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octl\Documents\Categorie\Setting Assistenziali\Ricoveri\"/>
    </mc:Choice>
  </mc:AlternateContent>
  <xr:revisionPtr revIDLastSave="0" documentId="8_{25CD9BEF-D1DC-4E9A-8688-8A6E8FEA9814}" xr6:coauthVersionLast="45" xr6:coauthVersionMax="45" xr10:uidLastSave="{00000000-0000-0000-0000-000000000000}"/>
  <bookViews>
    <workbookView xWindow="3510" yWindow="600" windowWidth="19200" windowHeight="15600" firstSheet="19" activeTab="21"/>
  </bookViews>
  <sheets>
    <sheet name="Copertina" sheetId="51" r:id="rId1"/>
    <sheet name="Indice delle Tabelle" sheetId="52" r:id="rId2"/>
    <sheet name="Tabella 1.1.1" sheetId="2" r:id="rId3"/>
    <sheet name="Tabella 1.1.2" sheetId="3" r:id="rId4"/>
    <sheet name="Tabella 1.1.3" sheetId="4" r:id="rId5"/>
    <sheet name="Tabella 1.1.4" sheetId="5" r:id="rId6"/>
    <sheet name="Tabella 2.1.1" sheetId="6" r:id="rId7"/>
    <sheet name="Tabella 2.1.2" sheetId="7" r:id="rId8"/>
    <sheet name="Tabella 2.2.1" sheetId="8" r:id="rId9"/>
    <sheet name="Tabella 2.2.2" sheetId="9" r:id="rId10"/>
    <sheet name="Tabella 2.3.1" sheetId="10" r:id="rId11"/>
    <sheet name="Tabella 2.3.2" sheetId="11" r:id="rId12"/>
    <sheet name="Tabella 2.3.3" sheetId="12" r:id="rId13"/>
    <sheet name="Tabella 2.4.1" sheetId="13" r:id="rId14"/>
    <sheet name="Tabella 2.4.2" sheetId="14" r:id="rId15"/>
    <sheet name="Tabella 2.4.3" sheetId="15" r:id="rId16"/>
    <sheet name="Tabella 2.5.1" sheetId="16" r:id="rId17"/>
    <sheet name="Tabella 2.6.1" sheetId="17" r:id="rId18"/>
    <sheet name="Tabella 2.6.2" sheetId="18" r:id="rId19"/>
    <sheet name="Tabella 2.8.1" sheetId="19" r:id="rId20"/>
    <sheet name="Tabella 2.8.2" sheetId="20" r:id="rId21"/>
    <sheet name="Tabella 2.8.3" sheetId="53" r:id="rId22"/>
    <sheet name="Tabella 2.9.1" sheetId="21" r:id="rId23"/>
    <sheet name="Legenda" sheetId="22" r:id="rId24"/>
    <sheet name="Tabella 2.9.1 (2)" sheetId="23" r:id="rId25"/>
    <sheet name="Legenda (2)" sheetId="24" r:id="rId26"/>
    <sheet name="Tabella 2.9.2" sheetId="25" r:id="rId27"/>
    <sheet name="Tabella 2.9.3" sheetId="26" r:id="rId28"/>
    <sheet name="Tabella 2.9.4" sheetId="27" r:id="rId29"/>
    <sheet name="Tabella 2.9.5" sheetId="28" r:id="rId30"/>
    <sheet name="Tabella 2.9.6" sheetId="29" r:id="rId31"/>
    <sheet name="Tabella 2.9.7" sheetId="30" r:id="rId32"/>
    <sheet name="Tabella 2.9.8" sheetId="31" r:id="rId33"/>
    <sheet name="Tabella 3.1" sheetId="32" r:id="rId34"/>
    <sheet name="Tabella 3.2" sheetId="33" r:id="rId35"/>
    <sheet name="Tabella 3.3" sheetId="34" r:id="rId36"/>
    <sheet name="Tabella 3.4" sheetId="35" r:id="rId37"/>
    <sheet name="Tabella 4.1.1" sheetId="36" r:id="rId38"/>
    <sheet name="Tabella 4.1.2" sheetId="37" r:id="rId39"/>
    <sheet name="Tabella 4.1.3" sheetId="38" r:id="rId40"/>
    <sheet name="Tabella 4.2.1" sheetId="39" r:id="rId41"/>
    <sheet name="Tabella 4.3.1" sheetId="40" r:id="rId42"/>
    <sheet name="Tabella 4.3.2" sheetId="41" r:id="rId43"/>
    <sheet name="Tabella 4.3.3" sheetId="42" r:id="rId44"/>
    <sheet name="Tabella 4.4.1" sheetId="43" r:id="rId45"/>
    <sheet name="Tabella 4.4.2" sheetId="44" r:id="rId46"/>
    <sheet name="Tabella 4.4.3" sheetId="45" r:id="rId47"/>
    <sheet name="Tabella 4.5.1" sheetId="46" r:id="rId48"/>
    <sheet name="Tabella 4.5.2" sheetId="47" r:id="rId49"/>
    <sheet name="Tabella 5.1.1" sheetId="48" r:id="rId50"/>
    <sheet name="Tabella 5.1.2" sheetId="49" r:id="rId51"/>
    <sheet name="Tabella 5.1.3" sheetId="50" r:id="rId52"/>
  </sheets>
  <definedNames>
    <definedName name="_Toc394729149" localSheetId="0">Copertina!$A$3</definedName>
    <definedName name="_xlnm.Print_Area" localSheetId="0">Copertina!$A$1:$A$26</definedName>
    <definedName name="_xlnm.Print_Area" localSheetId="1">'Indice delle Tabelle'!$A$1:$B$73</definedName>
    <definedName name="Index_Sheet_Kutools" localSheetId="21">#REF!</definedName>
    <definedName name="Index_Sheet_Kutool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2" i="52" l="1"/>
  <c r="A71" i="52"/>
  <c r="A70" i="52"/>
  <c r="A66" i="52"/>
  <c r="A65" i="52"/>
  <c r="A63" i="52"/>
  <c r="A62" i="52"/>
  <c r="A61" i="52"/>
  <c r="A59" i="52"/>
  <c r="A58" i="52"/>
  <c r="A57" i="52"/>
  <c r="A55" i="52"/>
  <c r="A53" i="52"/>
  <c r="A52" i="52"/>
  <c r="A51" i="52"/>
  <c r="A47" i="52"/>
  <c r="A46" i="52"/>
  <c r="A45" i="52"/>
  <c r="A44" i="52"/>
  <c r="A41" i="52"/>
  <c r="A40" i="52"/>
  <c r="A39" i="52"/>
  <c r="A38" i="52"/>
  <c r="A37" i="52"/>
  <c r="A36" i="52"/>
  <c r="A35" i="52"/>
  <c r="A34" i="52"/>
  <c r="A32" i="52"/>
  <c r="A31" i="52"/>
  <c r="A30" i="52"/>
  <c r="A28" i="52"/>
  <c r="A27" i="52"/>
  <c r="A25" i="52"/>
  <c r="A23" i="52"/>
  <c r="A22" i="52"/>
  <c r="A21" i="52"/>
  <c r="A19" i="52"/>
  <c r="A18" i="52"/>
  <c r="A17" i="52"/>
  <c r="A15" i="52"/>
  <c r="A14" i="52"/>
  <c r="A12" i="52"/>
  <c r="A11" i="52"/>
  <c r="A7" i="52"/>
  <c r="A6" i="52"/>
  <c r="A5" i="52"/>
  <c r="A4" i="52"/>
</calcChain>
</file>

<file path=xl/comments1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1.1.1.xls_x000D_
Worksheets:_x000D_
Tabella 1.1.1_x000D_
</t>
        </r>
      </text>
    </comment>
  </commentList>
</comments>
</file>

<file path=xl/comments10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2.3.2.xls_x000D_
Worksheets:_x000D_
Tabella 2.3.2_x000D_
</t>
        </r>
      </text>
    </comment>
  </commentList>
</comments>
</file>

<file path=xl/comments11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2.3.3.xls_x000D_
Worksheets:_x000D_
Tabella 2.3.3_x000D_
</t>
        </r>
      </text>
    </comment>
  </commentList>
</comments>
</file>

<file path=xl/comments12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2.4.1.xls_x000D_
Worksheets:_x000D_
Tabella 2.4.1_x000D_
</t>
        </r>
      </text>
    </comment>
  </commentList>
</comments>
</file>

<file path=xl/comments13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2.4.2.xls_x000D_
Worksheets:_x000D_
Tabella 2.4.2_x000D_
</t>
        </r>
      </text>
    </comment>
  </commentList>
</comments>
</file>

<file path=xl/comments14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2.4.3.xls_x000D_
Worksheets:_x000D_
Tabella 2.4.3_x000D_
</t>
        </r>
      </text>
    </comment>
  </commentList>
</comments>
</file>

<file path=xl/comments15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2.5.1.xls_x000D_
Worksheets:_x000D_
Tabella 2.5.1_x000D_
</t>
        </r>
      </text>
    </comment>
  </commentList>
</comments>
</file>

<file path=xl/comments16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2.6.1.xls_x000D_
Worksheets:_x000D_
Tabella 2.6.1_x000D_
</t>
        </r>
      </text>
    </comment>
  </commentList>
</comments>
</file>

<file path=xl/comments17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2.6.1.xls_x000D_
Worksheets:_x000D_
Tabella 2.6.2_x000D_
</t>
        </r>
      </text>
    </comment>
  </commentList>
</comments>
</file>

<file path=xl/comments18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2.8.1.xls_x000D_
Worksheets:_x000D_
Tabella 2.8.1_x000D_
</t>
        </r>
      </text>
    </comment>
  </commentList>
</comments>
</file>

<file path=xl/comments19.xml><?xml version="1.0" encoding="utf-8"?>
<comments xmlns="http://schemas.openxmlformats.org/spreadsheetml/2006/main">
  <authors>
    <author>Maria Rosaria Longo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2.8.1.xls_x000D_
Worksheets:_x000D_
Tabella 2.8.2_x000D_
</t>
        </r>
      </text>
    </comment>
  </commentList>
</comments>
</file>

<file path=xl/comments2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1.1.2.xls_x000D_
Worksheets:_x000D_
Tabella 1.1.2_x000D_
</t>
        </r>
      </text>
    </comment>
  </commentList>
</comments>
</file>

<file path=xl/comments20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2.9.1 ONU.xls_x000D_
Worksheets:_x000D_
Tabella 2.9.1_x000D_
</t>
        </r>
      </text>
    </comment>
  </commentList>
</comments>
</file>

<file path=xl/comments21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2.9.1 ONU.xls_x000D_
Worksheets:_x000D_
Legenda_x000D_
</t>
        </r>
      </text>
    </comment>
  </commentList>
</comments>
</file>

<file path=xl/comments22.xml><?xml version="1.0" encoding="utf-8"?>
<comments xmlns="http://schemas.openxmlformats.org/spreadsheetml/2006/main">
  <authors>
    <author>Maria Rosaria Longo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2.9.1.xls_x000D_
Worksheets:_x000D_
Tabella 2.9.1 (2)_x000D_
</t>
        </r>
      </text>
    </comment>
  </commentList>
</comments>
</file>

<file path=xl/comments23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2.9.1.xls_x000D_
Worksheets:_x000D_
Legenda (2)_x000D_
</t>
        </r>
      </text>
    </comment>
  </commentList>
</comments>
</file>

<file path=xl/comments24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2.9.2.xls_x000D_
Worksheets:_x000D_
Tabella 2.9.2_x000D_
</t>
        </r>
      </text>
    </comment>
  </commentList>
</comments>
</file>

<file path=xl/comments25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2.9.3.xls_x000D_
Worksheets:_x000D_
Tabella 2.9.3_x000D_
</t>
        </r>
      </text>
    </comment>
  </commentList>
</comments>
</file>

<file path=xl/comments26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2.9.4.xls_x000D_
Worksheets:_x000D_
Tabella 2.9.4_x000D_
</t>
        </r>
      </text>
    </comment>
  </commentList>
</comments>
</file>

<file path=xl/comments27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2.9.5.xls_x000D_
Worksheets:_x000D_
Tabella 2.9.5_x000D_
</t>
        </r>
      </text>
    </comment>
  </commentList>
</comments>
</file>

<file path=xl/comments28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2.9.6.xls_x000D_
Worksheets:_x000D_
Tabella 2.9.6_x000D_
</t>
        </r>
      </text>
    </comment>
  </commentList>
</comments>
</file>

<file path=xl/comments29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2.9.7.xls_x000D_
Worksheets:_x000D_
Tabella 2.9.7_x000D_
</t>
        </r>
      </text>
    </comment>
  </commentList>
</comments>
</file>

<file path=xl/comments3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1.1.3.xls_x000D_
Worksheets:_x000D_
Tabella 1.1.3_x000D_
</t>
        </r>
      </text>
    </comment>
  </commentList>
</comments>
</file>

<file path=xl/comments30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2.9.8.xls_x000D_
Worksheets:_x000D_
Tabella 2.9.8_x000D_
</t>
        </r>
      </text>
    </comment>
  </commentList>
</comments>
</file>

<file path=xl/comments31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3.1.xls_x000D_
Worksheets:_x000D_
Tabella 3.1_x000D_
</t>
        </r>
      </text>
    </comment>
  </commentList>
</comments>
</file>

<file path=xl/comments32.xml><?xml version="1.0" encoding="utf-8"?>
<comments xmlns="http://schemas.openxmlformats.org/spreadsheetml/2006/main">
  <authors>
    <author>Maria Rosaria Longo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3.2.xls_x000D_
Worksheets:_x000D_
Tabella 3.2_x000D_
</t>
        </r>
      </text>
    </comment>
  </commentList>
</comments>
</file>

<file path=xl/comments33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3.3.xls_x000D_
Worksheets:_x000D_
Tabella 3.3_x000D_
</t>
        </r>
      </text>
    </comment>
  </commentList>
</comments>
</file>

<file path=xl/comments34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3.4.xls_x000D_
Worksheets:_x000D_
Tabella 3.4_x000D_
</t>
        </r>
      </text>
    </comment>
  </commentList>
</comments>
</file>

<file path=xl/comments35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4.1.1.xls_x000D_
Worksheets:_x000D_
Tabella 4.1.1_x000D_
</t>
        </r>
      </text>
    </comment>
  </commentList>
</comments>
</file>

<file path=xl/comments36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4.1.1.xls_x000D_
Worksheets:_x000D_
Tabella 4.1.2_x000D_
</t>
        </r>
      </text>
    </comment>
  </commentList>
</comments>
</file>

<file path=xl/comments37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4.1.1.xls_x000D_
Worksheets:_x000D_
Tabella 4.1.3_x000D_
</t>
        </r>
      </text>
    </comment>
  </commentList>
</comments>
</file>

<file path=xl/comments38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4.2.1.xls_x000D_
Worksheets:_x000D_
Tabella 4.2.1_x000D_
</t>
        </r>
      </text>
    </comment>
  </commentList>
</comments>
</file>

<file path=xl/comments4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1.1.4.xls_x000D_
Worksheets:_x000D_
Tabella 1.1.4_x000D_
</t>
        </r>
      </text>
    </comment>
  </commentList>
</comments>
</file>

<file path=xl/comments5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2.1.1.xls_x000D_
Worksheets:_x000D_
Tabella 2.1.1_x000D_
</t>
        </r>
      </text>
    </comment>
  </commentList>
</comments>
</file>

<file path=xl/comments6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2.1.2.xls_x000D_
Worksheets:_x000D_
Tabella 2.1.2_x000D_
</t>
        </r>
      </text>
    </comment>
  </commentList>
</comments>
</file>

<file path=xl/comments7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2.2.1.xls_x000D_
Worksheets:_x000D_
Tabella 2.2.1_x000D_
</t>
        </r>
      </text>
    </comment>
  </commentList>
</comments>
</file>

<file path=xl/comments8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2.2.1.xls_x000D_
Worksheets:_x000D_
Tabella 2.2.2_x000D_
</t>
        </r>
      </text>
    </comment>
  </commentList>
</comments>
</file>

<file path=xl/comments9.xml><?xml version="1.0" encoding="utf-8"?>
<comments xmlns="http://schemas.openxmlformats.org/spreadsheetml/2006/main">
  <authors>
    <author>Maria Rosaria Longo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 xml:space="preserve">Workbooks:_x000D_
Tabella 2.3.1.xls_x000D_
Worksheets:_x000D_
Tabella 2.3.1_x000D_
</t>
        </r>
      </text>
    </comment>
  </commentList>
</comments>
</file>

<file path=xl/sharedStrings.xml><?xml version="1.0" encoding="utf-8"?>
<sst xmlns="http://schemas.openxmlformats.org/spreadsheetml/2006/main" count="19625" uniqueCount="3722">
  <si>
    <t>Analisi Prestazioni: Ricoveri</t>
  </si>
  <si>
    <t>Ultimo aggiornamento: 06-06-2014 09:31:40</t>
  </si>
  <si>
    <t>Tabella 1.1.1: Confronto SDO 2013 - 2012 per Struttura</t>
  </si>
  <si>
    <t>Anno di confronto : 2012</t>
  </si>
  <si>
    <t>Struttura</t>
  </si>
  <si>
    <t>Casi Deg. Ordinaria</t>
  </si>
  <si>
    <t>Giorni Day Hospital</t>
  </si>
  <si>
    <t>% Diff</t>
  </si>
  <si>
    <t>003 - VARESE OSP. DEL PONTE</t>
  </si>
  <si>
    <t>004 - BUSTO ARSIZIO OSP. CIRCOLO</t>
  </si>
  <si>
    <t>006 - GALLARATE OSP. S.ANTONIO ABT.</t>
  </si>
  <si>
    <t>008 - SARONNO OSP. CIRCOLO</t>
  </si>
  <si>
    <t>009 - SOMMA LOMBARDO OSP. CIRCOLO</t>
  </si>
  <si>
    <t>010 - TRADATE OSP. GALMARINI</t>
  </si>
  <si>
    <t>011 - CUASSO AL MONTE OSP. CLIMATICO</t>
  </si>
  <si>
    <t>012 - ANGERA OSP. ONDOLI</t>
  </si>
  <si>
    <t>015 - CASTELLANZA C.C. S.MARIA</t>
  </si>
  <si>
    <t>017 - CASTELLANZA C.C. MATER DOMINI</t>
  </si>
  <si>
    <t>022 - CANTU' OSP. CIRCOLO</t>
  </si>
  <si>
    <t>023 - BELLANO OSP. CIRCOLO</t>
  </si>
  <si>
    <t>024 - MERATE OSP. CIRCOLO</t>
  </si>
  <si>
    <t>025 - MARIANO COMENSE OSP. F.VILLA</t>
  </si>
  <si>
    <t>026 - MENAGGIO OSP. DI ZONA</t>
  </si>
  <si>
    <t>029 - ERBA OSP. SACRA FAMIGLIA</t>
  </si>
  <si>
    <t>030 - COMO OSP. VALDUCE</t>
  </si>
  <si>
    <t>031 - GRAVEDONA OSP. PELASCINI</t>
  </si>
  <si>
    <t>032 - COMO IST.CL. VILLA APRICA</t>
  </si>
  <si>
    <t>033 - LECCO C.C. LECCO</t>
  </si>
  <si>
    <t>034 - LECCO C.C. G.B. MANGIONI</t>
  </si>
  <si>
    <t>035 - LANZO INTELVI C.C. C.ORTOPED.</t>
  </si>
  <si>
    <t>037 - ALBESE CASS. C.C. S.BENEDETTO</t>
  </si>
  <si>
    <t>038 - APPIANO GENTILE C.C. BETULLE</t>
  </si>
  <si>
    <t>042 - SONDRIO OSP. CIVILE</t>
  </si>
  <si>
    <t>044 - CHIAVENNA OSP. CIVILE</t>
  </si>
  <si>
    <t>045 - MORBEGNO OSP.CIVILE</t>
  </si>
  <si>
    <t>051 - SESTO S.GIOVANNI OSP. MAGGIORE</t>
  </si>
  <si>
    <t>056 - MILANO OSP. BAMBINI V.BUZZI</t>
  </si>
  <si>
    <t>057 - MILANO IST. OSP. PR. MATERNITA</t>
  </si>
  <si>
    <t>058 - CINISELLO B. OSP. BASSINI</t>
  </si>
  <si>
    <t>066 - GARBAGNATE MIL. OSP. SALVINI</t>
  </si>
  <si>
    <t>067 - LODI  OSP. MAGGIORE</t>
  </si>
  <si>
    <t>068 - DESIO OSP. CIRCOLO</t>
  </si>
  <si>
    <t>070 - CARATE B. OSP. V. EMANUELE III</t>
  </si>
  <si>
    <t>071 - MELZO OSP. S.MARIA D/ STELLE</t>
  </si>
  <si>
    <t>072 - MELEGNANO OSP. PREDABISSI</t>
  </si>
  <si>
    <t>073 - RHO  OSP. CIRCOLO</t>
  </si>
  <si>
    <t>074 - MAGENTA OSP. CIVILE</t>
  </si>
  <si>
    <t>075 - ABBIATEGRASSO OSP. CIRCOLO</t>
  </si>
  <si>
    <t>077 - VAPRIO D'ADDA OSP. OLTROCCHI</t>
  </si>
  <si>
    <t>078 - VIMERCATE OSP. CIVILE</t>
  </si>
  <si>
    <t>079 - CODOGNO OSP. CIVICO</t>
  </si>
  <si>
    <t>080 - CASALPUSTERLENGO OSP. CIVICO</t>
  </si>
  <si>
    <t>081 - GIUSSANO OSP. BORELLA</t>
  </si>
  <si>
    <t>082 - SEREGNO OSP. TRABATTONI</t>
  </si>
  <si>
    <t>083 - S.ANGELO LODIG. OSP. DELMATI</t>
  </si>
  <si>
    <t>084 - CASSANO D'ADDA OSP. ZAPPATONI</t>
  </si>
  <si>
    <t>085 - CERNUSCO S/NAV. OSP. UBOLDO</t>
  </si>
  <si>
    <t>087 - BOLLATE OSP. CADUTI BOLLATESI</t>
  </si>
  <si>
    <t>096 - MILANO C.C. DEL POLICLINICO</t>
  </si>
  <si>
    <t>097 - MILANO C.C. S.RITA</t>
  </si>
  <si>
    <t>100 - MILANO C.C. IGEA</t>
  </si>
  <si>
    <t>103 - MILANO C.C. B.PALAZZOLO</t>
  </si>
  <si>
    <t>104 - MILANO C.C. SAN ROMANELLO</t>
  </si>
  <si>
    <t>105 - MILANO C.C. S.CAMILLO</t>
  </si>
  <si>
    <t>106 - MONZA C.C. CITTA' DI MONZA</t>
  </si>
  <si>
    <t>107 - MONZA C.C. ZUCCHI</t>
  </si>
  <si>
    <t>108 - CARATE B. C.C. ZUCCHI</t>
  </si>
  <si>
    <t>109 - LIMBIATE C.C. VILLA BIANCA</t>
  </si>
  <si>
    <t>110 - MILANO C.C. S.GIOVANNI</t>
  </si>
  <si>
    <t>112 - MILANO IST. CL. S.AMBROGIO</t>
  </si>
  <si>
    <t>116 - PADERNO DUGNANO C.C. S.CARLO</t>
  </si>
  <si>
    <t>119 - MILANO IST. CL.. S.SIRO</t>
  </si>
  <si>
    <t>121 - MILANO C.C. S.PIO X</t>
  </si>
  <si>
    <t>124 - MILANO IST. STOMATOL. ITALIANO</t>
  </si>
  <si>
    <t>125 - CESANO BOSCONE C.C. AMBROSIANA</t>
  </si>
  <si>
    <t>129 - GORGONZOLA OSP. SERBELLONI</t>
  </si>
  <si>
    <t>131 - TREVIGLIO OSP. TREV.-CARAVAGG.</t>
  </si>
  <si>
    <t>132 - S.GIOVANNI BIANCO OSP. CIVILE</t>
  </si>
  <si>
    <t>133 - ALZANO L. OSP. PES. FENAROLI</t>
  </si>
  <si>
    <t>134 - CALCINATE OSP. F.M. PASSI</t>
  </si>
  <si>
    <t>136 - GAZZANIGA OSP. BRIOLINI</t>
  </si>
  <si>
    <t>137 - LOVERE OSP. SS.CAPITANIO</t>
  </si>
  <si>
    <t>138 - ROMANO DI L. OSP. SS.TRINITA'</t>
  </si>
  <si>
    <t>140 - SERIATE OSP. BOLOGNINI</t>
  </si>
  <si>
    <t>143 - BERGAMO C.C. GAVAZZENI</t>
  </si>
  <si>
    <t>144 - BERGAMO C.C. PALAZZOLO</t>
  </si>
  <si>
    <t>145 - BERGAMO C.C. CASTELLI</t>
  </si>
  <si>
    <t>146 - BERGAMO C.C. S.FRANCESCO</t>
  </si>
  <si>
    <t>147 - ZINGONIA C.C. S.MARCO</t>
  </si>
  <si>
    <t>148 - PONTE S.PIETRO C.C. S.PIETRO</t>
  </si>
  <si>
    <t>149 - S.PELLEGRINO C.C. QUARENGHI</t>
  </si>
  <si>
    <t>154 - CHIARI - PRESIDIO OSPEDALIERO DI CHIARI</t>
  </si>
  <si>
    <t>154 - ORZINUOVI - STABILIMENTO OSPEDALIERO DI ORZINUOVI</t>
  </si>
  <si>
    <t>156 - DESENZANO E.O.</t>
  </si>
  <si>
    <t>157 - GAVARDO OSP. CIV. LA MEMORIA</t>
  </si>
  <si>
    <t>158 - LENO OSP. CIVILE</t>
  </si>
  <si>
    <t>159 - MONTICHIARI OSP. CIVILE</t>
  </si>
  <si>
    <t>161 - SALO' OSP. CIVILE</t>
  </si>
  <si>
    <t>162 - GARDONE V.TROMPIA OSP. CIVILE</t>
  </si>
  <si>
    <t>163 - ISEO OSP. CIVILE</t>
  </si>
  <si>
    <t>167 - BRESCIA OSP. UMBERTO I</t>
  </si>
  <si>
    <t>169 - FASANO GARDA OSP. CARDIOREUM.</t>
  </si>
  <si>
    <t>171 - BRESCIA OSP. S.ORSOLA</t>
  </si>
  <si>
    <t>175 - BRESCIA C.C. S.CAMILLO</t>
  </si>
  <si>
    <t>176 - BRESCIA C.C. S.ANNA</t>
  </si>
  <si>
    <t>177 - GARDONE RIV. C.C. VILLA GEMMA</t>
  </si>
  <si>
    <t>178 - BRESCIA IST.CL.CITTA'  BRESCIA</t>
  </si>
  <si>
    <t>183 - LONATO OSPEDALE</t>
  </si>
  <si>
    <t>184 - MANERBIO OSP. CIVILE</t>
  </si>
  <si>
    <t>189 - BRONI OSP. ARNABOLDI</t>
  </si>
  <si>
    <t>190 - CASORATE PRIMO OSP. C.MIRA</t>
  </si>
  <si>
    <t>191 - MEDE LOMELLINA OSP. S.MARTINO</t>
  </si>
  <si>
    <t>192 - VARZI OSP. CIVILE</t>
  </si>
  <si>
    <t>193 - VIGEVANO OSP. CIVILE</t>
  </si>
  <si>
    <t>194 - VOGHERA OSP. CIVILE</t>
  </si>
  <si>
    <t>196 - PAVIA IST.CL. MORELLI</t>
  </si>
  <si>
    <t>197 - SALICE T. C.C. VILLA ESPERIA</t>
  </si>
  <si>
    <t>198 - VIGEVANO C.C. BEATO MATTEO</t>
  </si>
  <si>
    <t>199 - VOGHERA C.C. S.M.DELLE GRAZIE</t>
  </si>
  <si>
    <t>201 - PIEVE DEL CAIRO C.C.</t>
  </si>
  <si>
    <t>202 - PAVIA IST. CL. CITTA' DI PAVIA</t>
  </si>
  <si>
    <t>203 - MORTARA OSP. ASILO VITTORIA</t>
  </si>
  <si>
    <t>209 - CREMA  OSP. MAGGIORE</t>
  </si>
  <si>
    <t>215 - RIVOLTA D'ADDA OSP. S.MARTA</t>
  </si>
  <si>
    <t>217 - CREMONA C.C. ANCELLE CARITA'</t>
  </si>
  <si>
    <t>218 - CREMONA C.C. S.CAMILLO</t>
  </si>
  <si>
    <t>219 - CREMONA C.C. FIGLIE S.CAMILLO</t>
  </si>
  <si>
    <t>227 - ASOLA  OSP. CIVILE</t>
  </si>
  <si>
    <t>228 - BOZZOLO OSP. CIVILE</t>
  </si>
  <si>
    <t>239 - PIEVE DI CORIANO OSP. CIVILE</t>
  </si>
  <si>
    <t>259 - MANTOVA C.C. S.CLEMENTE</t>
  </si>
  <si>
    <t>269 - MILANO C.C. CAPITANIO</t>
  </si>
  <si>
    <t>273 - CASALMAGGIORE OSP. OGLIO PO</t>
  </si>
  <si>
    <t>274 - ESINE OSP. VALCAMONICA</t>
  </si>
  <si>
    <t>275 - OME C.C. S.ROCCO</t>
  </si>
  <si>
    <t>281 - LEGNANO OSP. LEGNANO-CUGGIONO</t>
  </si>
  <si>
    <t>282 - CITTIGLIO PR. OSP. DEL VERBANO</t>
  </si>
  <si>
    <t>283 - PASSIRANA DI RHO PR. RIABIL.</t>
  </si>
  <si>
    <t>284 - COSTA MASNAGA PR. RIABIL.</t>
  </si>
  <si>
    <t>294 - BRESCIA C.C. DOMUS SALUTIS</t>
  </si>
  <si>
    <t>295 - BRESCIA C.C. POLIAMBULANZA</t>
  </si>
  <si>
    <t>324 - CUNARDO C.C. LE TERRAZZE</t>
  </si>
  <si>
    <t>347 - ANZANO/PARCO CC V.S. GIUSEPPE</t>
  </si>
  <si>
    <t>348 - SALO' CC VILLA BARBARANO</t>
  </si>
  <si>
    <t>350 - TRESCORE B.- FOND. S.ISIDORO</t>
  </si>
  <si>
    <t>352 - CINISELLO B.- POLO GER. RIABIL.</t>
  </si>
  <si>
    <t>353 - VOLTA MANTOVANA OSP CIVILE SRL</t>
  </si>
  <si>
    <t>354 - SERIATE FOND. ORIZZONTE ONLUS</t>
  </si>
  <si>
    <t>355 - SUZZARA OSP.DI SUZZARA SPA</t>
  </si>
  <si>
    <t>356 - ZINGONIA IST. CLINICO HABILITA</t>
  </si>
  <si>
    <t>357 - CASTIGLIONE STIVIERE - OSP. SRL</t>
  </si>
  <si>
    <t>359 - CERNUSCO S/NAV. Fond F.E.R.B.</t>
  </si>
  <si>
    <t>360 - GAZZANIGA - FONDAZIONE F.E.R.B.</t>
  </si>
  <si>
    <t>361 - OSIO SOTTO - CC S. DONATO SRL</t>
  </si>
  <si>
    <t>362 - REZZATO - RES. ANNI AZZURRI</t>
  </si>
  <si>
    <t>363 - OPERA - RES. ANNI AZZURRI MIRASOLE</t>
  </si>
  <si>
    <t>364 - BREBBIA - FOND.BORGHI &amp; C. SAS</t>
  </si>
  <si>
    <t>366 - LENO - DOMINATO LEONENSE SAN</t>
  </si>
  <si>
    <t>367 - MILANO - OSP. S. GIUSEPPE MICU</t>
  </si>
  <si>
    <t>368 - ROVATO C.RIAB. SPALENZA</t>
  </si>
  <si>
    <t>369 - PALAZZOLO S/O - FOND. RICHIEDEI</t>
  </si>
  <si>
    <t xml:space="preserve">378 - MILANO - CENTRO CLINICO NEMO </t>
  </si>
  <si>
    <t>379 - SARNICO - HABILITA ISTITUTO CLINICO OSPEDALE DI SARNICO</t>
  </si>
  <si>
    <t>380 - VIADANA - OSPEDALE DI VIADANA</t>
  </si>
  <si>
    <t>381 - MONZA - FONDAZIONE MONZA E BRIANZA PER IL BAMBINO E LA SUA MAMMA</t>
  </si>
  <si>
    <t>382 - PIARIO - OSPEDALE M. O. ANTONIO LOCATELLI</t>
  </si>
  <si>
    <t xml:space="preserve">383 - STRADELLA - NUOVO OSPEDALE DI BRONI E STRADELLA </t>
  </si>
  <si>
    <t>389 - MILANO - POLO CHIRURGICO CAPITANIO</t>
  </si>
  <si>
    <t>389 - MILANO - SAN CARLO</t>
  </si>
  <si>
    <t>901 - VARESE OSP. CIRCOLO</t>
  </si>
  <si>
    <t>902 - COMO OSP. S. ANNA</t>
  </si>
  <si>
    <t>903 - LECCO OSP. CIRCOLO</t>
  </si>
  <si>
    <t>904 - SONDALO E.O. BORMIO E SONDALO</t>
  </si>
  <si>
    <t>905 - BERGAMO OSPEDALI RIUNITI</t>
  </si>
  <si>
    <t>906 - BRESCIA SPEDALI CIVILI</t>
  </si>
  <si>
    <t>907 - MANTOVA OSP. C.POMA</t>
  </si>
  <si>
    <t>908 - CREMONA  ISTITUTI OSPITALIERI</t>
  </si>
  <si>
    <t>909 - MONZA OSP. S.GERARDO</t>
  </si>
  <si>
    <t>910 - MILANO OSP. FATEBENEFRATELLI</t>
  </si>
  <si>
    <t>911 - MILANO IST. ORTOPEDICO G.PINI</t>
  </si>
  <si>
    <t>912 - MILANO I.C.P.</t>
  </si>
  <si>
    <t>913 - MILANO OSP. NIGUARDA</t>
  </si>
  <si>
    <t>914 - MILANO OSP. S. PAOLO</t>
  </si>
  <si>
    <t>915 - MILANO OSP. S.CARLO</t>
  </si>
  <si>
    <t>916 - MILANO OSP. SACCO</t>
  </si>
  <si>
    <t>920 - CASATENOVO  I.N.R.C.A.</t>
  </si>
  <si>
    <t>922 - MILANO IST. NAZIONALE TUMORI</t>
  </si>
  <si>
    <t>923 - MILANO IST. NEUROLOGICO BESTA</t>
  </si>
  <si>
    <t>924 - PAVIA OSP. S.MATTEO</t>
  </si>
  <si>
    <t>925 - MILANO FOND. IRCCS POLICLINICO</t>
  </si>
  <si>
    <t>930 - TRADATE FOND. CLIN. DEL LAVORO</t>
  </si>
  <si>
    <t>931 - BOSISIO PARINI IST. SC. MEDEA</t>
  </si>
  <si>
    <t>932 - GUSSAGO FONDAZ. CL. LAVORO PV</t>
  </si>
  <si>
    <t>933 - CASTELGOFFREDO CL. LAV. PAVIA</t>
  </si>
  <si>
    <t>934 - MILANO FONDAZIONE MONZINO</t>
  </si>
  <si>
    <t>935 - MILANO IST. S.RAFFAELE</t>
  </si>
  <si>
    <t>936 - MILANO CENTRO AUXOLOGICO</t>
  </si>
  <si>
    <t>937 - MILANO FONDAZIONE DON GNOCCHI</t>
  </si>
  <si>
    <t>938 - PAVIA FONDAZ. CLIN. DEL LAVORO</t>
  </si>
  <si>
    <t>939 - PAVIA IST. MONDINO</t>
  </si>
  <si>
    <t>940 - MONTESCANO FOND. CL.LAVORO PV</t>
  </si>
  <si>
    <t>941 - MILANO IST. EUROPEO ONCOLOGIA</t>
  </si>
  <si>
    <t>942 - BRESCIA IST. S.GIOVANNI DI DIO</t>
  </si>
  <si>
    <t>943 - ROZZANO - IST. CLIN. HUMANITAS</t>
  </si>
  <si>
    <t>944 - LISSONE - FONDAZIONE S. MAUGERI</t>
  </si>
  <si>
    <t>945 - PAVIA - FOND. S. MAUGERI</t>
  </si>
  <si>
    <t>946 - MILANO IST. ORTOP. GALEAZZI</t>
  </si>
  <si>
    <t>947 - S.DONATO M. IST.POL. S.DONATO</t>
  </si>
  <si>
    <t>948 - SESTO S.G. C.C. MULTIMEDICA</t>
  </si>
  <si>
    <t>949 - MILANO - FSM- ISTITUTO SCIENTIFICO DI RIABILITAZIONE MILANO</t>
  </si>
  <si>
    <t>Totale complessivo</t>
  </si>
  <si>
    <t>Ultimo aggiornamento: 06-06-2014 09:54:18</t>
  </si>
  <si>
    <t>Tabella 1.1.2: Confronto SDO 2013 - 2012 per Reparto</t>
  </si>
  <si>
    <t>Anno elaborato : 2013</t>
  </si>
  <si>
    <t>Reparto</t>
  </si>
  <si>
    <t>01 - ALLERGOLOGIA</t>
  </si>
  <si>
    <t>02 - DAY HOSPITAL</t>
  </si>
  <si>
    <t>06 - CARDIOCHIRURGIA PEDIATRICA</t>
  </si>
  <si>
    <t>07 - CARDIOCHIRURGIA</t>
  </si>
  <si>
    <t>08 - CARDIOLOGIA</t>
  </si>
  <si>
    <t>09 - CHIRURGIA GENERALE</t>
  </si>
  <si>
    <t>10 - CHIRURGIA MAXILLO-FACCIALE</t>
  </si>
  <si>
    <t>11 - CHIRURGIA PEDIATRICA</t>
  </si>
  <si>
    <t>12 - CHIRURGIA PLASTICA</t>
  </si>
  <si>
    <t>13 - CHIRURGIA TORACICA</t>
  </si>
  <si>
    <t>14 - CHIRURGIA VASCOLARE</t>
  </si>
  <si>
    <t>18 - EMATOLOGIA</t>
  </si>
  <si>
    <t>19 - MALATTIE ENDOCRINE,DEL RICAMBIO E DELLA NUTRIZIONE</t>
  </si>
  <si>
    <t>20 - IMMUNOLOGIA</t>
  </si>
  <si>
    <t>21 - GERIATRIA</t>
  </si>
  <si>
    <t>24 - MALATTIE INFETTIVE E TROPICALI</t>
  </si>
  <si>
    <t>25 - MEDICINA DEL LAVORO</t>
  </si>
  <si>
    <t>26 - MEDICINA GENERALE</t>
  </si>
  <si>
    <t>28 - UNITA' SPINALE</t>
  </si>
  <si>
    <t>29 - NEFROLOGIA</t>
  </si>
  <si>
    <t>30 - NEUROCHIRURGIA</t>
  </si>
  <si>
    <t>31 - NIDO</t>
  </si>
  <si>
    <t>32 - NEUROLOGIA</t>
  </si>
  <si>
    <t>33 - NEUROPSICHIATRIA INFANTILE</t>
  </si>
  <si>
    <t>34 - OCULISTICA</t>
  </si>
  <si>
    <t>35 - ODONTOIATRIA E STOMATOLOGIA</t>
  </si>
  <si>
    <t>36 - ORTOPEDIA E TRAUMATOLOGIA</t>
  </si>
  <si>
    <t>37 - OSTETRICIA E GINECOLOGIA</t>
  </si>
  <si>
    <t>38 - OTORINOLARINGOIATRIA</t>
  </si>
  <si>
    <t>39 - PEDIATRIA</t>
  </si>
  <si>
    <t>40 - PSICHIATRIA</t>
  </si>
  <si>
    <t>43 - UROLOGIA</t>
  </si>
  <si>
    <t>47 - GRANDI USTIONATI</t>
  </si>
  <si>
    <t>48 - NEFROLOGIA (ABILITAZIONE TRAPIANTO RENE)</t>
  </si>
  <si>
    <t>49 - TERAPIA INTENSIVA</t>
  </si>
  <si>
    <t>50 - UNITA' CORONARICA</t>
  </si>
  <si>
    <t>51 - ASTANTERIA</t>
  </si>
  <si>
    <t>52 - DERMATOLOGIA</t>
  </si>
  <si>
    <t>54 - EMODIALISI</t>
  </si>
  <si>
    <t>56 - RECUPERO E RIABILITAZIONE FUNZIONALE</t>
  </si>
  <si>
    <t>57 - FISIOPATOLOGIA DELLA RIPRODUZIONE UMANA</t>
  </si>
  <si>
    <t>58 - GASTROENTEROLOGIA</t>
  </si>
  <si>
    <t>60 - LUNGODEGENTI</t>
  </si>
  <si>
    <t>61 - MEDICINA NUCLEARE</t>
  </si>
  <si>
    <t>62 - NEONATOLOGIA</t>
  </si>
  <si>
    <t>64 - ONCOLOGIA</t>
  </si>
  <si>
    <t>65 - ONCOEMATOLOGIA PEDIATRICA</t>
  </si>
  <si>
    <t>66 - ONCOEMATOLOGIA</t>
  </si>
  <si>
    <t>67 - PENSIONANTI</t>
  </si>
  <si>
    <t>68 - PNEUMOLOGIA</t>
  </si>
  <si>
    <t>69 - RADIOLOGIA</t>
  </si>
  <si>
    <t>70 - RADIOTERAPIA</t>
  </si>
  <si>
    <t>71 - REUMATOLOGIA</t>
  </si>
  <si>
    <t>73 - TERAPIA INTENSIVA NEONATALE</t>
  </si>
  <si>
    <t>75 - NEURO-RIABILITAZIONE</t>
  </si>
  <si>
    <t>98 - DAY SURGERY</t>
  </si>
  <si>
    <t>99 - CURE PALLIATIVE</t>
  </si>
  <si>
    <t>RM - RIABILITAZIONE DI MANTENIMENTO</t>
  </si>
  <si>
    <t>Ultimo aggiornamento: 06-06-2014 09:57:40</t>
  </si>
  <si>
    <t>Tabella 1.1.3: Confronto SDO 2013 - 2012 per DRG</t>
  </si>
  <si>
    <t>DRG</t>
  </si>
  <si>
    <t>001 - CRANIOTOMIA, ETÀ &gt; 17 ANNI CON CC</t>
  </si>
  <si>
    <t>002 - CRANIOTOMIA, ETÀ &gt; 17 ANNI SENZA CC</t>
  </si>
  <si>
    <t>003 - CRANIOTOMIA ETA' &lt; 18</t>
  </si>
  <si>
    <t>006 - DECOMPRESSIONE TUNNEL CARPALE</t>
  </si>
  <si>
    <t>007 - INT. SU NERVI E ALTRI INT. SIST. NERVOSO CON CC</t>
  </si>
  <si>
    <t>008 - INT. SU NERVI E ALTRI INT. SIST. NERVOSO SENZA CC</t>
  </si>
  <si>
    <t>009 - MAL. E TRAUMATISMI MIDOLLO SPINALE</t>
  </si>
  <si>
    <t>010 - NEOPLASIE SIST. NERVOSO CON CC</t>
  </si>
  <si>
    <t>011 - NEOPLASIE SIST. NERVOSO SENZA CC</t>
  </si>
  <si>
    <t>012 - MAL. DEGENERATIVE SIST. NERVOSO</t>
  </si>
  <si>
    <t>013 - SCLEROSI MULTIPLA E ATASSIA CEREBELLARE</t>
  </si>
  <si>
    <t>014 - EMORRAGIA INTRACRANICA O INFARTO CEREBRALE</t>
  </si>
  <si>
    <t>015 - MAL. CEREBROVASCOLARI ACUTE ASPECIFICHE E OCCLUSIONE PRECEREBRALE SENZA INFARTO</t>
  </si>
  <si>
    <t>016 - MAL. CEREBROVASCOLARI ASPECIFICHE CON CC</t>
  </si>
  <si>
    <t>017 - MAL. CEREBROVASCOLARI ASPECIFICHE SENZA CC</t>
  </si>
  <si>
    <t>018 - MAL. NERVI CRANICI E PERIFERICI CON CC</t>
  </si>
  <si>
    <t>019 - MAL. NERVI CRANICI E PERIFERICI SENZA CC</t>
  </si>
  <si>
    <t>021 - MENINGITE VIRALE</t>
  </si>
  <si>
    <t>022 - ENCEFALOPATIA IPERTENSIVA</t>
  </si>
  <si>
    <t>023 - STUPORE E COMA NON TRAUMATICO</t>
  </si>
  <si>
    <t>026 - CONVULSIONI E CEFALEA, ETA' &lt; 18</t>
  </si>
  <si>
    <t>027 - STUPORE E COMA TRAUMAT.,COMA &gt; 1 H</t>
  </si>
  <si>
    <t>028 - STUPORE E COMA TRAUMAT.,COMA &lt;1 H,ETA'&gt;17 CON CC</t>
  </si>
  <si>
    <t>029 - STUPORE E COMA TRAUMAT.,COMA &lt;1 H,ETA'&gt;17 SENZA CC</t>
  </si>
  <si>
    <t>030 - STUPORE E COMA TRAUMAT.,COMA &lt; 1 H, ETA' &lt; 18</t>
  </si>
  <si>
    <t>031 - COMMOZIONE CEREBRALE, ETA' &gt; 17 CON CC</t>
  </si>
  <si>
    <t>032 - COMMOZIONE CEREBRALE, ETA' &gt; 17 SENZA CC</t>
  </si>
  <si>
    <t>033 - COMMOZIONE CEREBRALE, ETA' &lt; 18</t>
  </si>
  <si>
    <t>034 - ALTRE MAL. SIST. NERVOSO CON CC</t>
  </si>
  <si>
    <t>035 - ALTRE MAL. SIST. NERVOSO SENZA CC</t>
  </si>
  <si>
    <t>036 - INT. SU RETINA</t>
  </si>
  <si>
    <t>037 - INT. SU ORBITA</t>
  </si>
  <si>
    <t>038 - INT. PRIMARI SU IRIDE</t>
  </si>
  <si>
    <t>039 - INT. SU CRISTALLINO CON O SENZA VITRECTOMIA</t>
  </si>
  <si>
    <t>040 - INT. EXTRAOCULARI ESCL. ORBITA, ETA' &gt; 17</t>
  </si>
  <si>
    <t>041 - INT. EXTRAOCULARI ESCL. ORBITA, ETA' &lt; 18</t>
  </si>
  <si>
    <t>042 - INT. INTRAOCULARI ESCL. RETINA,IRIDE E CRISTALLINO</t>
  </si>
  <si>
    <t>043 - IFEMA</t>
  </si>
  <si>
    <t>044 - INFEZ. ACUTE MAGGIORI OCCHIO</t>
  </si>
  <si>
    <t>045 - MAL. NEUROLOGICHE OCCHIO</t>
  </si>
  <si>
    <t>046 - ALTRE MAL. OCCHIO, ETA' &gt; 17 CON CC</t>
  </si>
  <si>
    <t>047 - ALTRE MAL. OCCHIO, ETA' &gt; 17 SENZA CC</t>
  </si>
  <si>
    <t>048 - ALTRE MAL. OCCHIO, ETA' &lt; 18</t>
  </si>
  <si>
    <t>049 - INT. MAGGIORI SU CAPO E SU COLLO</t>
  </si>
  <si>
    <t>050 - SIALOADENECTOMIA</t>
  </si>
  <si>
    <t>051 - INT. SU GHIANDOLE SALIVARI ESCL. SIALOADENECTOMIA</t>
  </si>
  <si>
    <t>052 - RIPARAZIONE DI CHEILOSCHISI E DI PALATOSCHISI</t>
  </si>
  <si>
    <t>053 - INT. SU SENI E MASTOIDE, ETA' &gt; 17</t>
  </si>
  <si>
    <t>054 - INT. SU SENI E MASTOIDE, ETA' &lt; 18</t>
  </si>
  <si>
    <t>055 - MISCELLANEA INT. SU ORECCHIO, NASO, BOCCA E GOLA</t>
  </si>
  <si>
    <t>056 - RINOPLASTICA</t>
  </si>
  <si>
    <t>057 - INT. SU TONSILLE E ADENOIDI, ETA'&gt; 17</t>
  </si>
  <si>
    <t>058 - INT. SU TONSILLE E ADENOIDI, ETA'&lt; 18</t>
  </si>
  <si>
    <t>059 - TONSILLECTOMIA E/O ADENOIDECTOMIA, ETA' &gt; 17</t>
  </si>
  <si>
    <t>060 - TONSILLECTOMIA E/O ADENOIDECTOMIA, ETA' &lt; 18</t>
  </si>
  <si>
    <t>061 - MIRINGOTOMIA CON INSERZIONE DI TUBO, ETA' &gt; 17</t>
  </si>
  <si>
    <t>062 - MIRINGOTOMIA CON INSERZIONE DI TUBO, ETA' &lt; 18</t>
  </si>
  <si>
    <t>063 - ALTRI INT. SU ORECCHIO, NASO, BOCCA E GOLA</t>
  </si>
  <si>
    <t>064 - T.M. ORECCHIO, NASO, BOCCA E GOLA</t>
  </si>
  <si>
    <t>065 - ALTERAZIONI DELL'EQUILIBRIO</t>
  </si>
  <si>
    <t>066 - EPISTASSI</t>
  </si>
  <si>
    <t>067 - EPIGLOTTIDITE</t>
  </si>
  <si>
    <t>068 - OTITE M.,INFEZ. VIE RESPIR. SUP.,ETA' &gt;17 CON CC</t>
  </si>
  <si>
    <t>069 - OTITE M.,INFEZ. VIE RESPIR. SUP.,ETA' &gt;17 SENZA CC</t>
  </si>
  <si>
    <t>070 - OTITE M.,INFEZ. VIE RESPIR. SUP.,ETA' &lt; 18</t>
  </si>
  <si>
    <t>071 - LARINGOTRACHEITE</t>
  </si>
  <si>
    <t>072 - TRAUMATISMI E DEFORMITA' NASO</t>
  </si>
  <si>
    <t>073 - ALTRE DIA. ORECCHIO, NASO, BOCCA, GOLA, ETA'&gt; 17</t>
  </si>
  <si>
    <t>074 - ALTRE DIA. ORECCHIO, NASO, BOCCA, GOLA, ETA'&lt; 18</t>
  </si>
  <si>
    <t>075 - INT. MAGGIORI SUL TORACE</t>
  </si>
  <si>
    <t>076 - ALTRI INT. SU APP. RESPIRATORIO CON CC</t>
  </si>
  <si>
    <t>077 - ALTRI INT. SU APP. RESPIRATORIO SENZA CC</t>
  </si>
  <si>
    <t>078 - EMBOLIA POLMONARE</t>
  </si>
  <si>
    <t>079 - INFEZ. E INFIAMM. RESPIRATORIE, ETA' &gt; 17 CON CC</t>
  </si>
  <si>
    <t>080 - INFEZ. E INFIAMM. RESPIRATORIE, ETA' &gt; 17 SENZA CC</t>
  </si>
  <si>
    <t>081 - INFEZ. E INFIAMM. RESPIRATORIE, ETA' &lt; 18</t>
  </si>
  <si>
    <t>082 - NEOPLASIE APP. RESPIRATORIO</t>
  </si>
  <si>
    <t>083 - TRAUMI MAGGIORI TORACE CON CC</t>
  </si>
  <si>
    <t>084 - TRAUMI MAGGIORI TORACE SENZA CC</t>
  </si>
  <si>
    <t>085 - VERSAMENTO PLEURICO CON CC</t>
  </si>
  <si>
    <t>086 - VERSAMENTO PLEURICO SENZA CC</t>
  </si>
  <si>
    <t>087 - EDEMA POLMONARE E INSUFF. RESPIRATORIA</t>
  </si>
  <si>
    <t>088 - MALATTIA POLMONARE CRONICO-OSTRUTTIVA</t>
  </si>
  <si>
    <t>089 - POLMONITE SEMPLICE E PLEURITE, ETA' &gt; 17 CON CC</t>
  </si>
  <si>
    <t>090 - POLMONITE SEMPLICE E PLEURITE, ETA' &gt; 17 SENZA CC</t>
  </si>
  <si>
    <t>091 - POLMONITE SEMPLICE E PLEURITE, ETA' &lt; 18</t>
  </si>
  <si>
    <t>092 - MALATTIA POLMONARE INTERSTIZIALE CON CC</t>
  </si>
  <si>
    <t>093 - MALATTIA POLMONARE INTERSTIZIALE SENZA CC</t>
  </si>
  <si>
    <t>094 - PNEUMOTORACE CON CC</t>
  </si>
  <si>
    <t>095 - PNEUMOTORACE SENZA CC</t>
  </si>
  <si>
    <t>096 - BRONCHITE E ASMA, ETA' &gt; 17 CON CC</t>
  </si>
  <si>
    <t>097 - BRONCHITE E ASMA, ETA' &gt; 17 SENZA CC</t>
  </si>
  <si>
    <t>098 - BRONCHITE E ASMA, ETA' &lt; 18</t>
  </si>
  <si>
    <t>099 - SEGNI E SINTOMI RESPIRATORI CON CC</t>
  </si>
  <si>
    <t>100 - SEGNI E SINTOMI RESPIRATORI SENZA CC</t>
  </si>
  <si>
    <t>101 - ALTRE DIA. APP. RESPIRATORIO CON CC</t>
  </si>
  <si>
    <t>102 - ALTRE DIA. APP. RESPIRATORIO SENZA CC</t>
  </si>
  <si>
    <t>103 - TRAPIANTO DI CUORE O IMPIANTO DI SISTEMA DI ASSISTENZA CARDIACA</t>
  </si>
  <si>
    <t>104 - INT. VALVOLE CARDIACHE CON CATETERISMO CARDIACO</t>
  </si>
  <si>
    <t>105 - INT. VALVOLE CARDIACHE SENZA CATETERISMO CARDIACO</t>
  </si>
  <si>
    <t>106 - BYPASS CORONARICO CON PTCA</t>
  </si>
  <si>
    <t>108 - ALTRI INT. CARDIOTORACICI</t>
  </si>
  <si>
    <t>110 - INT. MAGGIORI SU SIST. CARDIOVASCOLARE CON CC</t>
  </si>
  <si>
    <t>111 - INT. MAGGIORI SU SIST. CARDIOVASCOLARE SENZA CC</t>
  </si>
  <si>
    <t>113 - AMPUTAZ. PER MAL.CIRCOL. ESCL.ARTO SUP.,DITA PIEDE</t>
  </si>
  <si>
    <t>114 - AMPUTAZ. ARTO SUP., DITA PIEDE PER MAL. CIRCOL.</t>
  </si>
  <si>
    <t>117 - REVISIONE DI PACEMAKER CARDIACO ESCL. SOSTITUZIONE</t>
  </si>
  <si>
    <t>118 - SOSTITUZIONE DI PACEMAKER CARDIACO</t>
  </si>
  <si>
    <t>119 - LEGATURA E STRIPPING DI VENE</t>
  </si>
  <si>
    <t>120 - ALTRI INT. SU APP. CIRCOLATORIO</t>
  </si>
  <si>
    <t>121 - MAL.CARDIOVASC. CON IMA CON CC CARD.,VIVI</t>
  </si>
  <si>
    <t>122 - MAL.CARDIOVASC. CON IMA SENZA CC CARD.,VIVI</t>
  </si>
  <si>
    <t>123 - MAL.CARDIOVASC. CON IMA, DECEDUTI</t>
  </si>
  <si>
    <t>124 - MAL.CARDIOVASC. ESCL.IMA CON CATET.,DIA. COMPL.</t>
  </si>
  <si>
    <t>125 - MAL.CARDIOVASC. ESCL.IMA CON CATET.,DIA. NO COMPL.</t>
  </si>
  <si>
    <t>126 - ENDOCARDITE ACUTA E SUBACUTA</t>
  </si>
  <si>
    <t>127 - INSUFFICIENZA CARDIACA E SHOCK</t>
  </si>
  <si>
    <t>128 - TROMBOFLEBITE VENE PROFONDE</t>
  </si>
  <si>
    <t>129 - ARRESTO CARDIACO SENZA CAUSA APPARENTE</t>
  </si>
  <si>
    <t>130 - MAL. VASCOLARI PERIFERICHE CON CC</t>
  </si>
  <si>
    <t>131 - MAL. VASCOLARI PERIFERICHE SENZA CC</t>
  </si>
  <si>
    <t>132 - ATEROSCLEROSI CON CC</t>
  </si>
  <si>
    <t>133 - ATEROSCLEROSI SENZA CC</t>
  </si>
  <si>
    <t>134 - IPERTENSIONE</t>
  </si>
  <si>
    <t>135 - MAL. CARDIACHE CONGENITE E VALV.,ETA' &gt;17 CON CC</t>
  </si>
  <si>
    <t>136 - MAL. CARDIACHE CONGENITE E VALV.,ETA' &gt;17 SENZA CC</t>
  </si>
  <si>
    <t>137 - MAL. CARDIACHE CONGENITE E VALV.,ETA' &lt; 18</t>
  </si>
  <si>
    <t>138 - ARITMIA E ALTERAZIONI CONDUZIONE CARDIACA CON CC</t>
  </si>
  <si>
    <t>139 - ARITMIA E ALTERAZIONI CONDUZIONE CARDIACA SENZA CC</t>
  </si>
  <si>
    <t>140 - ANGINA PECTORIS</t>
  </si>
  <si>
    <t>141 - SINCOPE E COLLASSO CON CC</t>
  </si>
  <si>
    <t>142 - SINCOPE E COLLASSO SENZA CC</t>
  </si>
  <si>
    <t>143 - DOLORE TORACICO</t>
  </si>
  <si>
    <t>144 - ALTRE DIA. APP. CIRCOLATORIO CON CC</t>
  </si>
  <si>
    <t>145 - ALTRE DIA. APP. CIRCOLATORIO SENZA CC</t>
  </si>
  <si>
    <t>146 - RESEZIONE RETTALE CON CC</t>
  </si>
  <si>
    <t>147 - RESEZIONE RETTALE SENZA CC</t>
  </si>
  <si>
    <t>149 - INT. MAGGIORI INTESTINO CRASSO E TENUE SENZA CC</t>
  </si>
  <si>
    <t>150 - LISI DI ADERENZE PERITONEALI CON CC</t>
  </si>
  <si>
    <t>151 - LISI DI ADERENZE PERITONEALI SENZA CC</t>
  </si>
  <si>
    <t>152 - INT. MINORI SU INTESTINO CRASSO E TENUE CON CC</t>
  </si>
  <si>
    <t>153 - INT. MINORI SU INTESTINO CRASSO E TENUE SENZA CC</t>
  </si>
  <si>
    <t>155 - INT. ESOFAGO,STOMACO E DUODENO, ETA' &gt;17 SENZA CC</t>
  </si>
  <si>
    <t>156 - INT. ESOFAGO,STOMACO E DUODENO, ETA' &lt; 18</t>
  </si>
  <si>
    <t>157 - INT. SU ANO E STOMA CON CC</t>
  </si>
  <si>
    <t>158 - INT. SU ANO E STOMA SENZA CC</t>
  </si>
  <si>
    <t>159 - INT. ERNIA ESCL.INGUIN. E FEMOR.,ETA' &gt;17 CON CC</t>
  </si>
  <si>
    <t>160 - INT. ERNIA ESCL.INGUIN. E FEMOR.,ETA' &gt;17 SENZA CC</t>
  </si>
  <si>
    <t>161 - INT. ERNIA INGUINALE E FEMORALE, ETA' &gt;17 CON CC</t>
  </si>
  <si>
    <t>162 - INT. ERNIA INGUINALE E FEMORALE, ETA' &gt;17 SENZA CC</t>
  </si>
  <si>
    <t>163 - INT. ERNIA, ETA' &lt; 18</t>
  </si>
  <si>
    <t>164 - APPENDICECTOMIA CON DIA. PRINC. COMPL. CON CC</t>
  </si>
  <si>
    <t>165 - APPENDICECTOMIA CON DIA. PRINC. COMPL. SENZA CC</t>
  </si>
  <si>
    <t>166 - APPENDICECTOMIA CON DIA. PRINC. NON COMPL. CON CC</t>
  </si>
  <si>
    <t>167 - APPENDICECTOMIA CON DIA.PRINC. NON COMPL. SENZA CC</t>
  </si>
  <si>
    <t>168 - INT. SU BOCCA CON CC</t>
  </si>
  <si>
    <t>169 - INT. SU BOCCA SENZA CC</t>
  </si>
  <si>
    <t>170 - ALTRI INT. SU APP. DIGERENTE CON CC</t>
  </si>
  <si>
    <t>171 - ALTRI INT. SU APP. DIGERENTE SENZA CC</t>
  </si>
  <si>
    <t>172 - T.M. APP. DIGERENTE CON CC</t>
  </si>
  <si>
    <t>173 - T.M. APP. DIGERENTE SENZA CC</t>
  </si>
  <si>
    <t>174 - EMORRAGIA GASTROINTESTINALE CON CC</t>
  </si>
  <si>
    <t>175 - EMORRAGIA GASTROINTESTINALE SENZA CC</t>
  </si>
  <si>
    <t>176 - ULCERA PEPTICA COMPLICATA</t>
  </si>
  <si>
    <t>177 - ULCERA PEPTICA NON COMPLICATA CON CC</t>
  </si>
  <si>
    <t>178 - ULCERA PEPTICA NON COMPLICATA SENZA CC</t>
  </si>
  <si>
    <t>179 - MAL. INFIAMMATORIE INTESTINO</t>
  </si>
  <si>
    <t>180 - OCCLUSIONE GASTROINTESTINALE CON CC</t>
  </si>
  <si>
    <t>181 - OCCLUSIONE GASTROINTESTINALE SENZA CC</t>
  </si>
  <si>
    <t>182 - GASTROENT., MISCELL. MAL. DIGER.,ETA'&gt; 17 CON CC</t>
  </si>
  <si>
    <t>183 - GASTROENT., MISCELL. MAL. DIGER.,ETA'&gt; 17 SENZA CC</t>
  </si>
  <si>
    <t>184 - GASTROENT., MISCELL. MAL. DIGER.,ETA'&lt; 18</t>
  </si>
  <si>
    <t>185 - MAL.DENTI,BOCCA ESCL. ESTRAZ. E RIPARAZ.,ETA' &gt; 17</t>
  </si>
  <si>
    <t>186 - MAL.DENTI,BOCCA ESCL. ESTRAZ. E RIPARAZ.,ETA' &lt; 18</t>
  </si>
  <si>
    <t>187 - ESTRAZIONI E RIPARAZIONI DENTALI</t>
  </si>
  <si>
    <t>188 - ALTRE DIA. APP. DIGERENTE, ETA' &gt; 17 CON CC</t>
  </si>
  <si>
    <t>189 - ALTRE DIA. APP. DIGERENTE, ETA' &gt; 17 SENZA CC</t>
  </si>
  <si>
    <t>190 - ALTRE DIA. APP. DIGERENTE, ET{  &lt; 18</t>
  </si>
  <si>
    <t>191 - INT. SU PANCREAS, FEGATO E DI SHUNT CON CC</t>
  </si>
  <si>
    <t>192 - INT. SU PANCREAS, FEGATO E DI SHUNT SENZA CC</t>
  </si>
  <si>
    <t>193 - INT. SU VIE BILIARI ESCL. COLECISTECTOMIA CON CC</t>
  </si>
  <si>
    <t>194 - INT. SU VIE BILIARI ESCL. COLECISTECTOMIA SENZA CC</t>
  </si>
  <si>
    <t>195 - COLECISTECTOMIA CON ESPLORAZ. DOTTO COM. CON CC</t>
  </si>
  <si>
    <t>196 - COLECISTECTOMIA CON ESPLORAZ. DOTTO COM. SENZA CC</t>
  </si>
  <si>
    <t>197 - COLECISTECTOMIA SENZA ESPLORAZ. DOTTO COM. CON CC</t>
  </si>
  <si>
    <t>198 - COLECISTECTOMIA SENZA ESPLORAZ.DOTTO COM. SENZA CC</t>
  </si>
  <si>
    <t>199 - PROC. DIAGNOST. EPATOBILIARI PER T.M.</t>
  </si>
  <si>
    <t>200 - PROC. DIAGNOST. EPATOBILIARI NON PER T.M.</t>
  </si>
  <si>
    <t>201 - ALTRI INT. EPATOBILIARI O SU PANCREAS</t>
  </si>
  <si>
    <t>202 - CIRROSI ED EPATITE ALCOOLICA</t>
  </si>
  <si>
    <t>203 - T.M. APPARATO EPATOBILIARE O PANCREAS</t>
  </si>
  <si>
    <t>204 - MAL. PANCREAS ESCL. T.M.</t>
  </si>
  <si>
    <t>205 - MAL.FEGATO ESCL. T.M.,CIRROSI,EPAT.ALCOOL. CON CC</t>
  </si>
  <si>
    <t>206 - MAL.FEGATO ESCL. T.M.,CIRROSI,EPAT.ALCOOL.SENZA CC</t>
  </si>
  <si>
    <t>207 - MAL. VIE BILIARI CON CC</t>
  </si>
  <si>
    <t>208 - MAL. VIE BILIARI SENZA CC</t>
  </si>
  <si>
    <t>210 - INT.ANCA,FEMORE ESCL.ARTICOL.MAGG.,ETA'&gt;17 CON CC</t>
  </si>
  <si>
    <t>211 - INT.ANCA,FEMORE ESCL.ARTICOL.MAGG.,ETA'&gt;17SENZA CC</t>
  </si>
  <si>
    <t>212 - INT.ANCA,FEMORE ESCL. ARTICOLAZ. MAGG.,ETA'&lt; 18</t>
  </si>
  <si>
    <t>213 - AMPUTAZ. PER MAL. SIST.MUSCOLOSCHEL. E CONNETT.</t>
  </si>
  <si>
    <t>216 - BIOPSIE SIST. MUSCOLOSCHEL. E TESSUTO CONNETTIVO</t>
  </si>
  <si>
    <t>217 - SBRIGLIAMENTO FERITA E TRAPIANTO CUTANEO ESCL.MANO</t>
  </si>
  <si>
    <t>218 - INT.ARTO INF.,OMERO ESCL.ANCA ETC.,ETA'&gt;17 CON CC</t>
  </si>
  <si>
    <t>219 - INT.ARTO INF.,OMERO ESCL.ANCA ETC.,ETA'&gt;17SENZA CC</t>
  </si>
  <si>
    <t>220 - INT.ARTO INF.,OMERO ESCL.ANCA ETC.,ETA'&lt; 18</t>
  </si>
  <si>
    <t>223 - INT. MAGG. SPALLA,GOMITO O ALTRI ARTO SUP. CON CC</t>
  </si>
  <si>
    <t>224 - INT. SPALLA,GOMITO ESCL.MAGG.SU ARTICOLAZ.SENZA CC</t>
  </si>
  <si>
    <t>225 - INT. SUL PIEDE</t>
  </si>
  <si>
    <t>226 - INT. SU TESSUTI MOLLI CON CC</t>
  </si>
  <si>
    <t>227 - INT. SU TESSUTI MOLLI SENZA CC</t>
  </si>
  <si>
    <t>228 - INT. MAGG. POLLICE, MANO O POLSO CON CC</t>
  </si>
  <si>
    <t>229 - INT. MANO O POLSO ESCL. MAGG.SU ARTICOLAZ.SENZA CC</t>
  </si>
  <si>
    <t>230 - ESCISS.,RIMOZ. MEZZI FISSAGGIO ANCA E FEMORE</t>
  </si>
  <si>
    <t>232 - ARTROSCOPIA</t>
  </si>
  <si>
    <t>233 - ALTRI INT. SIST. MUSCOLOSCHEL. E CONNETT. CON CC</t>
  </si>
  <si>
    <t>234 - ALTRI INT. SIST. MUSCOLOSCHEL. E CONNETT. SENZA CC</t>
  </si>
  <si>
    <t>235 - FRATTURE FEMORE</t>
  </si>
  <si>
    <t>236 - FRATTURE ANCA E PELVI</t>
  </si>
  <si>
    <t>237 - DISTORS., STIRAM., LUSSAZIONI ANCA, PELVI E COSCIA</t>
  </si>
  <si>
    <t>238 - OSTEOMIELITE</t>
  </si>
  <si>
    <t>239 - FRATTURE PATOL.,T.M. SIST.MUSCOLOSCHEL. E CONNETT.</t>
  </si>
  <si>
    <t>240 - MAL. TESSUTO CONNETTIVO CON CC</t>
  </si>
  <si>
    <t>241 - MAL. TESSUTO CONNETTIVO SENZA CC</t>
  </si>
  <si>
    <t>242 - ARTRITE SETTICA</t>
  </si>
  <si>
    <t>243 - AFFEZIONI MEDICHE DEL DORSO</t>
  </si>
  <si>
    <t>244 - MAL. OSSO E ARTROPATIE SPECIFICHE CON CC</t>
  </si>
  <si>
    <t>245 - MAL. OSSO E ARTROPATIE SPECIFICHE SENZA CC</t>
  </si>
  <si>
    <t>246 - ARTROPATIE NON SPECIFICHE</t>
  </si>
  <si>
    <t>247 - SEGNI E SINTOMI SIST. MUSCOLOSCHEL. E CONNETTIVO</t>
  </si>
  <si>
    <t>248 - TENDINITE, MIOSITE E BORSITE</t>
  </si>
  <si>
    <t>249 - RICOVERI SUCCESSIVI PER MAL.SIST.MUSCOLOSCHEL.ETC.</t>
  </si>
  <si>
    <t>250 - TRAUMI AVAMBRACCIO, MANO E PIEDE,ETA' &gt;17 CON CC</t>
  </si>
  <si>
    <t>251 - TRAUMI AVAMBRACCIO, MANO E PIEDE,ETA' &gt;17 SENZA CC</t>
  </si>
  <si>
    <t>252 - TRAUMI AVAMBRACCIO, MANO E PIEDE,ETA' &lt;18</t>
  </si>
  <si>
    <t>253 - TRAUMI BRACCIO, GAMBA ESCL. PIEDE,ETA'&gt;17 CON CC</t>
  </si>
  <si>
    <t>254 - TRAUMI BRACCIO, GAMBA ESCL. PIEDE,ETA'&gt;17 SENZA CC</t>
  </si>
  <si>
    <t>255 - TRAUMI BRACCIO, GAMBA ESCL. PIEDE, ETA' &lt; 18</t>
  </si>
  <si>
    <t>256 - ALTRE DIA. SIST. MUSCOLOSCHEL. E TESS. CONNETTIVO</t>
  </si>
  <si>
    <t>257 - MASTECTOMIA TOTALE PER T.M. CON CC</t>
  </si>
  <si>
    <t>258 - MASTECTOMIA TOTALE PER T.M. SENZA CC</t>
  </si>
  <si>
    <t>259 - MASTECTOMIA SUBTOTALE PER T.M. CON CC</t>
  </si>
  <si>
    <t>260 - MASTECTOMIA SUBTOTALE PER T.M. SENZA CC</t>
  </si>
  <si>
    <t>261 - INT.MAMMELLA NON PER T.M. ESCL.BIOPSIA,ESCISS.LOC.</t>
  </si>
  <si>
    <t>262 - BIOPSIA MAMMELLA E ESCISS. LOCALE NON PER T.M.</t>
  </si>
  <si>
    <t>263 - TRAPIANTI PELLE E/O SBRIGL.PER ULCERE PELLE CON CC</t>
  </si>
  <si>
    <t>264 - TRAPIANTI PELLE E/O SBRIGL.PER ULCERE SENZA CC</t>
  </si>
  <si>
    <t>265 - TRAPIANTI PELLE E/O SBRIGL. ESCL. ULCERE CON CC</t>
  </si>
  <si>
    <t>266 - TRAPIANTI PELLE E/O SBRIGL. ESCL. ULCERE SENZA CC</t>
  </si>
  <si>
    <t>267 - INT. PERIANALI E PILONIDALI</t>
  </si>
  <si>
    <t>268 - CHIR. PLASTICA PELLE,TESS. SOTTOCUTANEO E MAMMELLA</t>
  </si>
  <si>
    <t>269 - ALTRI INT. PELLE,SOTTOCUTANEO E MAMMELLA CON CC</t>
  </si>
  <si>
    <t>270 - ALTRI INT. PELLE,SOTTOCUTANEO E MAMMELLA SENZA CC</t>
  </si>
  <si>
    <t>271 - ULCERE DELLA PELLE</t>
  </si>
  <si>
    <t>272 - MAL. MAGGIORI DELLA PELLE CON CC</t>
  </si>
  <si>
    <t>273 - MAL. MAGGIORI DELLA PELLE SENZA CC</t>
  </si>
  <si>
    <t>274 - T.M. MAMMELLA CON CC</t>
  </si>
  <si>
    <t>275 - T.M. MAMMELLA SENZA CC</t>
  </si>
  <si>
    <t>276 - PATOLOGIE NON MALIGNE DELLA MAMMELLA</t>
  </si>
  <si>
    <t>277 - CELLULITE, ETA' &gt; 17 CON CC</t>
  </si>
  <si>
    <t>278 - CELLULITE, ETA' &gt; 17 SENZA CC</t>
  </si>
  <si>
    <t>279 - CELLULITE, ETA' &lt; 18</t>
  </si>
  <si>
    <t>280 - TRAUMI PELLE,SOTTOCUT. E MAMMELLA,ETA' &gt;17 CON CC</t>
  </si>
  <si>
    <t>281 - TRAUMI PELLE,SOTTOCUT. E MAMMELLA,ETA'&gt;17 SENZA CC</t>
  </si>
  <si>
    <t>282 - TRAUMI PELLE,SOTTOCUT. E MAMMELLA,ETA' &lt;18</t>
  </si>
  <si>
    <t>283 - MAL. MINORI DELLA PELLE CON CC</t>
  </si>
  <si>
    <t>284 - MAL. MINORI DELLA PELLE SENZA CC</t>
  </si>
  <si>
    <t>285 - AMPUTAZ. ARTO INF. PER MAL. ENDOCRINE, ETC.</t>
  </si>
  <si>
    <t>286 - INT. SU SURRENE ED IPOFISI</t>
  </si>
  <si>
    <t>287 - TRAPIANTI CUTANEI, SBRIGL.FERITE PER MAL.ENDOCRINE</t>
  </si>
  <si>
    <t>288 - INT. PER OBESITA'</t>
  </si>
  <si>
    <t>289 - INT. SU PARATIROIDI</t>
  </si>
  <si>
    <t>290 - INT. SULLA TIROIDE</t>
  </si>
  <si>
    <t>291 - INT. SU DOTTO TIREOGLOSSO</t>
  </si>
  <si>
    <t>292 - ALTRI INT. PER MAL. ENDOCRINE, ETC. CON CC</t>
  </si>
  <si>
    <t>293 - ALTRI INT. PER MAL. ENDOCRINE, ETC. SENZA CC</t>
  </si>
  <si>
    <t>294 - DIABETE ETA' &gt; 35</t>
  </si>
  <si>
    <t>295 - DIABETE ETA' &lt; 35</t>
  </si>
  <si>
    <t>296 - DIST. NUTRIZIONE E METABOLISMO,ETA' &gt;17 CON CC</t>
  </si>
  <si>
    <t>297 - DIST. NUTRIZIONE E METABOLISMO,ETA' &gt;17 SENZA CC</t>
  </si>
  <si>
    <t>298 - DIST. NUTRIZIONE E METABOLISMO,ETA' &lt;18</t>
  </si>
  <si>
    <t>299 - DIFETTI CONGENITI DEL METABOLISMO</t>
  </si>
  <si>
    <t>300 - MAL. ENDOCRINE CON CC</t>
  </si>
  <si>
    <t>301 - MAL. ENDOCRINE SENZA CC</t>
  </si>
  <si>
    <t>302 - TRAPIANTO RENALE</t>
  </si>
  <si>
    <t>303 - INTERVENTI SU RENE E URETERE PER NEOPLASIA</t>
  </si>
  <si>
    <t>304 - INTERVENTI SU RENE E URETERE, NON PER NEOPLASIA CON CC</t>
  </si>
  <si>
    <t>305 - INTERVENTI SU RENE E URETERE, NON PER NEOPLASIA SENZA CC</t>
  </si>
  <si>
    <t>306 - PROSTATECTOMIA CON CC</t>
  </si>
  <si>
    <t>307 - PROSTATECTOMIA SENZA CC</t>
  </si>
  <si>
    <t>308 - INT. MINORI SU VESCICA CON CC</t>
  </si>
  <si>
    <t>309 - INT. MINORI SU VESCICA SENZA CC</t>
  </si>
  <si>
    <t>310 - INT. PER VIA TRANSURETRALE CON CC</t>
  </si>
  <si>
    <t>311 - INT. PER VIA TRANSURETRALE SENZA CC</t>
  </si>
  <si>
    <t>312 - INT. SU URETRA, ETA' &gt; 17 CON CC</t>
  </si>
  <si>
    <t>313 - INT. SU URETRA, ETA' &gt; 17 SENZA CC</t>
  </si>
  <si>
    <t>314 - INT. SU URETRA, ETA' &lt; 18</t>
  </si>
  <si>
    <t>315 - ALTRI INT. SU RENE E VIE URINARIE</t>
  </si>
  <si>
    <t>316 - INSUFFICIENZA RENALE</t>
  </si>
  <si>
    <t>317 - RICOVERO PER DIALISI RENALE</t>
  </si>
  <si>
    <t>318 - NEOPLASIE RENE E VIE URINARIE CON CC</t>
  </si>
  <si>
    <t>319 - NEOPLASIE RENE E VIE URINARIE SENZA CC</t>
  </si>
  <si>
    <t>320 - INFEZIONI RENE E VIE URINARIE, ETA' &gt; 17 CON CC</t>
  </si>
  <si>
    <t>321 - INFEZIONI RENE E VIE URINARIE, ETA' &gt; 17 SENZA CC</t>
  </si>
  <si>
    <t>322 - INFEZIONI RENE E VIE URINARIE, ETA' &lt; 18</t>
  </si>
  <si>
    <t>323 - CALCOLOSI URINARIA CON CC E/O LITOTRIPSIA (ESWL)</t>
  </si>
  <si>
    <t>324 - CALCOLOSI URINARIA SENZA CC</t>
  </si>
  <si>
    <t>325 - SEGNI,SINTOMI RENE E VIE URINARIE,ETA'&gt;17 CON CC</t>
  </si>
  <si>
    <t>326 - SEGNI,SINTOMI RENE E VIE URINARIE,ETA'&gt;17 SENZA CC</t>
  </si>
  <si>
    <t>327 - SEGNI,SINTOMI RENE E VIE URINARIE,ETA'&lt;18</t>
  </si>
  <si>
    <t>328 - STENOSI URETRALE, ETA' &gt; 17 CON CC</t>
  </si>
  <si>
    <t>329 - STENOSI URETRALE, ETA' &gt; 17 SENZA CC</t>
  </si>
  <si>
    <t>330 - STENOSI URETRALE, ETA' &lt; 18</t>
  </si>
  <si>
    <t>331 - ALTRE DIA. RENE E VIE URINARIE,ETA' &gt;17 CON CC</t>
  </si>
  <si>
    <t>332 - ALTRE DIA. RENE E VIE URINARIE,ETA' &gt;17 SENZA CC</t>
  </si>
  <si>
    <t>333 - ALTRE DIA. RENE E VIE URINARIE,ETA' &lt;18</t>
  </si>
  <si>
    <t>334 - INT. MAGGIORI SU PELVI MASCHILE CON CC</t>
  </si>
  <si>
    <t>335 - INT. MAGGIORI SU PELVI MASCHILE SENZA CC</t>
  </si>
  <si>
    <t>336 - PROSTATECTOMIA TRANSURETRALE CON CC</t>
  </si>
  <si>
    <t>337 - PROSTATECTOMIA TRANSURETRALE SENZA CC</t>
  </si>
  <si>
    <t>338 - INT. SUL TESTICOLO PER T.M.</t>
  </si>
  <si>
    <t>339 - INT. SUL TESTICOLO NON PER T.M., ETA' &gt; 17</t>
  </si>
  <si>
    <t>340 - INT. SUL TESTICOLO NON PER T.M., ETA' &lt; 18</t>
  </si>
  <si>
    <t>341 - INT. SUL PENE</t>
  </si>
  <si>
    <t>342 - CIRCONCISIONE, ETA' &gt; 17</t>
  </si>
  <si>
    <t>343 - CIRCONCISIONE, ETA' &lt; 18</t>
  </si>
  <si>
    <t>344 - ALTRI INT. APP. RIPRODUTTIVO MASCH. PER T.M.</t>
  </si>
  <si>
    <t>345 - ALTRI INT. APP. RIPRODUTTIVO MASCH. ESCL. PER T.M.</t>
  </si>
  <si>
    <t>346 - T.M. APP. RIPRODUTTIVO MASCHILE CON CC</t>
  </si>
  <si>
    <t>347 - T.M. APP. RIPRODUTTIVO MASCHILE SENZA CC</t>
  </si>
  <si>
    <t>348 - IPERTROFIA PROSTATICA BENIGNA CON CC</t>
  </si>
  <si>
    <t>349 - IPERTROFIA PROSTATICA BENIGNA SENZA CC</t>
  </si>
  <si>
    <t>350 - INFIAMMAZIONI APP. RIPRODUTTIVO MASCHILE</t>
  </si>
  <si>
    <t>351 - STERILIZZAZIONE MASCHILE</t>
  </si>
  <si>
    <t>352 - ALTRE DIA. APP. RIPRODUTTIVO MASCHILE</t>
  </si>
  <si>
    <t>353 - EVISC. PELVICA,ISTERECTOMIA E VULVECTOMIA RADICALE</t>
  </si>
  <si>
    <t>354 - INT. UTERO E ANNESSI PER T.M. NON OVAIO CON CC</t>
  </si>
  <si>
    <t>355 - INT. UTERO E ANNESSI PER T.M. NON OVAIO SENZA CC</t>
  </si>
  <si>
    <t>356 - INT. RICOSTRUTTIVI APP. RIPRODUTTIVO FEMM.</t>
  </si>
  <si>
    <t>357 - INT. UTERO E ANNESSI PER T.M. DI OVAIO O ANNESSI</t>
  </si>
  <si>
    <t>358 - INT. UTERO E ANNESSI NON PER T.M. CON CC</t>
  </si>
  <si>
    <t>359 - INT. UTERO E ANNESSI NON PER T.M. SENZA CC</t>
  </si>
  <si>
    <t>360 - INT. SU VAGINA, CERVICE E VULVA</t>
  </si>
  <si>
    <t>361 - LAPARASCOPIA E OCCLUSIONE LAPAROTOMICA TUBE</t>
  </si>
  <si>
    <t>362 - OCCLUSIONE ENDOSCOPICA TUBE</t>
  </si>
  <si>
    <t>363 - D&amp;C,CONIZZAZ.,IMPIANTO MATERIALE RADIOATT.PER T.M.</t>
  </si>
  <si>
    <t>364 - D&amp;C, CONIZZAZIONE ESCL. PER T.M.</t>
  </si>
  <si>
    <t>365 - ALTRI INT. APP. RIPRODUTTIVO FEMMINILE</t>
  </si>
  <si>
    <t>366 - T.M. APP. RIPRODUTTIVO FEMMINILE CON CC</t>
  </si>
  <si>
    <t>367 - T.M. APP. RIPRODUTTIVO FEMMINILE SENZA CC</t>
  </si>
  <si>
    <t>368 - INFEZIONI APP. RIPRODUTTIVO FEMMINILE</t>
  </si>
  <si>
    <t>369 - DIST. MESTRUALI,ALTRI DIST. APP.RIPRODUTTIVO FEMM.</t>
  </si>
  <si>
    <t>370 - PARTO CESAREO CON CC</t>
  </si>
  <si>
    <t>371 - PARTO CESAREO SENZA CC</t>
  </si>
  <si>
    <t>372 - PARTO VAGINALE CON CC</t>
  </si>
  <si>
    <t>373 - PARTO VAGINALE SENZA CC</t>
  </si>
  <si>
    <t>374 - PARTO VAGINALE CON STERILIZZ. E/O D&amp;C</t>
  </si>
  <si>
    <t>375 - PARTO VAGINALE CON ALTRO INT. ESCL.STERIL. E/O D&amp;C</t>
  </si>
  <si>
    <t>376 - DIA. RELATIVE A POSTPARTO E POSTABORTO SENZA INT.</t>
  </si>
  <si>
    <t>377 - DIA. RELATIVE A POSTPARTO E POSTABORTO CON INT.</t>
  </si>
  <si>
    <t>378 - GRAVIDANZA ECTOPICA</t>
  </si>
  <si>
    <t>379 - MINACCIA DI ABORTO</t>
  </si>
  <si>
    <t>380 - ABORTO SENZA D&amp;C</t>
  </si>
  <si>
    <t>381 - ABORTO CON D&amp;C, ISTEROSUZIONE O ISTEROTOMIA</t>
  </si>
  <si>
    <t>382 - FALSO TRAVAGLIO</t>
  </si>
  <si>
    <t>383 - ALTRE DIA. PREPARTO CON CC MEDICHE</t>
  </si>
  <si>
    <t>384 - ALTRE DIA. PREPARTO SENZA CC MEDICHE</t>
  </si>
  <si>
    <t>385 - NEONATI MORTI/TRASFERITI AD ALTRE STRUTT. ASSIST.</t>
  </si>
  <si>
    <t>386 - NEONATI GRAVEMENTE IMMATURI O SINDR.DISTRESS RESP.</t>
  </si>
  <si>
    <t>387 - PREMATURITA' CON AFFEZIONI MAGGIORI</t>
  </si>
  <si>
    <t>388 - PREMATURITA' SENZA AFFEZIONI MAGGIORI</t>
  </si>
  <si>
    <t>389 - NEONATI A TERMINE CON AFFEZIONI MAGGIORI</t>
  </si>
  <si>
    <t>390 - NEONATI CON ALTRE AFFEZIONI SIGNIFICATIVE</t>
  </si>
  <si>
    <t>391 - NEONATO NORMALE</t>
  </si>
  <si>
    <t>392 - SPLENECTOMIA, ETA' &gt; 17</t>
  </si>
  <si>
    <t>393 - SPLENECTOMIA, ETA' &lt; 18</t>
  </si>
  <si>
    <t>394 - ALTRI INT. SUGLI ORGANI EMOPOIETICI</t>
  </si>
  <si>
    <t>395 - ANOMALIE DEI GLOBULI ROSSI, ETA' &gt; 17</t>
  </si>
  <si>
    <t>396 - ANOMALIE DEI GLOBULI ROSSI, ETA' &lt; 18</t>
  </si>
  <si>
    <t>397 - DISTURBI DELLA COAGULAZIONE</t>
  </si>
  <si>
    <t>398 - DISTURBI SIST. RETICOLOENDOT. E IMMUNIT. CON CC</t>
  </si>
  <si>
    <t>399 - DISTURBI SIST. RETICOLOENDOT. E IMMUNIT. SENZA CC</t>
  </si>
  <si>
    <t>401 - LINFOMA E LEUCEMIA NON ACUTA CON ALTRI INT. CON CC</t>
  </si>
  <si>
    <t>402 - LINFOMA E LEUCEMIA NON ACUTA CON ALT. INT.SENZA CC</t>
  </si>
  <si>
    <t>403 - LINFOMA E LEUCEMIA NON ACUTA CON CC</t>
  </si>
  <si>
    <t>404 - LINFOMA E LEUCEMIA NON ACUTA SENZA CC</t>
  </si>
  <si>
    <t>405 - LEUCEMIA ACUTA SENZA INT. CHIR. MAGGIORI,ETA' &lt; 18</t>
  </si>
  <si>
    <t>406 - ALTERAZ. MIELOPROLIF.,ETC. CON INT. MAGG. CON CC</t>
  </si>
  <si>
    <t>407 - ALTERAZ. MIELOPROLIF.,ETC. CON INT. MAGG. SENZA CC</t>
  </si>
  <si>
    <t>408 - ALTERAZ. MIELOPROLIF.,ETC. CON ALTRI INTERVENTI</t>
  </si>
  <si>
    <t>409 - RADIOTERAPIA</t>
  </si>
  <si>
    <t>410 - CHEMIOTERAPIA SENZA DIA.SECOND. DI LEUCEMIA ACUTA</t>
  </si>
  <si>
    <t>411 - ANAMNESI DI T.M. SENZA ENDOSCOPIA</t>
  </si>
  <si>
    <t>412 - ANAMNESI DI T.M. CON ENDOSCOPIA</t>
  </si>
  <si>
    <t>413 - ALTRE ALTERAZIONI MIELOPROLIF., ETC. CON CC</t>
  </si>
  <si>
    <t>414 - ALTRE ALTERAZIONI MIELOPROLIF., ETC. SENZA CC</t>
  </si>
  <si>
    <t>417 - SETTICEMIA, ETA' &lt; 18</t>
  </si>
  <si>
    <t>418 - INFEZIONI POST-CHIRURGICHE E POST-TRAUMATICHE</t>
  </si>
  <si>
    <t>419 - FEBBRE DI ORIGINE SCONOSCIUTA, ETA' &gt; 17 CON CC</t>
  </si>
  <si>
    <t>420 - FEBBRE DI ORIGINE SCONOSCIUTA, ETA' &gt; 17 SENZA CC</t>
  </si>
  <si>
    <t>421 - MAL. DI ORIGINE VIRALE, ETA' &gt; 17</t>
  </si>
  <si>
    <t>422 - MAL. VIRALI, FEBBRE ORIGINE SCONOSC., ETA' &lt; 18</t>
  </si>
  <si>
    <t>423 - ALTRE DIA. INFETTIVE E PARASSITARIE</t>
  </si>
  <si>
    <t>424 - INT. CHIR. IN PAZ. CON DIA. PRINC. DI MAL. MENTALE</t>
  </si>
  <si>
    <t>425 - REAZIONE ACUTA DI ADATTAMENTO E DISFUNZ. PSICOSOC.</t>
  </si>
  <si>
    <t>426 - NEVROSI DEPRESSIVE</t>
  </si>
  <si>
    <t>427 - NEVROSI ESCL. NEVROSI DEPRESSIVE</t>
  </si>
  <si>
    <t>428 - DISTURBI DI PERSONALITA' E CONTROLLO DEGLI IMPULSI</t>
  </si>
  <si>
    <t>429 - DISTURBI ORGANICI E RITARDO MENTALE</t>
  </si>
  <si>
    <t>430 - PSICOSI</t>
  </si>
  <si>
    <t>431 - DISTURBI MENTALI DELL'INFANZIA</t>
  </si>
  <si>
    <t>432 - ALTRE DIA. RELATIVE A DISTURBI MENTALI</t>
  </si>
  <si>
    <t>433 - DIPEND.ALCOOL/FARMACI,DIMESSO CONTRO PARERE SANIT.</t>
  </si>
  <si>
    <t>439 - TRAPIANTI DI PELLE PER TRAUMATISMO</t>
  </si>
  <si>
    <t>440 - SBRIGLIAMENTO DI FERITE PER TRAUMATISMO</t>
  </si>
  <si>
    <t>441 - INT. SULLA MANO PER TRAUMATISMO</t>
  </si>
  <si>
    <t>442 - ALTRI INT. CHIR. PER TRAUMATISMO CON CC</t>
  </si>
  <si>
    <t>443 - ALTRI INT. CHIR. PER TRAUMATISMO SENZA CC</t>
  </si>
  <si>
    <t>444 - TRAUMATISMI, ETA' &gt; 17 CON CC</t>
  </si>
  <si>
    <t>445 - TRAUMATISMI, ETA' &gt; 17 SENZA CC</t>
  </si>
  <si>
    <t>446 - TRAUMATISMI, ETA' &lt; 18</t>
  </si>
  <si>
    <t>447 - REAZIONI ALLERGICHE, ETA' &gt; 17</t>
  </si>
  <si>
    <t>448 - REAZIONI ALLERGICHE, ETA' &lt; 18</t>
  </si>
  <si>
    <t>449 - AVVEL.,EFFETTI TOSSICI DA FARMACI,ETA' &gt;17 CON CC</t>
  </si>
  <si>
    <t>450 - AVVEL.,EFFETTI TOSSICI DA FARMACI,ETA'&gt;17 SENZA CC</t>
  </si>
  <si>
    <t>451 - AVVEL.,EFFETTI TOSSICI DA FARMACI,ETA' &lt;18</t>
  </si>
  <si>
    <t>452 - COMPLICAZIONI DI TRATTAMENTO CON CC</t>
  </si>
  <si>
    <t>453 - COMPLICAZIONI DI TRATTAMENTO SENZA CC</t>
  </si>
  <si>
    <t>454 - ALTRE DIA. TRAUMATISMI, AVVEL., ETC. CON CC</t>
  </si>
  <si>
    <t>455 - ALTRE DIA. TRAUMATISMI, AVVEL., ETC. SENZA CC</t>
  </si>
  <si>
    <t>461 - INT. CON DIA. DI ALTRO CONTATTO CON SERVIZI SANIT.</t>
  </si>
  <si>
    <t>462 - RIABILITAZIONE</t>
  </si>
  <si>
    <t>463 - SEGNI E SINTOMI CON CC</t>
  </si>
  <si>
    <t>464 - SEGNI E SINTOMI SENZA CC</t>
  </si>
  <si>
    <t>465 - RICOVERI SUCC. CON ANAMNESI T.M. COME DIA. SECOND.</t>
  </si>
  <si>
    <t>466 - RICOVERI SUCC. SENZA ANAMNESI T.M.COME DIA.SECOND.</t>
  </si>
  <si>
    <t>467 - ALTRI FATTORI CHE INFLUENZANO LO STATO DI SALUTE</t>
  </si>
  <si>
    <t>468 - INT. CHIR. ESTESO NON CORRELATO CON DIA. PRINC.</t>
  </si>
  <si>
    <t>469 - DIA. PRINC. NON VALIDA COME DIAGNOSI DI DIMISSIONE</t>
  </si>
  <si>
    <t>470 - NON ATTRIBUIBILE AD ALTRO DRG</t>
  </si>
  <si>
    <t>471 - INT.MAGG. BILATERALI/MULT. SU ARTICOLAZ. ARTI INF.</t>
  </si>
  <si>
    <t>473 - LEUCEMIA ACUTA SENZA INT. CHIR. MAGGIORI, ETA' &gt;17</t>
  </si>
  <si>
    <t>476 - INT. CHIR. PROSTATA NON CORRELATO CON DIA. PRINC.</t>
  </si>
  <si>
    <t>477 - INT. CHIR. NON ESTESO NON CORRELATO CON DIA.PRINC.</t>
  </si>
  <si>
    <t>479 - ALTRI INT. VASCOLARI SENZA CC</t>
  </si>
  <si>
    <t>480 - TRAPIANTO DI FEGATO E/O TRAPIANTO DI INTESTINO</t>
  </si>
  <si>
    <t>481 - TRAPIANTO DI MIDOLLO OSSEO</t>
  </si>
  <si>
    <t>482 - TRACHEOSTOMIA PER DIST. ORALI,LARINGEI O FARINGEI</t>
  </si>
  <si>
    <t>484 - CRANIOTOMIA PER TRAUMATISMI MULTIPLI RILEVANTI</t>
  </si>
  <si>
    <t>485 - REIMPIANTO ARTI,INT. ANCA,FEMORE PER TRAUM. RILEV.</t>
  </si>
  <si>
    <t>486 - ALTRI INT.CHIR. PER TRAUMATISMI MULTIPLI RILEVANTI</t>
  </si>
  <si>
    <t>487 - ALTRI TRAUMATISMI MULTIPLI RILEVANTI</t>
  </si>
  <si>
    <t>488 - INFEZ. HIV CON INTERVENTO CHIRURGICO ESTESO</t>
  </si>
  <si>
    <t>489 - INFEZ. HIV CON PATOLOGIE CORRELATE MAGGIORI</t>
  </si>
  <si>
    <t>490 - INFEZ. HIV CON O SENZA ALTRE PATOLOGIE CORRELATE</t>
  </si>
  <si>
    <t>491 - INT. SU ARTICOLAZ. MAGG. E REIMPIANTI DI ARTI SUP.</t>
  </si>
  <si>
    <t>492 - CHEMIO ASSOC. DIA SEC. LEUCEMIA ACUTA O USO DI ALTE DOSI DI AGENTI CHEMIOT.</t>
  </si>
  <si>
    <t>493 - COLECISTECTOMIA LAPAR. SNZ. ESP. DOTTO COM. CON CC</t>
  </si>
  <si>
    <t>494 - COLECISTECT. LAPAR. SNZ. ESP. DOTTO COM. SNZ. CC</t>
  </si>
  <si>
    <t>495 - TRAPIANTO DI POLMONE</t>
  </si>
  <si>
    <t>496 - ARTRODESI VERTEBR. COMBINATA ANTERIORE/POSTERIORE</t>
  </si>
  <si>
    <t>497 - ARTRODESI VERTEBR. ESCL. QUELLA CERVICALE CON CC</t>
  </si>
  <si>
    <t>498 - ARTRODESI VERTEBR. ESCL. QUELLA CERVICALE SENZA CC</t>
  </si>
  <si>
    <t>499 - INT. DORSO E COLLO ESCL. ARTRODESI VERTEBR. CON CC</t>
  </si>
  <si>
    <t>500 - INT. DORSO E COLLO ESCL. ARTRODESI VERTEBR. SNZ CC</t>
  </si>
  <si>
    <t>501 - INT. GINOCCHIO CON DIA. PRINC. DI INFEZIONE CON CC</t>
  </si>
  <si>
    <t>502 - INT. GINOCCHIO CON DIA. PRINC. DI INFEZIONE SNZ CC</t>
  </si>
  <si>
    <t>503 - INT. SU GINOCCHIO SENZA DIA. PRINC. DI INFEZIONE</t>
  </si>
  <si>
    <t>504 - USTIONI EST. O A TUTTO SPESSORE CON VENTIL. MECC. = 96 ORE CON INNESTO DI CUTE</t>
  </si>
  <si>
    <t>505 - USTIONI EST. O A TUTTO SPESSORE CON VENTIL. MECC. = 96 ORE SENZA INNESTO DI CUTE</t>
  </si>
  <si>
    <t>506 - USTIONESPESS CON TRPPELLE/LESINAL CON CC/TRAUMRIL</t>
  </si>
  <si>
    <t>507 - USTIONESPESS CON TRPPELLE/LESINAL SNZ CC/TRAUMRIL</t>
  </si>
  <si>
    <t>508 - USTIONESPESS SNZ TRPPELLE/LESINAL CON CC/TRAUMRIL</t>
  </si>
  <si>
    <t>509 - USTIONESPESS SNZ TRPPELLE/LESINAL SNZ CC/TRAUMRIL</t>
  </si>
  <si>
    <t>510 - USTIONI NON ESTESE CON CC O TRAUMI RILEVANTI</t>
  </si>
  <si>
    <t>511 - USTIONI NON ESTESE SENZA CC O TRAUMI RILEVANTI</t>
  </si>
  <si>
    <t>512 - TRAPIANTO CONTEMPORANEO DI PANCREAS E RENE</t>
  </si>
  <si>
    <t>513 - TRAPIANTO DI PANCREAS</t>
  </si>
  <si>
    <t>515 - IMP. DEFIBRILLATORE CARDIACO SNZ CATET. CARDIACO</t>
  </si>
  <si>
    <t>518 - INT. S CARDVSC PERC. SNZ STENT ARTERCORON. O IMA</t>
  </si>
  <si>
    <t>519 - ARTRODESI VERTEBRALE CERVICALE CON CC</t>
  </si>
  <si>
    <t>520 - ARTRODESI VERTEBRALE CERVICALE SENZA CC</t>
  </si>
  <si>
    <t>521 - ABUSO O DIPENDENZA DA ALCOOL/FARMACI CON CC</t>
  </si>
  <si>
    <t>522 - ABUSO O DIPEND. ALCOOL/FARMACI CON T RIAB. SNZ. CC</t>
  </si>
  <si>
    <t>523 - ABUSO O DIPEND. ALCOOL/FARMACI SNZ T RIAB. SNZ. CC</t>
  </si>
  <si>
    <t>524 - ISCHEMIA CEREBRALE TRANSITORIA</t>
  </si>
  <si>
    <t>525 - IMPIANTO DI ALTRO SISTEMA DI ASSISTENZA CARDIACA</t>
  </si>
  <si>
    <t>528 - INTERVENTI VASCOLARI INTRACRANICI CON DIAGNOSI PRINCIPALE DI EMORRAGIA</t>
  </si>
  <si>
    <t>529 - INTERVENTI DI ANASTOMOSI VENTRICOLARE CON CC</t>
  </si>
  <si>
    <t>530 - INTERVENTI DI ANASTOMOSI VENTRICOLARE SENZA CC</t>
  </si>
  <si>
    <t>531 - INTERVENTI SUL MIDOLLO SPINALE CON CC</t>
  </si>
  <si>
    <t>532 - INTERVENTI SUL MIDOLLO SPINALE SENZA CC</t>
  </si>
  <si>
    <t>533 - INTERVENTI VASCOLARI EXTRACRANICI CON CC</t>
  </si>
  <si>
    <t>534 - INTERVENTI VASCOLARI EXTRACRANICI SENZA CC</t>
  </si>
  <si>
    <t>535 - IMP. DI DEFIBRILL. CARD. CON CATETERISMO CARD. CON IMA INSUFF. CARD. O SHOCK</t>
  </si>
  <si>
    <t>536 - IMP. DI DEFIBRILL. CARD. CON CATETERISMO CARD. SENZA IMA INSUFF. CARD. O SHOCK</t>
  </si>
  <si>
    <t>537 - ESCISS. LOCALE E RIMOZ. DI MEZZI DI FISS. INTERNA ECCETTO ANCA E FEMORE CON CC</t>
  </si>
  <si>
    <t>538 - ESCISS. LOCALE E RIMOZ. DI MEZZI DI FISS. INTERNA ECCETTO ANCA E FEMORE SENZA CC</t>
  </si>
  <si>
    <t>539 - LINFOMA E LEUCEMIA CON INTERVENTI CHIRURGICI MAGGIORI CON CC</t>
  </si>
  <si>
    <t>540 - LINFOMA E LEUCEMIA CON INTERVENTI CHIRURGICI MAGGIORI SENZA CC</t>
  </si>
  <si>
    <t>541 - OSS. EXTRACORP. A MEMBRANE O TRACH. VM = 96 ORE O DIAPR NO FACCIA... INTCH MAGG.</t>
  </si>
  <si>
    <t>542 - TRACH. VM = 96 ORE O DIAPR NO FACCIA... SENZA INTCH MAGG.</t>
  </si>
  <si>
    <t>543 - CRANIOT. CON IMP. DI DISPOS. MAGG. O DIAPR ACUTA COMPL. DEL SIST. NERVOSO CENTR</t>
  </si>
  <si>
    <t>544 - SOSTITUZIONE DI ARTICOLAZIONI MAGGIORI O REIMPIANTO DEGLI ARTI INFERIORI</t>
  </si>
  <si>
    <t>545 - REVISIONE DI SOSTITUZIONE DELL'ANCA O DEL GINOCCHIO</t>
  </si>
  <si>
    <t>546 - ARTRODESI VERTEB. ECCETTO CERV. CON DEVIAZIONE COLONNA VERTEB. O NEOPL. MALIGNA</t>
  </si>
  <si>
    <t>547 - BYPASS CORONAR. CON CATETERISMO CARDIACO CON DIAGNOSI CARDIOVASCOLARE MAGGIORE</t>
  </si>
  <si>
    <t>548 - BYPASS CORONAR. CON CATETERISMO CARDIACO SENZA DIAGNOSI CARDIOVASCOLARE MAGGIORE</t>
  </si>
  <si>
    <t>549 - BYPASS CORONAR. SENZA CATETERISMO CARDIACO CON DIAGNOSI CARDIOVASCOLARE MAGGIORE</t>
  </si>
  <si>
    <t>550 - BYPASS CORONAR. SENZA CATETERISMO CARDIACO SENZA DIAGNOSI CARDIOVASC. MAGGIORE</t>
  </si>
  <si>
    <t>551 - IMP. PACEMAKER CARD. PERM DIA CARDIOV. MAGG. O DEFIBR (AICD) O GEN. DI IMPULSI</t>
  </si>
  <si>
    <t>552 - ALTRO IMPIANTO PACEMAKER CARDIACO PERM SENZA DIAGNOSI CARDIOVASCOLARE MAGGIORE</t>
  </si>
  <si>
    <t>553 - ALTRI INTERVENTI VASCOLARI CON CC CON DIAGNOSI CARDIOVASCOLARE MAGGIORE</t>
  </si>
  <si>
    <t>554 - ALTRI INTERVENTI VASCOLARI CON CC SENZA DIAGNOSI CARDIOVASCOLARE MAGGIORE</t>
  </si>
  <si>
    <t>555 - INT SISTEMA CARDIOVASC VIA PERCUTANEA CON DIAGNOSI CARDIOVASCOLARE MAGGIORE</t>
  </si>
  <si>
    <t>556 - INT SISTEMA CARDIOVASC VIA PERCUTANEA CON STENT NOMED SENZA DIA CARDIOVASC MAGG</t>
  </si>
  <si>
    <t>557 - INT SISTEMA CARDIOVASC VIA PERCUTANEA CON STENT MED CON DIA CARDIOVASC MAGG</t>
  </si>
  <si>
    <t>558 - INT SISTEMA CARDIOVASC VIA PERCUTANEA CON STENT MED SENZA DIA CARDIOVASC MAGG</t>
  </si>
  <si>
    <t>559 - ICTUS ISCHEMICO ACUTO CON USO DI AGENTI TROMBOLITICI</t>
  </si>
  <si>
    <t>560 - INFEZIONI BATTERICHE E TUBERCOLOSI DEL SISTEMA NERVOSO</t>
  </si>
  <si>
    <t>561 - INFEZIONI NON BATTERICHE DEL SISTEMA NERVOSO ECCETTO MENINGITE VIRALE</t>
  </si>
  <si>
    <t>562 - CONVULSIONI, ETÀ &gt; 17 ANNI CON CC</t>
  </si>
  <si>
    <t>563 - CONVULSIONI, ETÀ &gt; 17 ANNI SENZA CC</t>
  </si>
  <si>
    <t>564 - CEFALEA, ETÀ &gt; 17 ANNI</t>
  </si>
  <si>
    <t>565 - DIAGNOSI RELATIVE ALL'APPARATO RESPIRATORIO CON RESPIRAZIONE ASSISTITA = 96 ORE</t>
  </si>
  <si>
    <t>566 - DIAGNOSI RELATIVE ALL'APPARATO RESPIRATORIO CON RESPIRAZIONE ASSISTITA &lt; 96 ORE</t>
  </si>
  <si>
    <t>567 - INT ESOFAGO, STOMACO E DUODENO, ETÀ &gt; 17 ANNI CON CC CON DIA GASTROINTEST MAGG</t>
  </si>
  <si>
    <t>568 - INT ESOFAGO, STOMACO E DUODENO, ETÀ &gt; 17 ANNI CON CC SENZA DIA GASTROINTEST MAGG</t>
  </si>
  <si>
    <t>569 - INT MAGG SU INTESTINO CRASSO E TENUE CON CC CON DIA GASTROINTESTINALE MAGG</t>
  </si>
  <si>
    <t>570 - INT MAGG SU INTESTINO CRASSO E TENUE CON CC SENZA DIA GASTROINTESTINALE MAGG</t>
  </si>
  <si>
    <t>571 - MALATTIE MAGGIORI DELL'ESOFAGO</t>
  </si>
  <si>
    <t>572 - MALATTIE GASTROINTESTINALI MAGGIORI E INFEZIONI PERITONEALI</t>
  </si>
  <si>
    <t>573 - INTERVENTI MAGGIORI SULLA VESCICA</t>
  </si>
  <si>
    <t>574 - DIA EMATOLOGICHE/IMMUNOLOGICHE MAGG ECCETTO ANEMIA FALCIFORME E COAGULOPATIE</t>
  </si>
  <si>
    <t>575 - SETTICEMIA CON VENTILAZIONE MECCANICA = 96 ORE, ETÀ &gt; 17 ANNI</t>
  </si>
  <si>
    <t>576 - SETTICEMIA SENZA VENTILAZIONE MECCANICA  = 96 ORE, ETÀ &gt; 17 ANNI</t>
  </si>
  <si>
    <t>577 - INSERZIONE DI STENT CAROTIDEO</t>
  </si>
  <si>
    <t>578 - MALATTIE INFETTIVE E PARASSITARIE CON INTERVENTO CHIRURGICO</t>
  </si>
  <si>
    <t>579 - INFEZIONI POST-OPERATORIE O POST-TRAUMATICHE CON INTERVENTO CHIRURGICO</t>
  </si>
  <si>
    <t>Ultimo aggiornamento: 06-06-2014 10:00:16</t>
  </si>
  <si>
    <t>Tabella 1.1.4: Confronto SDO 2013 - 2012 per ASL di Residenza</t>
  </si>
  <si>
    <t>Residenza</t>
  </si>
  <si>
    <t>301 - A.S.L. DELLA PROVINCIA DI BERGAMO</t>
  </si>
  <si>
    <t>302 - A.S.L. DELLA PROVINCIA DI BRESCIA</t>
  </si>
  <si>
    <t>303 - A.S.L. DELLA PROVINCIA DI COMO</t>
  </si>
  <si>
    <t>304 - A.S.L. DELLA PROVINCIA DI CREMONA</t>
  </si>
  <si>
    <t>305 - A.S.L. DELLA PROVINCIA DI LECCO</t>
  </si>
  <si>
    <t>306 - A.S.L. DELLA PROVINCIA DI LODI</t>
  </si>
  <si>
    <t>307 - A.S.L. DELLA PROVINCIA DI MANTOVA</t>
  </si>
  <si>
    <t>308 - A.S.L. DI MILANO</t>
  </si>
  <si>
    <t>309 - A.S.L. DELLA PROVINCIA DI MILANO 1</t>
  </si>
  <si>
    <t>310 - A.S.L. DELLA PROVINCIA DI MILANO 2</t>
  </si>
  <si>
    <t>311 - A.S.L. DELLA PROVINCIA DI MONZA E BRIANZA</t>
  </si>
  <si>
    <t>312 - A.S.L. DELLA PROVINCIA DI PAVIA</t>
  </si>
  <si>
    <t>313 - A.S.L. DELLA PROVINCIA DI SONDRIO</t>
  </si>
  <si>
    <t>314 - A.S.L. DELLA PROVINCIA DI VARESE</t>
  </si>
  <si>
    <t>315 - A.S.L. DI VALLECAMONICA - SEBINO</t>
  </si>
  <si>
    <t>998 - ALTRE REGIONI</t>
  </si>
  <si>
    <t>999 - ESTERO</t>
  </si>
  <si>
    <t>N.D</t>
  </si>
  <si>
    <t>Ultimo aggiornamento: 06-06-2014 10:04:55</t>
  </si>
  <si>
    <t>Tabella 2.1.1: Ricoveri per A.S.L., Sesso, Età - Anno 2013</t>
  </si>
  <si>
    <t>Maschi</t>
  </si>
  <si>
    <t>Femmine</t>
  </si>
  <si>
    <t>Totale</t>
  </si>
  <si>
    <t>00-00</t>
  </si>
  <si>
    <t>01-04</t>
  </si>
  <si>
    <t>05-14</t>
  </si>
  <si>
    <t>15-17</t>
  </si>
  <si>
    <t>18-24</t>
  </si>
  <si>
    <t>25-44</t>
  </si>
  <si>
    <t>45-64</t>
  </si>
  <si>
    <t>65-74</t>
  </si>
  <si>
    <t>75+</t>
  </si>
  <si>
    <t>Casi 0-1 g</t>
  </si>
  <si>
    <t>Casi &gt;1 g</t>
  </si>
  <si>
    <t>gg-DH</t>
  </si>
  <si>
    <t>Totale Regionale</t>
  </si>
  <si>
    <t>999 - STATI ESTERI O NON DISPONIBILE</t>
  </si>
  <si>
    <t>Ultimo aggiornamento: 06-06-2014 10:21:11</t>
  </si>
  <si>
    <t>Tabella 2.1.2: Ricoveri per A.S.L., Sesso, Età (in percentuale) - Anno 2013</t>
  </si>
  <si>
    <t>Ultimo aggiornamento: 06-06-2014 10:22:17</t>
  </si>
  <si>
    <t>Tabella 2.2.1: Indicatori per tipologia di ospedale - Anno 2013</t>
  </si>
  <si>
    <t>Day Hospital</t>
  </si>
  <si>
    <t>Casi&gt;1g con Trasferiti/Deceduti</t>
  </si>
  <si>
    <t>Casi 0-1g senza Trasferiti/Deceduti</t>
  </si>
  <si>
    <t>Casistica con degenza superiore ad 1 GG (*)</t>
  </si>
  <si>
    <t>Tipologia</t>
  </si>
  <si>
    <t>Casi DH</t>
  </si>
  <si>
    <t>GG DH</t>
  </si>
  <si>
    <t>Casi DO</t>
  </si>
  <si>
    <t>Casi 0-1g</t>
  </si>
  <si>
    <t>Casi &gt;1g</t>
  </si>
  <si>
    <t>Degenza Media Osservata</t>
  </si>
  <si>
    <t>Degenza Media E.V.S.</t>
  </si>
  <si>
    <t>% Casi O.V.S.</t>
  </si>
  <si>
    <t>% GG O.V.S.</t>
  </si>
  <si>
    <t>% Casi Chir.</t>
  </si>
  <si>
    <t>% Casi Compl.</t>
  </si>
  <si>
    <t>Peso Medio</t>
  </si>
  <si>
    <t>DRG Anom.</t>
  </si>
  <si>
    <t>N. Med. Diagn.</t>
  </si>
  <si>
    <t>N. Med. Int.</t>
  </si>
  <si>
    <t>% Deced. D.O.</t>
  </si>
  <si>
    <t>Totale Strutture Private</t>
  </si>
  <si>
    <t>CC - Casa di cura</t>
  </si>
  <si>
    <t>CO - Ospedale Classificato</t>
  </si>
  <si>
    <t>CS - IRCCS Privato</t>
  </si>
  <si>
    <t>Totale Strutture Pubbliche</t>
  </si>
  <si>
    <t>HA - Struttura di A.O.</t>
  </si>
  <si>
    <t>HS - IRCCS Pubblico</t>
  </si>
  <si>
    <t>HU - Struttura di ASL</t>
  </si>
  <si>
    <t>Totale Complessivo</t>
  </si>
  <si>
    <t>Tabella 2.2.2: Indicatori per singolo ospedale - Anno 2013</t>
  </si>
  <si>
    <t>Ultimo aggiornamento: 06-06-2014 12:00:10</t>
  </si>
  <si>
    <t>Tabella 2.3.1: Ricoveri in degenza ordinaria: dati regionali per DRG (solo ricoveri in reparti per acuti) - Anno 2013</t>
  </si>
  <si>
    <t>Degenza Ordinaria</t>
  </si>
  <si>
    <t>Ricoveri in reparti acuti</t>
  </si>
  <si>
    <t>Casi con degenza superiore ad 1 GG (*)</t>
  </si>
  <si>
    <t>Oltre il valore soglia</t>
  </si>
  <si>
    <t>Valore soglia deg. (*)</t>
  </si>
  <si>
    <t>Degenza media</t>
  </si>
  <si>
    <t>Tipo</t>
  </si>
  <si>
    <t>Casi</t>
  </si>
  <si>
    <t>Giornate</t>
  </si>
  <si>
    <t>N</t>
  </si>
  <si>
    <t>%</t>
  </si>
  <si>
    <t>% sul totale regionale</t>
  </si>
  <si>
    <t>Osservata</t>
  </si>
  <si>
    <t>Entro valore soglia</t>
  </si>
  <si>
    <t>Pre-
operatoria</t>
  </si>
  <si>
    <t>Deceduti</t>
  </si>
  <si>
    <t>C</t>
  </si>
  <si>
    <t>26</t>
  </si>
  <si>
    <t>39</t>
  </si>
  <si>
    <t>60</t>
  </si>
  <si>
    <t>4</t>
  </si>
  <si>
    <t>40</t>
  </si>
  <si>
    <t>14/40</t>
  </si>
  <si>
    <t>M</t>
  </si>
  <si>
    <t>31</t>
  </si>
  <si>
    <t>16</t>
  </si>
  <si>
    <t>23</t>
  </si>
  <si>
    <t>20</t>
  </si>
  <si>
    <t>30</t>
  </si>
  <si>
    <t>13</t>
  </si>
  <si>
    <t>22</t>
  </si>
  <si>
    <t>27</t>
  </si>
  <si>
    <t>24</t>
  </si>
  <si>
    <t>11</t>
  </si>
  <si>
    <t>14</t>
  </si>
  <si>
    <t>18</t>
  </si>
  <si>
    <t>8</t>
  </si>
  <si>
    <t>10</t>
  </si>
  <si>
    <t>12</t>
  </si>
  <si>
    <t>9</t>
  </si>
  <si>
    <t>15</t>
  </si>
  <si>
    <t>46</t>
  </si>
  <si>
    <t>7</t>
  </si>
  <si>
    <t>2</t>
  </si>
  <si>
    <t>5</t>
  </si>
  <si>
    <t>19</t>
  </si>
  <si>
    <t>37</t>
  </si>
  <si>
    <t>33</t>
  </si>
  <si>
    <t>21</t>
  </si>
  <si>
    <t>42</t>
  </si>
  <si>
    <t>36</t>
  </si>
  <si>
    <t>28</t>
  </si>
  <si>
    <t>17</t>
  </si>
  <si>
    <t>73</t>
  </si>
  <si>
    <t>45</t>
  </si>
  <si>
    <t>67</t>
  </si>
  <si>
    <t>52</t>
  </si>
  <si>
    <t>43</t>
  </si>
  <si>
    <t>102</t>
  </si>
  <si>
    <t>35</t>
  </si>
  <si>
    <t>29</t>
  </si>
  <si>
    <t>34</t>
  </si>
  <si>
    <t>25</t>
  </si>
  <si>
    <t>48</t>
  </si>
  <si>
    <t>51</t>
  </si>
  <si>
    <t>53</t>
  </si>
  <si>
    <t>72</t>
  </si>
  <si>
    <t>103</t>
  </si>
  <si>
    <t>56</t>
  </si>
  <si>
    <t>55</t>
  </si>
  <si>
    <t>50</t>
  </si>
  <si>
    <t>84</t>
  </si>
  <si>
    <t>78</t>
  </si>
  <si>
    <t>38/40</t>
  </si>
  <si>
    <t>8/16</t>
  </si>
  <si>
    <t>3</t>
  </si>
  <si>
    <t>6</t>
  </si>
  <si>
    <t>138</t>
  </si>
  <si>
    <t>32</t>
  </si>
  <si>
    <t>47</t>
  </si>
  <si>
    <t>38</t>
  </si>
  <si>
    <t>58</t>
  </si>
  <si>
    <t>88</t>
  </si>
  <si>
    <t>90</t>
  </si>
  <si>
    <t>30/63</t>
  </si>
  <si>
    <t>59</t>
  </si>
  <si>
    <t>118</t>
  </si>
  <si>
    <t>62</t>
  </si>
  <si>
    <t>109</t>
  </si>
  <si>
    <t>41</t>
  </si>
  <si>
    <t>85</t>
  </si>
  <si>
    <t>70</t>
  </si>
  <si>
    <t>63</t>
  </si>
  <si>
    <t>65</t>
  </si>
  <si>
    <t>30/112</t>
  </si>
  <si>
    <t>7/17</t>
  </si>
  <si>
    <t>44</t>
  </si>
  <si>
    <t>(*) La presenza di valori doppi nella colonna "Valore soglia degenza" è legata ad una variazione avvenuta durante il corso dell'anno.</t>
  </si>
  <si>
    <t>Ultimo aggiornamento: 06-06-2014 12:04:05</t>
  </si>
  <si>
    <t>Tabella 2.3.2: Ricoveri in degenza ordinaria: dati regionali per DRG (Solo ricoveri in reparti di riabilitazione specialistica, codici 56, 28, 75) - Anno 2013</t>
  </si>
  <si>
    <t>Ricoveri in reparti riabilitazione specialistica</t>
  </si>
  <si>
    <t>112</t>
  </si>
  <si>
    <t>Ultimo aggiornamento: 06-06-2014 12:15:07</t>
  </si>
  <si>
    <t>Tabella 2.3.3: Ricoveri in degenza ordinaria: dati regionali per DRG (Solo ricoveri in reparti riabilitazione generale, di mantenimento e cure palliative, codici 60, RM, 99) - Anno 2013</t>
  </si>
  <si>
    <t>Ricoveri in reparti riabilitazione generale, di mantenimento e cure paliative</t>
  </si>
  <si>
    <t>Ultimo aggiornamento: 06-06-2014 12:17:28</t>
  </si>
  <si>
    <t>Tabella 2.4.1: Indicatori per i 30 DRG più frequenti (solo ricoveri in reparti per acuti) - Anno 2013</t>
  </si>
  <si>
    <t>MDC</t>
  </si>
  <si>
    <t>08</t>
  </si>
  <si>
    <t>05</t>
  </si>
  <si>
    <t>06</t>
  </si>
  <si>
    <t>07</t>
  </si>
  <si>
    <t>01</t>
  </si>
  <si>
    <t>04</t>
  </si>
  <si>
    <t>03</t>
  </si>
  <si>
    <t>991 - ALTRI DRG CHIRURGICI</t>
  </si>
  <si>
    <t>992 - ALTRI DRG MEDICI</t>
  </si>
  <si>
    <t>Ultimo aggiornamento: 06-06-2014 12:18:11</t>
  </si>
  <si>
    <t>Tabella 2.4.2: Indicatori per i 30 DRG più frequenti (Solo ricoveri in reparti di riabilitazione, codici 56, 28, 75) - Anno 2013</t>
  </si>
  <si>
    <t>Ultimo aggiornamento: 06-06-2014 12:19:00</t>
  </si>
  <si>
    <t>Tabella 2.4.3: Indicatori per i 30 DRG più frequenti (Solo ricoveri in reparti riabilitazione generale, di mantenimento e cure palliative, codici 60, RM, 99) - Anno 2013</t>
  </si>
  <si>
    <t>Ricoveri in reparti riabilitazione generale, di mantenimento e cure palliative</t>
  </si>
  <si>
    <t>Ultimo aggiornamento: 06-06-2014 12:19:42</t>
  </si>
  <si>
    <t>Tabella 2.5.1: Ricoveri &gt; 1 gg per DRG, età, sesso - Anno 2013</t>
  </si>
  <si>
    <t>Degenza ordinaria</t>
  </si>
  <si>
    <t>01-14</t>
  </si>
  <si>
    <t>15-64</t>
  </si>
  <si>
    <t>65+</t>
  </si>
  <si>
    <t>% Riga</t>
  </si>
  <si>
    <t>% Col</t>
  </si>
  <si>
    <t>001</t>
  </si>
  <si>
    <t>002</t>
  </si>
  <si>
    <t>003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</si>
  <si>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</si>
  <si>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</si>
  <si>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</si>
  <si>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</si>
  <si>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</si>
  <si>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</si>
  <si>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</si>
  <si>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</si>
  <si>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</si>
  <si>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</si>
  <si>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</si>
  <si>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</si>
  <si>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</si>
  <si>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</si>
  <si>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021</t>
  </si>
  <si>
    <t>022</t>
  </si>
  <si>
    <t>023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</si>
  <si>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</si>
  <si>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</si>
  <si>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</si>
  <si>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</si>
  <si>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</si>
  <si>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</si>
  <si>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</si>
  <si>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</si>
  <si>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</si>
  <si>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</si>
  <si>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</si>
  <si>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</si>
  <si>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</si>
  <si>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</si>
  <si>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</si>
  <si>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</si>
  <si>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</si>
  <si>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</si>
  <si>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</si>
  <si>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</si>
  <si>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</si>
  <si>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</si>
  <si>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</si>
  <si>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</si>
  <si>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</si>
  <si>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</si>
  <si>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</si>
  <si>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</si>
  <si>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</si>
  <si>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</si>
  <si>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</si>
  <si>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</si>
  <si>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</si>
  <si>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</si>
  <si>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</si>
  <si>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</si>
  <si>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</si>
  <si>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</si>
  <si>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</si>
  <si>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</si>
  <si>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</si>
  <si>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</si>
  <si>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</si>
  <si>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</si>
  <si>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</si>
  <si>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</si>
  <si>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</si>
  <si>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</si>
  <si>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</si>
  <si>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</si>
  <si>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</si>
  <si>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</si>
  <si>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</si>
  <si>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</si>
  <si>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</si>
  <si>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</si>
  <si>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</si>
  <si>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</si>
  <si>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</si>
  <si>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</si>
  <si>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</si>
  <si>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</si>
  <si>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</si>
  <si>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</si>
  <si>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</si>
  <si>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</si>
  <si>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</si>
  <si>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</si>
  <si>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</si>
  <si>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</si>
  <si>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</si>
  <si>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</si>
  <si>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</si>
  <si>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</si>
  <si>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</si>
  <si>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</si>
  <si>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104</t>
  </si>
  <si>
    <t>105</t>
  </si>
  <si>
    <t>106</t>
  </si>
  <si>
    <t>108</t>
  </si>
  <si>
    <t>110</t>
  </si>
  <si>
    <t>111</t>
  </si>
  <si>
    <t>113</t>
  </si>
  <si>
    <t>114</t>
  </si>
  <si>
    <t>117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</si>
  <si>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</si>
  <si>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</si>
  <si>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</si>
  <si>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</si>
  <si>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</si>
  <si>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</si>
  <si>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</si>
  <si>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</si>
  <si>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</si>
  <si>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</si>
  <si>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</si>
  <si>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</si>
  <si>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</si>
  <si>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</si>
  <si>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</si>
  <si>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</si>
  <si>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</si>
  <si>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</si>
  <si>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</si>
  <si>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</si>
  <si>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</si>
  <si>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</si>
  <si>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</si>
  <si>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</si>
  <si>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</si>
  <si>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</si>
  <si>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</si>
  <si>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</si>
  <si>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149</t>
  </si>
  <si>
    <t>150</t>
  </si>
  <si>
    <t>151</t>
  </si>
  <si>
    <t>152</t>
  </si>
  <si>
    <t>153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</si>
  <si>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</si>
  <si>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</si>
  <si>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</si>
  <si>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</si>
  <si>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</si>
  <si>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</si>
  <si>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</si>
  <si>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</si>
  <si>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</si>
  <si>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</si>
  <si>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</si>
  <si>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</si>
  <si>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</si>
  <si>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</si>
  <si>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</si>
  <si>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</si>
  <si>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</si>
  <si>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</si>
  <si>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</si>
  <si>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</si>
  <si>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</si>
  <si>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</si>
  <si>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</si>
  <si>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</si>
  <si>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</si>
  <si>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</si>
  <si>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</si>
  <si>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</si>
  <si>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</si>
  <si>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</si>
  <si>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</si>
  <si>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</si>
  <si>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</si>
  <si>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</si>
  <si>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</si>
  <si>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</si>
  <si>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</si>
  <si>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</si>
  <si>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</si>
  <si>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</si>
  <si>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</si>
  <si>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</si>
  <si>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</si>
  <si>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</si>
  <si>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</si>
  <si>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</si>
  <si>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</si>
  <si>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</si>
  <si>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</si>
  <si>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</si>
  <si>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</si>
  <si>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</si>
  <si>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</si>
  <si>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</si>
  <si>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210</t>
  </si>
  <si>
    <t>211</t>
  </si>
  <si>
    <t>212</t>
  </si>
  <si>
    <t>213</t>
  </si>
  <si>
    <t>216</t>
  </si>
  <si>
    <t>217</t>
  </si>
  <si>
    <t>218</t>
  </si>
  <si>
    <t>219</t>
  </si>
  <si>
    <t>220</t>
  </si>
  <si>
    <t>223</t>
  </si>
  <si>
    <t>224</t>
  </si>
  <si>
    <t>225</t>
  </si>
  <si>
    <t>226</t>
  </si>
  <si>
    <t>227</t>
  </si>
  <si>
    <t>228</t>
  </si>
  <si>
    <t>229</t>
  </si>
  <si>
    <t>230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</si>
  <si>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</si>
  <si>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</si>
  <si>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</si>
  <si>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</si>
  <si>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</si>
  <si>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</si>
  <si>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</si>
  <si>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</si>
  <si>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</si>
  <si>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</si>
  <si>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</si>
  <si>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</si>
  <si>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</si>
  <si>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</si>
  <si>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</si>
  <si>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</si>
  <si>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</si>
  <si>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</si>
  <si>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</si>
  <si>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</si>
  <si>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</si>
  <si>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</si>
  <si>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</si>
  <si>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</si>
  <si>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</si>
  <si>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</si>
  <si>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</si>
  <si>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</si>
  <si>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</si>
  <si>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</si>
  <si>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</si>
  <si>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</si>
  <si>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</si>
  <si>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</si>
  <si>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</si>
  <si>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</si>
  <si>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</si>
  <si>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</si>
  <si>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</si>
  <si>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</si>
  <si>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</si>
  <si>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</si>
  <si>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</si>
  <si>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</si>
  <si>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</si>
  <si>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</si>
  <si>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</si>
  <si>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</si>
  <si>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</si>
  <si>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</si>
  <si>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</si>
  <si>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</si>
  <si>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</si>
  <si>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</si>
  <si>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</si>
  <si>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</si>
  <si>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</si>
  <si>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</si>
  <si>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</si>
  <si>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</si>
  <si>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</si>
  <si>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</si>
  <si>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</si>
  <si>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</si>
  <si>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</si>
  <si>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</si>
  <si>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</si>
  <si>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</si>
  <si>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</si>
  <si>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</si>
  <si>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</si>
  <si>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</si>
  <si>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</si>
  <si>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</si>
  <si>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</si>
  <si>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</si>
  <si>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</si>
  <si>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</si>
  <si>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</si>
  <si>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</si>
  <si>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</si>
  <si>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</si>
  <si>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</si>
  <si>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</si>
  <si>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</si>
  <si>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</si>
  <si>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</si>
  <si>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</si>
  <si>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</si>
  <si>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</si>
  <si>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</si>
  <si>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</si>
  <si>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</si>
  <si>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</si>
  <si>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</si>
  <si>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</si>
  <si>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</si>
  <si>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</si>
  <si>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</si>
  <si>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</si>
  <si>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</si>
  <si>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</si>
  <si>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</si>
  <si>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</si>
  <si>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</si>
  <si>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</si>
  <si>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</si>
  <si>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</si>
  <si>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</si>
  <si>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</si>
  <si>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</si>
  <si>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</si>
  <si>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</si>
  <si>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</si>
  <si>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</si>
  <si>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</si>
  <si>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</si>
  <si>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</si>
  <si>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</si>
  <si>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</si>
  <si>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</si>
  <si>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</si>
  <si>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</si>
  <si>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</si>
  <si>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</si>
  <si>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</si>
  <si>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</si>
  <si>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</si>
  <si>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</si>
  <si>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</si>
  <si>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</si>
  <si>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</si>
  <si>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</si>
  <si>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</si>
  <si>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</si>
  <si>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</si>
  <si>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</si>
  <si>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</si>
  <si>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</si>
  <si>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</si>
  <si>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</si>
  <si>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</si>
  <si>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</si>
  <si>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</si>
  <si>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</si>
  <si>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</si>
  <si>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</si>
  <si>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</si>
  <si>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</si>
  <si>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</si>
  <si>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</si>
  <si>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</si>
  <si>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</si>
  <si>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</si>
  <si>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</si>
  <si>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</si>
  <si>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</si>
  <si>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</si>
  <si>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</si>
  <si>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</si>
  <si>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</si>
  <si>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</si>
  <si>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</si>
  <si>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</si>
  <si>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</si>
  <si>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</si>
  <si>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</si>
  <si>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</si>
  <si>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</si>
  <si>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</si>
  <si>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</si>
  <si>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</si>
  <si>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</si>
  <si>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</si>
  <si>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</si>
  <si>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</si>
  <si>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</si>
  <si>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</si>
  <si>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</si>
  <si>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</si>
  <si>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</si>
  <si>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</si>
  <si>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</si>
  <si>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</si>
  <si>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</si>
  <si>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</si>
  <si>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</si>
  <si>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</si>
  <si>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</si>
  <si>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</si>
  <si>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</si>
  <si>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</si>
  <si>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</si>
  <si>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</si>
  <si>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</si>
  <si>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</si>
  <si>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</si>
  <si>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</si>
  <si>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</si>
  <si>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</si>
  <si>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</si>
  <si>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</si>
  <si>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</si>
  <si>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</si>
  <si>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</si>
  <si>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</si>
  <si>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</si>
  <si>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</si>
  <si>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</si>
  <si>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</si>
  <si>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</si>
  <si>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</si>
  <si>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</si>
  <si>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</si>
  <si>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</si>
  <si>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</si>
  <si>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</si>
  <si>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</si>
  <si>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</si>
  <si>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</si>
  <si>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</si>
  <si>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</si>
  <si>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</si>
  <si>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</si>
  <si>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471</t>
  </si>
  <si>
    <t>473</t>
  </si>
  <si>
    <t>476</t>
  </si>
  <si>
    <t>477</t>
  </si>
  <si>
    <t>479</t>
  </si>
  <si>
    <t>480</t>
  </si>
  <si>
    <t>481</t>
  </si>
  <si>
    <t>482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</si>
  <si>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</si>
  <si>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</si>
  <si>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</si>
  <si>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</si>
  <si>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</si>
  <si>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</si>
  <si>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</si>
  <si>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</si>
  <si>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</si>
  <si>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</si>
  <si>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</si>
  <si>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</si>
  <si>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</si>
  <si>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</si>
  <si>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</si>
  <si>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</si>
  <si>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</si>
  <si>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</si>
  <si>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</si>
  <si>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</si>
  <si>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</si>
  <si>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</si>
  <si>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</si>
  <si>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</si>
  <si>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</si>
  <si>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</si>
  <si>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</si>
  <si>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</si>
  <si>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</si>
  <si>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</si>
  <si>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515</t>
  </si>
  <si>
    <t>518</t>
  </si>
  <si>
    <t>519</t>
  </si>
  <si>
    <t>520</t>
  </si>
  <si>
    <t>521</t>
  </si>
  <si>
    <t>522</t>
  </si>
  <si>
    <t>523</t>
  </si>
  <si>
    <t>524</t>
  </si>
  <si>
    <t>525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</si>
  <si>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</si>
  <si>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</si>
  <si>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</si>
  <si>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</si>
  <si>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</si>
  <si>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</si>
  <si>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</si>
  <si>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</si>
  <si>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</si>
  <si>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</si>
  <si>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</si>
  <si>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</si>
  <si>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</si>
  <si>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</si>
  <si>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</si>
  <si>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</si>
  <si>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</si>
  <si>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</si>
  <si>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</si>
  <si>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</si>
  <si>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</si>
  <si>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</si>
  <si>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</si>
  <si>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</si>
  <si>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</si>
  <si>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</si>
  <si>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</si>
  <si>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</si>
  <si>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</si>
  <si>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</si>
  <si>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</si>
  <si>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</si>
  <si>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</si>
  <si>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</si>
  <si>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</si>
  <si>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</si>
  <si>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</si>
  <si>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</si>
  <si>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</si>
  <si>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</si>
  <si>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</si>
  <si>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</si>
  <si>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</si>
  <si>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</si>
  <si>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</si>
  <si>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</si>
  <si>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</si>
  <si>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</si>
  <si>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</si>
  <si>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</si>
  <si>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</si>
  <si>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</si>
  <si>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Ultimo aggiornamento: 06-06-2014 12:20:25</t>
  </si>
  <si>
    <t>Tabella 2.6.1: Indicatori per reparto - ricoveri in Day Hospital - Anno 2013</t>
  </si>
  <si>
    <t>Day hospital</t>
  </si>
  <si>
    <t>Ciclo DH</t>
  </si>
  <si>
    <t>Singolo accesso DH</t>
  </si>
  <si>
    <t>Cicli</t>
  </si>
  <si>
    <t>Codice e Denominazione Reparto</t>
  </si>
  <si>
    <t>Tipo DRG</t>
  </si>
  <si>
    <t>Singoli Accessi</t>
  </si>
  <si>
    <t>N. Medio Giornate</t>
  </si>
  <si>
    <t>Chir.</t>
  </si>
  <si>
    <t>Non Chir.</t>
  </si>
  <si>
    <t>Tabella 2.6.2: Indicatori per DRG - ricoveri in Day Hospita - Anno 2013</t>
  </si>
  <si>
    <t>02</t>
  </si>
  <si>
    <t>09</t>
  </si>
  <si>
    <t xml:space="preserve">  </t>
  </si>
  <si>
    <t>PR</t>
  </si>
  <si>
    <t>Ultimo aggiornamento: 06-06-2014 12:21:09</t>
  </si>
  <si>
    <t>Tabella 2.8.1: Ricoveri in degenza ordinaria: indicatori per reparto - Anno 2013</t>
  </si>
  <si>
    <t>Casi con degenza superiore ad 1 giorno</t>
  </si>
  <si>
    <t>Casi ordinari totali</t>
  </si>
  <si>
    <t>Oltre valore soglia</t>
  </si>
  <si>
    <t>Peso Medio regionale</t>
  </si>
  <si>
    <t>Quota pesi reparto su pesi totali</t>
  </si>
  <si>
    <t>Reparto di Dimissione</t>
  </si>
  <si>
    <t>GG</t>
  </si>
  <si>
    <t>Entro soglia</t>
  </si>
  <si>
    <t>Tabella 2.8.2: Ricoveri in degenza ordinaria: indicatori per reparto e tipologia di ospedale - Anno 2013</t>
  </si>
  <si>
    <t>Case di cura e Ospedali Classificati</t>
  </si>
  <si>
    <t>IRCCS Privati</t>
  </si>
  <si>
    <t>IRCCS Pubblici</t>
  </si>
  <si>
    <t>Ospedali di ASL</t>
  </si>
  <si>
    <t>Ospedali di Aziende</t>
  </si>
  <si>
    <t>Ultimo aggiornamento: 06-06-2014 12:42:32</t>
  </si>
  <si>
    <t>Tabella 2.9.1 - ONU: Frequenza per ASL del campo 'Cittadinanza' - Anno 2013</t>
  </si>
  <si>
    <t>ASL di ricovero</t>
  </si>
  <si>
    <t>Zona</t>
  </si>
  <si>
    <t>01 - Europa settentrionale</t>
  </si>
  <si>
    <t>Casi D.O.</t>
  </si>
  <si>
    <t>Casi D.O. &gt;1g</t>
  </si>
  <si>
    <t>02 - Europa occidentale</t>
  </si>
  <si>
    <t>03 - Europa meridionale</t>
  </si>
  <si>
    <t>04 - Europa orientale</t>
  </si>
  <si>
    <t>05 - Africa settentrionale</t>
  </si>
  <si>
    <t>06 - Africa occidentale</t>
  </si>
  <si>
    <t>07 - Africa centrale</t>
  </si>
  <si>
    <t>08 - Africa australe</t>
  </si>
  <si>
    <t>09 - Africa orientale</t>
  </si>
  <si>
    <t>10 - America del Nord</t>
  </si>
  <si>
    <t>11 - America centrale</t>
  </si>
  <si>
    <t>12 - Caraibi</t>
  </si>
  <si>
    <t>13 - America del Sud</t>
  </si>
  <si>
    <t>14 - Asia occidentale</t>
  </si>
  <si>
    <t>15 - Asia centrale</t>
  </si>
  <si>
    <t>16 - Asia meridionale</t>
  </si>
  <si>
    <t>17 - Sud-Est asiatico</t>
  </si>
  <si>
    <t>18 - Asia orientale</t>
  </si>
  <si>
    <t>19 - Australia e Nuova-Zelanda</t>
  </si>
  <si>
    <t>99 - apolidi</t>
  </si>
  <si>
    <t>Totale stranieri</t>
  </si>
  <si>
    <t>ITALIA</t>
  </si>
  <si>
    <t>Mancante</t>
  </si>
  <si>
    <t>Distribuzione nazioni per zona</t>
  </si>
  <si>
    <t>Nazione</t>
  </si>
  <si>
    <t>DANIMARCA</t>
  </si>
  <si>
    <t>ESTONIA</t>
  </si>
  <si>
    <t>FINLANDIA</t>
  </si>
  <si>
    <t>IRLANDA</t>
  </si>
  <si>
    <t>ISLANDA</t>
  </si>
  <si>
    <t>LETTONIA</t>
  </si>
  <si>
    <t>LITUANIA</t>
  </si>
  <si>
    <t>NORVEGIA</t>
  </si>
  <si>
    <t>REGNO UNITO (GRAN BRETAGNA)</t>
  </si>
  <si>
    <t>SVEZIA</t>
  </si>
  <si>
    <t>AUSTRIA</t>
  </si>
  <si>
    <t>BELGIO</t>
  </si>
  <si>
    <t>FRANCIA</t>
  </si>
  <si>
    <t>GERMANIA</t>
  </si>
  <si>
    <t>GERMANIA REPUBBLICA DEMOCRATICA</t>
  </si>
  <si>
    <t>LIECHTENSTEIN</t>
  </si>
  <si>
    <t>LUSSEMBURGO</t>
  </si>
  <si>
    <t>PAESI BASSI (OLANDA)</t>
  </si>
  <si>
    <t>PRINCIPATO DI MONACO</t>
  </si>
  <si>
    <t>SVIZZERA</t>
  </si>
  <si>
    <t>ALBANIA</t>
  </si>
  <si>
    <t>ANDORRA</t>
  </si>
  <si>
    <t>BOSNIA-ERZEGOVINA</t>
  </si>
  <si>
    <t>CROAZIA</t>
  </si>
  <si>
    <t>GRECIA</t>
  </si>
  <si>
    <t>JUGOSLAVIA</t>
  </si>
  <si>
    <t>KOSOVO</t>
  </si>
  <si>
    <t>MACEDONIA</t>
  </si>
  <si>
    <t>MALTA</t>
  </si>
  <si>
    <t>MONTENEGRO</t>
  </si>
  <si>
    <t>PORTOGALLO</t>
  </si>
  <si>
    <t>SAN MARINO</t>
  </si>
  <si>
    <t>SERBIA</t>
  </si>
  <si>
    <t>SLOVENIA</t>
  </si>
  <si>
    <t>SPAGNA</t>
  </si>
  <si>
    <t>BULGARIA</t>
  </si>
  <si>
    <t>FEDERAZIONE RUSSA</t>
  </si>
  <si>
    <t>MOLDAVIA</t>
  </si>
  <si>
    <t>POLONIA</t>
  </si>
  <si>
    <t>REPUBBLICA CECA</t>
  </si>
  <si>
    <t>REPUBBLICA DI BIELORUSSIA</t>
  </si>
  <si>
    <t>ROMANIA</t>
  </si>
  <si>
    <t>SLOVACCHIA</t>
  </si>
  <si>
    <t>UCRAINA</t>
  </si>
  <si>
    <t>UNGHERIA</t>
  </si>
  <si>
    <t>ALGERIA</t>
  </si>
  <si>
    <t>EGITTO</t>
  </si>
  <si>
    <t>LIBIA</t>
  </si>
  <si>
    <t>MAROCCO</t>
  </si>
  <si>
    <t>SUDAN</t>
  </si>
  <si>
    <t>TUNISIA</t>
  </si>
  <si>
    <t>BENIN</t>
  </si>
  <si>
    <t>BURKINA FASO</t>
  </si>
  <si>
    <t>CAPO VERDE</t>
  </si>
  <si>
    <t>COSTA D'AVORIO</t>
  </si>
  <si>
    <t>GAMBIA</t>
  </si>
  <si>
    <t>GHANA</t>
  </si>
  <si>
    <t>GUINEA</t>
  </si>
  <si>
    <t>GUINEA - BISSAU</t>
  </si>
  <si>
    <t>LIBERIA</t>
  </si>
  <si>
    <t>MALI</t>
  </si>
  <si>
    <t>MAURITANIA</t>
  </si>
  <si>
    <t>NIGER</t>
  </si>
  <si>
    <t>NIGERIA</t>
  </si>
  <si>
    <t>SENEGAL</t>
  </si>
  <si>
    <t>SIERRA LEONE</t>
  </si>
  <si>
    <t>TOGO</t>
  </si>
  <si>
    <t>ANGOLA</t>
  </si>
  <si>
    <t>CAMERUN</t>
  </si>
  <si>
    <t>CENTRAFRICA (REPUBBLICA CENTRAFRICAN</t>
  </si>
  <si>
    <t>CIAD</t>
  </si>
  <si>
    <t>CONGO</t>
  </si>
  <si>
    <t>GABON</t>
  </si>
  <si>
    <t>GUINEA EQUATORIALE</t>
  </si>
  <si>
    <t>ZAIRE</t>
  </si>
  <si>
    <t>BOTSWANA</t>
  </si>
  <si>
    <t>LESOTHO</t>
  </si>
  <si>
    <t>SUDAFRICA</t>
  </si>
  <si>
    <t>SWAZILAND</t>
  </si>
  <si>
    <t>BURUNDI</t>
  </si>
  <si>
    <t>COMORE</t>
  </si>
  <si>
    <t>ERITREA</t>
  </si>
  <si>
    <t>ETIOPIA</t>
  </si>
  <si>
    <t>KENIA</t>
  </si>
  <si>
    <t>MADAGASCAR</t>
  </si>
  <si>
    <t>MALAWI</t>
  </si>
  <si>
    <t>MAURITIUS</t>
  </si>
  <si>
    <t>MOZAMBICO</t>
  </si>
  <si>
    <t>RUANDA</t>
  </si>
  <si>
    <t>SEYCHELLES</t>
  </si>
  <si>
    <t>SOMALIA</t>
  </si>
  <si>
    <t>TANZANIA</t>
  </si>
  <si>
    <t>UGANDA</t>
  </si>
  <si>
    <t>ZAMBIA</t>
  </si>
  <si>
    <t>ZIMBABWE</t>
  </si>
  <si>
    <t>CANADA</t>
  </si>
  <si>
    <t>STATI UNITI D'AMERICA</t>
  </si>
  <si>
    <t>BELIZE</t>
  </si>
  <si>
    <t>COSTA RICA</t>
  </si>
  <si>
    <t>EL SALVADOR</t>
  </si>
  <si>
    <t>GUATEMALA</t>
  </si>
  <si>
    <t>HONDURAS</t>
  </si>
  <si>
    <t>MESSICO</t>
  </si>
  <si>
    <t>NICARAGUA</t>
  </si>
  <si>
    <t>PANAMA</t>
  </si>
  <si>
    <t>ANTIGUA E BARBUDA</t>
  </si>
  <si>
    <t>BAHAMAS</t>
  </si>
  <si>
    <t>BARBADOS</t>
  </si>
  <si>
    <t>CUBA</t>
  </si>
  <si>
    <t>DOMINICA</t>
  </si>
  <si>
    <t>GIAMAICA</t>
  </si>
  <si>
    <t>HAITI</t>
  </si>
  <si>
    <t>REPUBBLICA DOMINICANA</t>
  </si>
  <si>
    <t>SANTA LUCIA</t>
  </si>
  <si>
    <t>TRINIDAD E TOBAGO</t>
  </si>
  <si>
    <t>ARGENTINA</t>
  </si>
  <si>
    <t>BOLIVIA</t>
  </si>
  <si>
    <t>BRASILE</t>
  </si>
  <si>
    <t>CILE</t>
  </si>
  <si>
    <t>COLOMBIA</t>
  </si>
  <si>
    <t>ECUADOR</t>
  </si>
  <si>
    <t>PARAGUAY</t>
  </si>
  <si>
    <t>PERU'</t>
  </si>
  <si>
    <t>URUGUAY</t>
  </si>
  <si>
    <t>VENEZUELA</t>
  </si>
  <si>
    <t>ARABIA SAUDITA</t>
  </si>
  <si>
    <t>ARMENIA</t>
  </si>
  <si>
    <t>AZERBAIGIAN</t>
  </si>
  <si>
    <t>CIPRO</t>
  </si>
  <si>
    <t>EMIRATI ARABI UNITI</t>
  </si>
  <si>
    <t>GEORGIA</t>
  </si>
  <si>
    <t>GIORDANIA</t>
  </si>
  <si>
    <t>IRAK</t>
  </si>
  <si>
    <t>ISRAELE</t>
  </si>
  <si>
    <t>KUWAIT</t>
  </si>
  <si>
    <t>LIBANO</t>
  </si>
  <si>
    <t>OMAN</t>
  </si>
  <si>
    <t>PALESTINA</t>
  </si>
  <si>
    <t>QATAR</t>
  </si>
  <si>
    <t>SIRIA</t>
  </si>
  <si>
    <t>TURCHIA</t>
  </si>
  <si>
    <t>YEMEN</t>
  </si>
  <si>
    <t>KAZAKISTAN</t>
  </si>
  <si>
    <t>KIRGHIZISTAN</t>
  </si>
  <si>
    <t>TAGIKISTAN</t>
  </si>
  <si>
    <t>TURKMENISTAN</t>
  </si>
  <si>
    <t>UZBEKISTAN</t>
  </si>
  <si>
    <t>AFGANISTAN</t>
  </si>
  <si>
    <t>BANGLADESH</t>
  </si>
  <si>
    <t>BHUTAN</t>
  </si>
  <si>
    <t>CEYLON (SRI LANKA)</t>
  </si>
  <si>
    <t>INDIA</t>
  </si>
  <si>
    <t>IRAN</t>
  </si>
  <si>
    <t>NEPAL</t>
  </si>
  <si>
    <t>PAKISTAN</t>
  </si>
  <si>
    <t>BIRMANIA</t>
  </si>
  <si>
    <t>CAMBOGIA</t>
  </si>
  <si>
    <t>FILIPPINE</t>
  </si>
  <si>
    <t>INDONESIA</t>
  </si>
  <si>
    <t>LAOS</t>
  </si>
  <si>
    <t>MALAYSIA</t>
  </si>
  <si>
    <t>SINGAPORE</t>
  </si>
  <si>
    <t>THAILANDIA</t>
  </si>
  <si>
    <t>VIETNAM</t>
  </si>
  <si>
    <t>CINA</t>
  </si>
  <si>
    <t>COREA DEL SUD</t>
  </si>
  <si>
    <t>GIAPPONE</t>
  </si>
  <si>
    <t>HONG KONG</t>
  </si>
  <si>
    <t>MONGOLIA</t>
  </si>
  <si>
    <t>TAIWAN</t>
  </si>
  <si>
    <t>AUSTRALIA</t>
  </si>
  <si>
    <t>NUOVA ZELANDA</t>
  </si>
  <si>
    <t>APOLIDI</t>
  </si>
  <si>
    <t>Ultimo aggiornamento: 06-06-2014 12:40:21</t>
  </si>
  <si>
    <t>Tabella 2.9.1: Frequenza per ASL del campo 'Cittadinanza' - Anno 2013</t>
  </si>
  <si>
    <t>A - Europa Est</t>
  </si>
  <si>
    <t>B - Nord Africa</t>
  </si>
  <si>
    <t>C - Africa Occid.</t>
  </si>
  <si>
    <t>D - Corno d' Africa</t>
  </si>
  <si>
    <t>E - Africa Altro</t>
  </si>
  <si>
    <t>F - America Latina</t>
  </si>
  <si>
    <t>G - Medio Oriente</t>
  </si>
  <si>
    <t>H - Sud-Est Asiatico</t>
  </si>
  <si>
    <t>I - Estremo Oriente</t>
  </si>
  <si>
    <t>L - Asia Altro</t>
  </si>
  <si>
    <t>M - Europa Ovest</t>
  </si>
  <si>
    <t>N - America Nord</t>
  </si>
  <si>
    <t>O - Oceania</t>
  </si>
  <si>
    <t>P - Ex URSS</t>
  </si>
  <si>
    <t>Z - Apolidi</t>
  </si>
  <si>
    <t>CECOSLOVACCHIA</t>
  </si>
  <si>
    <t>REPUBBLICA DI BOSNIA-ERZEGOVINA</t>
  </si>
  <si>
    <t>ISOLE COOK</t>
  </si>
  <si>
    <t>? - DATO MANCANTE</t>
  </si>
  <si>
    <t>ANTILLE OLANDESI</t>
  </si>
  <si>
    <t>BERMUDA (ISOLE)</t>
  </si>
  <si>
    <t>DATO MANCANTE</t>
  </si>
  <si>
    <t>DIPENDENZE AUSTRALIANE</t>
  </si>
  <si>
    <t>DIPENDENZE RUSSE</t>
  </si>
  <si>
    <t>GUADALUPA</t>
  </si>
  <si>
    <t>GUAIANA FRANCESE</t>
  </si>
  <si>
    <t>ISOLE FAER OER</t>
  </si>
  <si>
    <t>ISOLE NORFOLK</t>
  </si>
  <si>
    <t>ISOLE TURKS E CAICOS</t>
  </si>
  <si>
    <t>NON CODIFICATO</t>
  </si>
  <si>
    <t>REPUBBLICA DI MACEDONIA</t>
  </si>
  <si>
    <t># - DATO ERRATO</t>
  </si>
  <si>
    <t>DATO ERRATO</t>
  </si>
  <si>
    <t>Ultimo aggiornamento: 06-06-2014 12:43:41</t>
  </si>
  <si>
    <t>Tabella 2.9.2: Frequenza del campo 'Motivo del ricovero' per Day Hospital - Anno 2013</t>
  </si>
  <si>
    <t>Chirurgico</t>
  </si>
  <si>
    <t>Medico</t>
  </si>
  <si>
    <t>Motivo di ricovero</t>
  </si>
  <si>
    <t>1 - DAY HOSPITAL DIAGNOSTICO (COMPRESO IL FOLLOW UP)</t>
  </si>
  <si>
    <t>2 - DAY HOSPITAL CHIRURGICO (DAY SURGERY)</t>
  </si>
  <si>
    <t>3 - DAY HOSPITAL TERAPEUTICO</t>
  </si>
  <si>
    <t>4 - DAY HOSPITAL RIABILITATIVO</t>
  </si>
  <si>
    <t>Ultimo aggiornamento: 06-06-2014 12:46:28</t>
  </si>
  <si>
    <t>Tabella 2.9.3: Frequenza del campo 'Trauma o Intossicazione' (solo per diagnosi principale di trauma)- Anno 2013</t>
  </si>
  <si>
    <t>Solo ricoveri acuti</t>
  </si>
  <si>
    <t xml:space="preserve">Casi&gt;1 con Trasferiti/Deceduti </t>
  </si>
  <si>
    <t>Trauma o intossicazione</t>
  </si>
  <si>
    <t>Ordinari</t>
  </si>
  <si>
    <t>Ordinari &gt; 1g</t>
  </si>
  <si>
    <t>% su tot</t>
  </si>
  <si>
    <t>1 - SUL LAVORO</t>
  </si>
  <si>
    <t>2 - IN AMBIENTE DOMESTICO</t>
  </si>
  <si>
    <t>3 - DA TRAFFICO</t>
  </si>
  <si>
    <t>4 - VIOLENZA ALTRUI</t>
  </si>
  <si>
    <t>5 - TENTATO SUICIDIO</t>
  </si>
  <si>
    <t>9 - ALTRO</t>
  </si>
  <si>
    <t>DATO ERRATO + MANCANTE</t>
  </si>
  <si>
    <t>Ultimo aggiornamento: 06-06-2014 12:50:48</t>
  </si>
  <si>
    <t>Tabella 2.9.4: Frequenza del campo 'Onere della degenza' - Anno 2013</t>
  </si>
  <si>
    <t>Casi&gt;1 con Trasferiti/Deceduti</t>
  </si>
  <si>
    <t>Onere Degenza</t>
  </si>
  <si>
    <t>1 - S.S.N.</t>
  </si>
  <si>
    <t>2 - DIFFERENZA ALBERGHIERA</t>
  </si>
  <si>
    <t>3 - RIMBORSO</t>
  </si>
  <si>
    <t>4 - SOLVENTE</t>
  </si>
  <si>
    <t>5 - LIBERA PROFESSIONE</t>
  </si>
  <si>
    <t>6 - LIBERA PROFESSIONE + DIFFERENZA ALBERGHIERA</t>
  </si>
  <si>
    <t>7 - STRANIERI DA PAESI UE O CONVENZIONATI SSN</t>
  </si>
  <si>
    <t>8 - STRANIERI CON DICHIARAZIONE DI INDIGENZA, ESCL. PRESTAZIONI URGENTI O ESSENZIALI</t>
  </si>
  <si>
    <t>9 - STRANIERI CON DICHIARAZIONE DI INDIGENZA, PER PRESTAZIONI URGENTI O ESSENZIALI</t>
  </si>
  <si>
    <t>A - STRANIERI, NELL'AMBITO DI PROGRAMMI UMANITARI O DI COOPERAZ. INTERNAZIONALE</t>
  </si>
  <si>
    <t>B - LIBERA PROFESSIONE EXTRA AZIENDA</t>
  </si>
  <si>
    <t>C - RICOVERO DI CITTADINI DETENUTI</t>
  </si>
  <si>
    <t>D - STRANIERI CON CODICE DI ISCRIZIONE PROVVISORIO</t>
  </si>
  <si>
    <t>N - NAVIGANTI E PERSONALE DI VOLO</t>
  </si>
  <si>
    <t>X - EPISODIO DI RICOVERO IN CUI SI RINUNCIA A FINANZIAMENTO</t>
  </si>
  <si>
    <t>Ultimo aggiornamento: 06-06-2014 12:52:56</t>
  </si>
  <si>
    <t>Tabella 2.9.5: Frequenza del campo 'tipo di ricovero' - Anno 2013</t>
  </si>
  <si>
    <t>Tipo di Ricovero</t>
  </si>
  <si>
    <t>1 - RICOVERO PROGRAMMATO, NON URGENTE</t>
  </si>
  <si>
    <t>2 - RICOVERO URGENTE</t>
  </si>
  <si>
    <t>3 - T.S.O. - TRATTAMENTO SANITARIO OBBLIGATORIO</t>
  </si>
  <si>
    <t>4 - RICOVERO PROGRAMMATO CON PREOSPEDALIZZAZIONE</t>
  </si>
  <si>
    <t>- - NON APPLICABILE</t>
  </si>
  <si>
    <t>Ultimo aggiornamento: 06-06-2014 12:54:12</t>
  </si>
  <si>
    <t>Tabella 2.9.6: Frequenza del campo 'Posizione nella professione' - Anno 2013</t>
  </si>
  <si>
    <t>Posizione nella Professione</t>
  </si>
  <si>
    <t>Se attualmente svolge lavoro retribuito</t>
  </si>
  <si>
    <t>01 - IMPRENDITORE</t>
  </si>
  <si>
    <t>02 - DIRIGENTE</t>
  </si>
  <si>
    <t>03 - IMPIEGATO, INSEGNANTE</t>
  </si>
  <si>
    <t>04 - ARTIGIANO, COLTIVATORE DIRETTO, COMMERCIANTE, ALTRO</t>
  </si>
  <si>
    <t>05 - OPERAIO, SALARIATO AGRICOLO, ALTRO LAVORATORE DIPENDENTE</t>
  </si>
  <si>
    <t>06 - LAVORANTE A DOMICILIO</t>
  </si>
  <si>
    <t>07 - COADIUVANTE IN AZIENDE A CONDUZIONE FAMILIARE</t>
  </si>
  <si>
    <t>Se attualmente non lavora  ma ha svolto un lavoro retribuito</t>
  </si>
  <si>
    <t>08 - CASALINGA (CHE HA SVOLTO LAVORO RETRIBUITO)</t>
  </si>
  <si>
    <t>09 - PENSIONATO (CHE HA LAVORATO)</t>
  </si>
  <si>
    <t>10 - INVALIDO, INABILE (ANCHE SE PENSIONATO)</t>
  </si>
  <si>
    <t>11 - DISOCCUPATO (ATTUALMENTE)</t>
  </si>
  <si>
    <t>12 - ALTRO  - ATTUALMENTE NON LAVORA MA HA SVOLTO UN LAVORO RETRIBUITO</t>
  </si>
  <si>
    <t>Se non ha mai svolto un lavoro retribuito</t>
  </si>
  <si>
    <t>13 - SCOLARO, STUDENTE, BAMBINO</t>
  </si>
  <si>
    <t>14 - CASALINGA (CHE NON HA MAI SVOLTO LAVORO RETRIBUITO, ANCHE SE CON PENSIONE)</t>
  </si>
  <si>
    <t>15 - IN CERCA DI PRIMA OCCUPAZIONE</t>
  </si>
  <si>
    <t>16 - INVALIDO, INABILE (CHE NON HA MAI SVOLTO LAVORO RETRIBUITO)</t>
  </si>
  <si>
    <t>17 - ALTRO  - NON HA MAI SVOLTO LAVORO RETRIBUITO</t>
  </si>
  <si>
    <t>DATO ERRATO O MANCANTE</t>
  </si>
  <si>
    <t>Ultimo aggiornamento: 06-06-2014 12:55:50</t>
  </si>
  <si>
    <t>Tabella 2.9.7: Nr.Casi  per Modalità di Dimissioni e Regime - Anno 2013</t>
  </si>
  <si>
    <t>Modalità di Dimissione</t>
  </si>
  <si>
    <t>1 - ORDINARIA</t>
  </si>
  <si>
    <t>2 - VOLONTARIA</t>
  </si>
  <si>
    <t>3 - TRASFERITO AD ALTRO OSPEDALE, PUBBLICO O PRIVATO PER ACUTI</t>
  </si>
  <si>
    <t>4 - DECEDUTO</t>
  </si>
  <si>
    <t>5 - DIMISSIONE ORDINARIA PRESSO UNA RESIDENZA SANITARIA ASSISTENZIALE</t>
  </si>
  <si>
    <t>6 - DIMISSIONE E OSPEDALIZZAZIONE DOMICILIARE  DEL PAZIENTE</t>
  </si>
  <si>
    <t>7 - TRASFERITO AD ALTRO REGIME O TIPOLOGIA RICOVERO (STESSO ISTITUTO)</t>
  </si>
  <si>
    <t>8 - TRASFERITO AD ISTITUTO CON INIZIO TERAPIA RIABILITATIVA</t>
  </si>
  <si>
    <t>9 - DIMISSIONE ORDINARIA CON ATTIVAZIONE ASSISTENZA DOMICILIARE INTEGRATA</t>
  </si>
  <si>
    <t>Ultimo aggiornamento: 06-06-2014 12:56:39</t>
  </si>
  <si>
    <t>Tabella 2.9.8: Nr.Casi  per Provenienza del Paziente e Regime - Anno 2013</t>
  </si>
  <si>
    <t>Provenienza del Paziente</t>
  </si>
  <si>
    <t>1 - PROVENIENZA SENZA PROPOSTA DI RICOVERO</t>
  </si>
  <si>
    <t>2 - INVIATO DAL MEDICO DI BASE</t>
  </si>
  <si>
    <t>3 - RICOVERO PRECEDENTEMENTE PROGRAMMATO DALLO STESSO ISTITUTO DI CURA</t>
  </si>
  <si>
    <t>4 - TRASFERITO DA OSPEDALE PUBBLICO</t>
  </si>
  <si>
    <t>5 - TRASFERITO DA STRUTTURA PRIVATA ACCREDITATA</t>
  </si>
  <si>
    <t>6 - TRASFERITO DA STRUTTURA PRIVATA NON ACCREDITATA</t>
  </si>
  <si>
    <t>7 - TRASFERITO DA ALTRO REGIME O TIPOLOGIA DI RICOVERO</t>
  </si>
  <si>
    <t>8 - PAZIENTE CHE ACCEDE ALLA STRUTTURA ATTRAVERSO LA RETE DI EMERGENZA/URGENZA</t>
  </si>
  <si>
    <t>Ultimo aggiornamento: 06-06-2014 13:21:39</t>
  </si>
  <si>
    <t>Tabella 3.1 - Importi lordi per singolo Istituto di ricovero e tipo ricovero. - Anno 2013</t>
  </si>
  <si>
    <t>SDO Finanziate</t>
  </si>
  <si>
    <t>Ente</t>
  </si>
  <si>
    <t>Tipo Ricovero</t>
  </si>
  <si>
    <t>Tariffa  Ord.</t>
  </si>
  <si>
    <t>Di cui  O.V.S.</t>
  </si>
  <si>
    <t>Ricoveri Ripetuti</t>
  </si>
  <si>
    <t>Tariffa  0-1  Die</t>
  </si>
  <si>
    <t>Tariffa Day  H.</t>
  </si>
  <si>
    <t>Importo(€)</t>
  </si>
  <si>
    <t>1 - Acuti</t>
  </si>
  <si>
    <t>2 - Riabilitazione specialistica</t>
  </si>
  <si>
    <t>3 - Altro</t>
  </si>
  <si>
    <t>Totale 015</t>
  </si>
  <si>
    <t>Totale 017</t>
  </si>
  <si>
    <t>Totale 029</t>
  </si>
  <si>
    <t>Totale 030</t>
  </si>
  <si>
    <t>Totale 031</t>
  </si>
  <si>
    <t>Totale 032</t>
  </si>
  <si>
    <t>Totale 033</t>
  </si>
  <si>
    <t>Totale 034</t>
  </si>
  <si>
    <t>Totale 035</t>
  </si>
  <si>
    <t>Totale 037</t>
  </si>
  <si>
    <t>Totale 096</t>
  </si>
  <si>
    <t>Totale 097</t>
  </si>
  <si>
    <t>Totale 100</t>
  </si>
  <si>
    <t>Totale 103</t>
  </si>
  <si>
    <t>Totale 104</t>
  </si>
  <si>
    <t>Totale 106</t>
  </si>
  <si>
    <t>107</t>
  </si>
  <si>
    <t>Totale 107</t>
  </si>
  <si>
    <t>Totale 108</t>
  </si>
  <si>
    <t>Totale 109</t>
  </si>
  <si>
    <t>Totale 110</t>
  </si>
  <si>
    <t>Totale 112</t>
  </si>
  <si>
    <t>116</t>
  </si>
  <si>
    <t>Totale 116</t>
  </si>
  <si>
    <t>Totale 119</t>
  </si>
  <si>
    <t>Totale 121</t>
  </si>
  <si>
    <t>Totale 124</t>
  </si>
  <si>
    <t>Totale 125</t>
  </si>
  <si>
    <t>Totale 143</t>
  </si>
  <si>
    <t>Totale 144</t>
  </si>
  <si>
    <t>Totale 145</t>
  </si>
  <si>
    <t>Totale 146</t>
  </si>
  <si>
    <t>Totale 147</t>
  </si>
  <si>
    <t>148</t>
  </si>
  <si>
    <t>Totale 148</t>
  </si>
  <si>
    <t>Totale 149</t>
  </si>
  <si>
    <t>Totale 175</t>
  </si>
  <si>
    <t>Totale 176</t>
  </si>
  <si>
    <t>Totale 177</t>
  </si>
  <si>
    <t>Totale 178</t>
  </si>
  <si>
    <t>Totale 197</t>
  </si>
  <si>
    <t>Totale 198</t>
  </si>
  <si>
    <t>Totale 199</t>
  </si>
  <si>
    <t>Totale 201</t>
  </si>
  <si>
    <t>Totale 202</t>
  </si>
  <si>
    <t>Totale 217</t>
  </si>
  <si>
    <t>Totale 218</t>
  </si>
  <si>
    <t>Totale 219</t>
  </si>
  <si>
    <t>Totale 259</t>
  </si>
  <si>
    <t>Totale 275</t>
  </si>
  <si>
    <t>Totale 284</t>
  </si>
  <si>
    <t>Totale 294</t>
  </si>
  <si>
    <t>Totale 295</t>
  </si>
  <si>
    <t>Totale 315</t>
  </si>
  <si>
    <t>Totale 324</t>
  </si>
  <si>
    <t>Totale 347</t>
  </si>
  <si>
    <t>Totale 348</t>
  </si>
  <si>
    <t>Totale 350</t>
  </si>
  <si>
    <t>Totale 352</t>
  </si>
  <si>
    <t>Totale 353</t>
  </si>
  <si>
    <t>Totale 354</t>
  </si>
  <si>
    <t>Totale 355</t>
  </si>
  <si>
    <t>Totale 356</t>
  </si>
  <si>
    <t>Totale 357</t>
  </si>
  <si>
    <t>Totale 359</t>
  </si>
  <si>
    <t>Totale 360</t>
  </si>
  <si>
    <t>Totale 361</t>
  </si>
  <si>
    <t>Totale 362</t>
  </si>
  <si>
    <t>Totale 363</t>
  </si>
  <si>
    <t>Totale 364</t>
  </si>
  <si>
    <t>Totale 366</t>
  </si>
  <si>
    <t>Totale 367</t>
  </si>
  <si>
    <t>Totale 368</t>
  </si>
  <si>
    <t>Totale 369</t>
  </si>
  <si>
    <t>Totale 378</t>
  </si>
  <si>
    <t>Totale 379</t>
  </si>
  <si>
    <t>Totale 380</t>
  </si>
  <si>
    <t>Totale 381</t>
  </si>
  <si>
    <t>Totale 389</t>
  </si>
  <si>
    <t>920</t>
  </si>
  <si>
    <t>Totale 920</t>
  </si>
  <si>
    <t>922</t>
  </si>
  <si>
    <t>Totale 922</t>
  </si>
  <si>
    <t>923</t>
  </si>
  <si>
    <t>Totale 923</t>
  </si>
  <si>
    <t>924</t>
  </si>
  <si>
    <t>Totale 924</t>
  </si>
  <si>
    <t>925</t>
  </si>
  <si>
    <t>Totale 925</t>
  </si>
  <si>
    <t>930</t>
  </si>
  <si>
    <t>Totale 930</t>
  </si>
  <si>
    <t>931</t>
  </si>
  <si>
    <t>Totale 931</t>
  </si>
  <si>
    <t>932</t>
  </si>
  <si>
    <t>Totale 932</t>
  </si>
  <si>
    <t>933</t>
  </si>
  <si>
    <t>Totale 933</t>
  </si>
  <si>
    <t>934</t>
  </si>
  <si>
    <t>Totale 934</t>
  </si>
  <si>
    <t>935</t>
  </si>
  <si>
    <t>Totale 935</t>
  </si>
  <si>
    <t>936</t>
  </si>
  <si>
    <t>Totale 936</t>
  </si>
  <si>
    <t>937</t>
  </si>
  <si>
    <t>Totale 937</t>
  </si>
  <si>
    <t>938</t>
  </si>
  <si>
    <t>Totale 938</t>
  </si>
  <si>
    <t>939</t>
  </si>
  <si>
    <t>Totale 939</t>
  </si>
  <si>
    <t>940</t>
  </si>
  <si>
    <t>Totale 940</t>
  </si>
  <si>
    <t>941</t>
  </si>
  <si>
    <t>Totale 941</t>
  </si>
  <si>
    <t>942</t>
  </si>
  <si>
    <t>Totale 942</t>
  </si>
  <si>
    <t>943</t>
  </si>
  <si>
    <t>Totale 943</t>
  </si>
  <si>
    <t>944</t>
  </si>
  <si>
    <t>Totale 944</t>
  </si>
  <si>
    <t>945</t>
  </si>
  <si>
    <t>Totale 945</t>
  </si>
  <si>
    <t>946</t>
  </si>
  <si>
    <t>Totale 946</t>
  </si>
  <si>
    <t>947</t>
  </si>
  <si>
    <t>Totale 947</t>
  </si>
  <si>
    <t>948</t>
  </si>
  <si>
    <t>Totale 948</t>
  </si>
  <si>
    <t>949</t>
  </si>
  <si>
    <t>Totale 949</t>
  </si>
  <si>
    <t>951</t>
  </si>
  <si>
    <t>Totale 951</t>
  </si>
  <si>
    <t>952</t>
  </si>
  <si>
    <t>Totale 952</t>
  </si>
  <si>
    <t>953</t>
  </si>
  <si>
    <t>Totale 953</t>
  </si>
  <si>
    <t>954</t>
  </si>
  <si>
    <t>Totale 954</t>
  </si>
  <si>
    <t>955</t>
  </si>
  <si>
    <t>Totale 955</t>
  </si>
  <si>
    <t>956</t>
  </si>
  <si>
    <t>Totale 956</t>
  </si>
  <si>
    <t>957</t>
  </si>
  <si>
    <t>Totale 957</t>
  </si>
  <si>
    <t>958</t>
  </si>
  <si>
    <t>Totale 958</t>
  </si>
  <si>
    <t>959</t>
  </si>
  <si>
    <t>Totale 959</t>
  </si>
  <si>
    <t>960</t>
  </si>
  <si>
    <t>Totale 960</t>
  </si>
  <si>
    <t>962</t>
  </si>
  <si>
    <t>Totale 962</t>
  </si>
  <si>
    <t>963</t>
  </si>
  <si>
    <t>Totale 963</t>
  </si>
  <si>
    <t>964</t>
  </si>
  <si>
    <t>Totale 964</t>
  </si>
  <si>
    <t>965</t>
  </si>
  <si>
    <t>Totale 965</t>
  </si>
  <si>
    <t>966</t>
  </si>
  <si>
    <t>Totale 966</t>
  </si>
  <si>
    <t>967</t>
  </si>
  <si>
    <t>Totale 967</t>
  </si>
  <si>
    <t>968</t>
  </si>
  <si>
    <t>Totale 968</t>
  </si>
  <si>
    <t>969</t>
  </si>
  <si>
    <t>Totale 969</t>
  </si>
  <si>
    <t>970</t>
  </si>
  <si>
    <t>Totale 970</t>
  </si>
  <si>
    <t>971</t>
  </si>
  <si>
    <t>Totale 971</t>
  </si>
  <si>
    <t>972</t>
  </si>
  <si>
    <t>Totale 972</t>
  </si>
  <si>
    <t>973</t>
  </si>
  <si>
    <t>Totale 973</t>
  </si>
  <si>
    <t>974</t>
  </si>
  <si>
    <t>Totale 974</t>
  </si>
  <si>
    <t>975</t>
  </si>
  <si>
    <t>Totale 975</t>
  </si>
  <si>
    <t>976</t>
  </si>
  <si>
    <t>Totale 976</t>
  </si>
  <si>
    <t>977</t>
  </si>
  <si>
    <t>Totale 977</t>
  </si>
  <si>
    <t>978</t>
  </si>
  <si>
    <t>Totale 978</t>
  </si>
  <si>
    <t>979</t>
  </si>
  <si>
    <t>Totale 979</t>
  </si>
  <si>
    <t>980</t>
  </si>
  <si>
    <t>Totale 980</t>
  </si>
  <si>
    <t>Totale regionale</t>
  </si>
  <si>
    <t xml:space="preserve">N.B. Nella colonna "TARIFFA 0-1 DIE" risulta moltiplicata per due la degenza (GG EQ.) della </t>
  </si>
  <si>
    <t>casistica remunerata con tariffa doppia</t>
  </si>
  <si>
    <t>Ultimo aggiornamento: 06-06-2014 13:22:36</t>
  </si>
  <si>
    <t>Tabella 3.2 - Importi lordi per DRG e tipo di ricovero - Anno 2013</t>
  </si>
  <si>
    <t>1 - DIMISSIONI DA REPARTI PER ACUTI</t>
  </si>
  <si>
    <t>DRG  001 (C)</t>
  </si>
  <si>
    <t>DRG  002 (C)</t>
  </si>
  <si>
    <t>DRG  003 (C)</t>
  </si>
  <si>
    <t>DRG  006 (C)</t>
  </si>
  <si>
    <t>DRG  007 (C)</t>
  </si>
  <si>
    <t>DRG  008 (C)</t>
  </si>
  <si>
    <t>DRG  009 (M)</t>
  </si>
  <si>
    <t>DRG  010 (M)</t>
  </si>
  <si>
    <t>DRG  011 (M)</t>
  </si>
  <si>
    <t>DRG  012 (M)</t>
  </si>
  <si>
    <t>DRG  013 (M)</t>
  </si>
  <si>
    <t>DRG  014 (M)</t>
  </si>
  <si>
    <t>DRG  015 (M)</t>
  </si>
  <si>
    <t>DRG  016 (M)</t>
  </si>
  <si>
    <t>DRG  017 (M)</t>
  </si>
  <si>
    <t>DRG  018 (M)</t>
  </si>
  <si>
    <t>DRG  019 (M)</t>
  </si>
  <si>
    <t>DRG  021 (M)</t>
  </si>
  <si>
    <t>DRG  022 (M)</t>
  </si>
  <si>
    <t>DRG  023 (M)</t>
  </si>
  <si>
    <t>DRG  026 (M)</t>
  </si>
  <si>
    <t>DRG  027 (M)</t>
  </si>
  <si>
    <t>DRG  028 (M)</t>
  </si>
  <si>
    <t>DRG  029 (M)</t>
  </si>
  <si>
    <t>DRG  030 (M)</t>
  </si>
  <si>
    <t>DRG  031 (M)</t>
  </si>
  <si>
    <t>DRG  032 (M)</t>
  </si>
  <si>
    <t>DRG  033 (M)</t>
  </si>
  <si>
    <t>DRG  034 (M)</t>
  </si>
  <si>
    <t>DRG  035 (M)</t>
  </si>
  <si>
    <t>DRG  036 (C)</t>
  </si>
  <si>
    <t>DRG  037 (C)</t>
  </si>
  <si>
    <t>DRG  038 (C)</t>
  </si>
  <si>
    <t>DRG  039 (C)</t>
  </si>
  <si>
    <t>DRG  040 (C)</t>
  </si>
  <si>
    <t>DRG  041 (C)</t>
  </si>
  <si>
    <t>DRG  042 (C)</t>
  </si>
  <si>
    <t>DRG  043 (M)</t>
  </si>
  <si>
    <t>DRG  044 (M)</t>
  </si>
  <si>
    <t>DRG  045 (M)</t>
  </si>
  <si>
    <t>DRG  046 (M)</t>
  </si>
  <si>
    <t>DRG  047 (M)</t>
  </si>
  <si>
    <t>DRG  048 (M)</t>
  </si>
  <si>
    <t>DRG  049 (C)</t>
  </si>
  <si>
    <t>DRG  050 (C)</t>
  </si>
  <si>
    <t>DRG  051 (C)</t>
  </si>
  <si>
    <t>DRG  052 (C)</t>
  </si>
  <si>
    <t>DRG  053 (C)</t>
  </si>
  <si>
    <t>DRG  054 (C)</t>
  </si>
  <si>
    <t>DRG  055 (C)</t>
  </si>
  <si>
    <t>DRG  056 (C)</t>
  </si>
  <si>
    <t>DRG  057 (C)</t>
  </si>
  <si>
    <t>DRG  058 (C)</t>
  </si>
  <si>
    <t>DRG  059 (C)</t>
  </si>
  <si>
    <t>DRG  060 (C)</t>
  </si>
  <si>
    <t>DRG  061 (C)</t>
  </si>
  <si>
    <t>DRG  062 (C)</t>
  </si>
  <si>
    <t>DRG  063 (C)</t>
  </si>
  <si>
    <t>DRG  064 (M)</t>
  </si>
  <si>
    <t>DRG  065 (M)</t>
  </si>
  <si>
    <t>DRG  066 (M)</t>
  </si>
  <si>
    <t>DRG  067 (M)</t>
  </si>
  <si>
    <t>DRG  068 (M)</t>
  </si>
  <si>
    <t>DRG  069 (M)</t>
  </si>
  <si>
    <t>DRG  070 (M)</t>
  </si>
  <si>
    <t>DRG  071 (M)</t>
  </si>
  <si>
    <t>DRG  072 (M)</t>
  </si>
  <si>
    <t>DRG  073 (M)</t>
  </si>
  <si>
    <t>DRG  074 (M)</t>
  </si>
  <si>
    <t>DRG  075 (C)</t>
  </si>
  <si>
    <t>DRG  076 (C)</t>
  </si>
  <si>
    <t>DRG  077 (C)</t>
  </si>
  <si>
    <t>DRG  078 (M)</t>
  </si>
  <si>
    <t>DRG  079 (M)</t>
  </si>
  <si>
    <t>DRG  080 (M)</t>
  </si>
  <si>
    <t>DRG  081 (M)</t>
  </si>
  <si>
    <t>DRG  082 (M)</t>
  </si>
  <si>
    <t>DRG  083 (M)</t>
  </si>
  <si>
    <t>DRG  084 (M)</t>
  </si>
  <si>
    <t>DRG  085 (M)</t>
  </si>
  <si>
    <t>DRG  086 (M)</t>
  </si>
  <si>
    <t>DRG  087 (M)</t>
  </si>
  <si>
    <t>DRG  088 (M)</t>
  </si>
  <si>
    <t>DRG  089 (M)</t>
  </si>
  <si>
    <t>DRG  090 (M)</t>
  </si>
  <si>
    <t>DRG  091 (M)</t>
  </si>
  <si>
    <t>DRG  092 (M)</t>
  </si>
  <si>
    <t>DRG  093 (M)</t>
  </si>
  <si>
    <t>DRG  094 (M)</t>
  </si>
  <si>
    <t>DRG  095 (M)</t>
  </si>
  <si>
    <t>DRG  096 (M)</t>
  </si>
  <si>
    <t>DRG  097 (M)</t>
  </si>
  <si>
    <t>DRG  098 (M)</t>
  </si>
  <si>
    <t>DRG  099 (M)</t>
  </si>
  <si>
    <t>DRG  100 (M)</t>
  </si>
  <si>
    <t>DRG  101 (M)</t>
  </si>
  <si>
    <t>DRG  102 (M)</t>
  </si>
  <si>
    <t>DRG  103 (C)</t>
  </si>
  <si>
    <t>DRG  104 (C)</t>
  </si>
  <si>
    <t>DRG  105 (C)</t>
  </si>
  <si>
    <t>DRG  106 (C)</t>
  </si>
  <si>
    <t>DRG  108 (C)</t>
  </si>
  <si>
    <t>DRG  110 (C)</t>
  </si>
  <si>
    <t>DRG  111 (C)</t>
  </si>
  <si>
    <t>DRG  113 (C)</t>
  </si>
  <si>
    <t>DRG  114 (C)</t>
  </si>
  <si>
    <t>DRG  117 (C)</t>
  </si>
  <si>
    <t>DRG  118 (C)</t>
  </si>
  <si>
    <t>DRG  119 (C)</t>
  </si>
  <si>
    <t>DRG  120 (C)</t>
  </si>
  <si>
    <t>DRG  121 (M)</t>
  </si>
  <si>
    <t>DRG  122 (M)</t>
  </si>
  <si>
    <t>DRG  123 (M)</t>
  </si>
  <si>
    <t>DRG  124 (M)</t>
  </si>
  <si>
    <t>DRG  125 (M)</t>
  </si>
  <si>
    <t>DRG  126 (M)</t>
  </si>
  <si>
    <t>DRG  127 (M)</t>
  </si>
  <si>
    <t>DRG  128 (M)</t>
  </si>
  <si>
    <t>DRG  129 (M)</t>
  </si>
  <si>
    <t>DRG  130 (M)</t>
  </si>
  <si>
    <t>DRG  131 (M)</t>
  </si>
  <si>
    <t>DRG  132 (M)</t>
  </si>
  <si>
    <t>DRG  133 (M)</t>
  </si>
  <si>
    <t>DRG  134 (M)</t>
  </si>
  <si>
    <t>DRG  135 (M)</t>
  </si>
  <si>
    <t>DRG  136 (M)</t>
  </si>
  <si>
    <t>DRG  137 (M)</t>
  </si>
  <si>
    <t>DRG  138 (M)</t>
  </si>
  <si>
    <t>DRG  139 (M)</t>
  </si>
  <si>
    <t>DRG  140 (M)</t>
  </si>
  <si>
    <t>DRG  141 (M)</t>
  </si>
  <si>
    <t>DRG  142 (M)</t>
  </si>
  <si>
    <t>DRG  143 (M)</t>
  </si>
  <si>
    <t>DRG  144 (M)</t>
  </si>
  <si>
    <t>DRG  145 (M)</t>
  </si>
  <si>
    <t>DRG  146 (C)</t>
  </si>
  <si>
    <t>DRG  147 (C)</t>
  </si>
  <si>
    <t>DRG  149 (C)</t>
  </si>
  <si>
    <t>DRG  150 (C)</t>
  </si>
  <si>
    <t>DRG  151 (C)</t>
  </si>
  <si>
    <t>DRG  152 (C)</t>
  </si>
  <si>
    <t>DRG  153 (C)</t>
  </si>
  <si>
    <t>DRG  155 (C)</t>
  </si>
  <si>
    <t>DRG  156 (C)</t>
  </si>
  <si>
    <t>DRG  157 (C)</t>
  </si>
  <si>
    <t>DRG  158 (C)</t>
  </si>
  <si>
    <t>DRG  159 (C)</t>
  </si>
  <si>
    <t>DRG  160 (C)</t>
  </si>
  <si>
    <t>DRG  161 (C)</t>
  </si>
  <si>
    <t>DRG  162 (C)</t>
  </si>
  <si>
    <t>DRG  163 (C)</t>
  </si>
  <si>
    <t>DRG  164 (C)</t>
  </si>
  <si>
    <t>DRG  165 (C)</t>
  </si>
  <si>
    <t>DRG  166 (C)</t>
  </si>
  <si>
    <t>DRG  167 (C)</t>
  </si>
  <si>
    <t>DRG  168 (C)</t>
  </si>
  <si>
    <t>DRG  169 (C)</t>
  </si>
  <si>
    <t>DRG  170 (C)</t>
  </si>
  <si>
    <t>DRG  171 (C)</t>
  </si>
  <si>
    <t>DRG  172 (M)</t>
  </si>
  <si>
    <t>DRG  173 (C)</t>
  </si>
  <si>
    <t>DRG  173 (M)</t>
  </si>
  <si>
    <t>DRG  174 (M)</t>
  </si>
  <si>
    <t>DRG  175 (M)</t>
  </si>
  <si>
    <t>DRG  176 (M)</t>
  </si>
  <si>
    <t>DRG  177 (M)</t>
  </si>
  <si>
    <t>DRG  178 (M)</t>
  </si>
  <si>
    <t>DRG  179 (M)</t>
  </si>
  <si>
    <t>DRG  180 (M)</t>
  </si>
  <si>
    <t>DRG  181 (M)</t>
  </si>
  <si>
    <t>DRG  182 (M)</t>
  </si>
  <si>
    <t>DRG  183 (M)</t>
  </si>
  <si>
    <t>DRG  184 (M)</t>
  </si>
  <si>
    <t>DRG  185 (M)</t>
  </si>
  <si>
    <t>DRG  186 (M)</t>
  </si>
  <si>
    <t>DRG  187 (M)</t>
  </si>
  <si>
    <t>DRG  188 (M)</t>
  </si>
  <si>
    <t>DRG  189 (M)</t>
  </si>
  <si>
    <t>DRG  190 (M)</t>
  </si>
  <si>
    <t>DRG  191 (C)</t>
  </si>
  <si>
    <t>DRG  192 (C)</t>
  </si>
  <si>
    <t>DRG  193 (C)</t>
  </si>
  <si>
    <t>DRG  194 (C)</t>
  </si>
  <si>
    <t>DRG  195 (C)</t>
  </si>
  <si>
    <t>DRG  196 (C)</t>
  </si>
  <si>
    <t>DRG  197 (C)</t>
  </si>
  <si>
    <t>DRG  198 (C)</t>
  </si>
  <si>
    <t>DRG  199 (C)</t>
  </si>
  <si>
    <t>DRG  200 (C)</t>
  </si>
  <si>
    <t>DRG  201 (C)</t>
  </si>
  <si>
    <t>DRG  202 (M)</t>
  </si>
  <si>
    <t>DRG  203 (M)</t>
  </si>
  <si>
    <t>DRG  204 (M)</t>
  </si>
  <si>
    <t>DRG  205 (M)</t>
  </si>
  <si>
    <t>DRG  206 (M)</t>
  </si>
  <si>
    <t>DRG  207 (M)</t>
  </si>
  <si>
    <t>DRG  208 (M)</t>
  </si>
  <si>
    <t>DRG  210 (C)</t>
  </si>
  <si>
    <t>DRG  211 (C)</t>
  </si>
  <si>
    <t>DRG  212 (C)</t>
  </si>
  <si>
    <t>DRG  213 (C)</t>
  </si>
  <si>
    <t>DRG  216 (C)</t>
  </si>
  <si>
    <t>DRG  217 (C)</t>
  </si>
  <si>
    <t>DRG  218 (C)</t>
  </si>
  <si>
    <t>DRG  219 (C)</t>
  </si>
  <si>
    <t>DRG  220 (C)</t>
  </si>
  <si>
    <t>DRG  223 (C)</t>
  </si>
  <si>
    <t>DRG  224 (C)</t>
  </si>
  <si>
    <t>DRG  225 (C)</t>
  </si>
  <si>
    <t>DRG  226 (C)</t>
  </si>
  <si>
    <t>DRG  227 (C)</t>
  </si>
  <si>
    <t>DRG  228 (C)</t>
  </si>
  <si>
    <t>DRG  229 (C)</t>
  </si>
  <si>
    <t>DRG  230 (C)</t>
  </si>
  <si>
    <t>DRG  232 (C)</t>
  </si>
  <si>
    <t>DRG  233 (C)</t>
  </si>
  <si>
    <t>DRG  234 (C)</t>
  </si>
  <si>
    <t>DRG  235 (M)</t>
  </si>
  <si>
    <t>DRG  236 (M)</t>
  </si>
  <si>
    <t>DRG  237 (M)</t>
  </si>
  <si>
    <t>DRG  238 (M)</t>
  </si>
  <si>
    <t>DRG  239 (M)</t>
  </si>
  <si>
    <t>DRG  240 (M)</t>
  </si>
  <si>
    <t>DRG  241 (M)</t>
  </si>
  <si>
    <t>DRG  242 (M)</t>
  </si>
  <si>
    <t>DRG  243 (M)</t>
  </si>
  <si>
    <t>DRG  244 (M)</t>
  </si>
  <si>
    <t>DRG  245 (M)</t>
  </si>
  <si>
    <t>DRG  246 (M)</t>
  </si>
  <si>
    <t>DRG  247 (M)</t>
  </si>
  <si>
    <t>DRG  248 (M)</t>
  </si>
  <si>
    <t>DRG  249 (M)</t>
  </si>
  <si>
    <t>DRG  250 (M)</t>
  </si>
  <si>
    <t>DRG  251 (M)</t>
  </si>
  <si>
    <t>DRG  252 (M)</t>
  </si>
  <si>
    <t>DRG  253 (M)</t>
  </si>
  <si>
    <t>DRG  254 (M)</t>
  </si>
  <si>
    <t>DRG  255 (M)</t>
  </si>
  <si>
    <t>DRG  256 (M)</t>
  </si>
  <si>
    <t>DRG  257 (C)</t>
  </si>
  <si>
    <t>DRG  258 (C)</t>
  </si>
  <si>
    <t>DRG  259 (C)</t>
  </si>
  <si>
    <t>DRG  260 (C)</t>
  </si>
  <si>
    <t>DRG  261 (C)</t>
  </si>
  <si>
    <t>DRG  262 (C)</t>
  </si>
  <si>
    <t>DRG  263 (C)</t>
  </si>
  <si>
    <t>DRG  264 (C)</t>
  </si>
  <si>
    <t>DRG  265 (C)</t>
  </si>
  <si>
    <t>DRG  266 (C)</t>
  </si>
  <si>
    <t>DRG  267 (C)</t>
  </si>
  <si>
    <t>DRG  268 (C)</t>
  </si>
  <si>
    <t>DRG  269 (C)</t>
  </si>
  <si>
    <t>DRG  270 (C)</t>
  </si>
  <si>
    <t>DRG  271 (M)</t>
  </si>
  <si>
    <t>DRG  272 (M)</t>
  </si>
  <si>
    <t>DRG  273 (M)</t>
  </si>
  <si>
    <t>DRG  274 (M)</t>
  </si>
  <si>
    <t>DRG  275 (M)</t>
  </si>
  <si>
    <t>DRG  276 (M)</t>
  </si>
  <si>
    <t>DRG  277 (M)</t>
  </si>
  <si>
    <t>DRG  278 (M)</t>
  </si>
  <si>
    <t>DRG  279 (M)</t>
  </si>
  <si>
    <t>DRG  280 (M)</t>
  </si>
  <si>
    <t>DRG  281 (M)</t>
  </si>
  <si>
    <t>DRG  282 (M)</t>
  </si>
  <si>
    <t>DRG  283 (M)</t>
  </si>
  <si>
    <t>DRG  284 (M)</t>
  </si>
  <si>
    <t>DRG  285 (C)</t>
  </si>
  <si>
    <t>DRG  286 (C)</t>
  </si>
  <si>
    <t>DRG  287 (C)</t>
  </si>
  <si>
    <t>DRG  288 (C)</t>
  </si>
  <si>
    <t>DRG  289 (C)</t>
  </si>
  <si>
    <t>DRG  290 (C)</t>
  </si>
  <si>
    <t>DRG  291 (C)</t>
  </si>
  <si>
    <t>DRG  292 (C)</t>
  </si>
  <si>
    <t>DRG  293 (C)</t>
  </si>
  <si>
    <t>DRG  294 (M)</t>
  </si>
  <si>
    <t>DRG  295 (M)</t>
  </si>
  <si>
    <t>DRG  296 (M)</t>
  </si>
  <si>
    <t>DRG  297 (C)</t>
  </si>
  <si>
    <t>DRG  297 (M)</t>
  </si>
  <si>
    <t>DRG  298 (M)</t>
  </si>
  <si>
    <t>DRG  299 (M)</t>
  </si>
  <si>
    <t>DRG  300 (M)</t>
  </si>
  <si>
    <t>DRG  301 (M)</t>
  </si>
  <si>
    <t>DRG  302 (C)</t>
  </si>
  <si>
    <t>DRG  303 (C)</t>
  </si>
  <si>
    <t>DRG  304 (C)</t>
  </si>
  <si>
    <t>DRG  305 (C)</t>
  </si>
  <si>
    <t>DRG  306 (C)</t>
  </si>
  <si>
    <t>DRG  307 (C)</t>
  </si>
  <si>
    <t>DRG  308 (C)</t>
  </si>
  <si>
    <t>DRG  309 (C)</t>
  </si>
  <si>
    <t>DRG  310 (C)</t>
  </si>
  <si>
    <t>DRG  311 (C)</t>
  </si>
  <si>
    <t>DRG  312 (C)</t>
  </si>
  <si>
    <t>DRG  313 (C)</t>
  </si>
  <si>
    <t>DRG  314 (C)</t>
  </si>
  <si>
    <t>DRG  315 (C)</t>
  </si>
  <si>
    <t>DRG  316 (M)</t>
  </si>
  <si>
    <t>DRG  317 (M)</t>
  </si>
  <si>
    <t>DRG  318 (M)</t>
  </si>
  <si>
    <t>DRG  319 (M)</t>
  </si>
  <si>
    <t>DRG  320 (M)</t>
  </si>
  <si>
    <t>DRG  321 (M)</t>
  </si>
  <si>
    <t>DRG  322 (M)</t>
  </si>
  <si>
    <t>DRG  323 (M)</t>
  </si>
  <si>
    <t>DRG  324 (M)</t>
  </si>
  <si>
    <t>DRG  325 (M)</t>
  </si>
  <si>
    <t>DRG  326 (M)</t>
  </si>
  <si>
    <t>DRG  327 (M)</t>
  </si>
  <si>
    <t>DRG  328 (M)</t>
  </si>
  <si>
    <t>DRG  329 (M)</t>
  </si>
  <si>
    <t>DRG  330 (M)</t>
  </si>
  <si>
    <t>DRG  331 (M)</t>
  </si>
  <si>
    <t>DRG  332 (M)</t>
  </si>
  <si>
    <t>DRG  333 (M)</t>
  </si>
  <si>
    <t>DRG  334 (C)</t>
  </si>
  <si>
    <t>DRG  335 (C)</t>
  </si>
  <si>
    <t>DRG  336 (C)</t>
  </si>
  <si>
    <t>DRG  337 (C)</t>
  </si>
  <si>
    <t>DRG  338 (C)</t>
  </si>
  <si>
    <t>DRG  339 (C)</t>
  </si>
  <si>
    <t>DRG  340 (C)</t>
  </si>
  <si>
    <t>DRG  341 (C)</t>
  </si>
  <si>
    <t>DRG  342 (C)</t>
  </si>
  <si>
    <t>DRG  343 (C)</t>
  </si>
  <si>
    <t>DRG  344 (C)</t>
  </si>
  <si>
    <t>DRG  345 (C)</t>
  </si>
  <si>
    <t>DRG  346 (M)</t>
  </si>
  <si>
    <t>DRG  347 (M)</t>
  </si>
  <si>
    <t>DRG  348 (M)</t>
  </si>
  <si>
    <t>DRG  349 (M)</t>
  </si>
  <si>
    <t>DRG  350 (M)</t>
  </si>
  <si>
    <t>DRG  351 (M)</t>
  </si>
  <si>
    <t>DRG  352 (M)</t>
  </si>
  <si>
    <t>DRG  353 (C)</t>
  </si>
  <si>
    <t>DRG  354 (C)</t>
  </si>
  <si>
    <t>DRG  355 (C)</t>
  </si>
  <si>
    <t>DRG  356 (C)</t>
  </si>
  <si>
    <t>DRG  357 (C)</t>
  </si>
  <si>
    <t>DRG  358 (C)</t>
  </si>
  <si>
    <t>DRG  359 (C)</t>
  </si>
  <si>
    <t>DRG  360 (C)</t>
  </si>
  <si>
    <t>DRG  361 (C)</t>
  </si>
  <si>
    <t>DRG  362 (C)</t>
  </si>
  <si>
    <t>DRG  363 (C)</t>
  </si>
  <si>
    <t>DRG  364 (C)</t>
  </si>
  <si>
    <t>DRG  365 (C)</t>
  </si>
  <si>
    <t>DRG  366 (M)</t>
  </si>
  <si>
    <t>DRG  367 (M)</t>
  </si>
  <si>
    <t>DRG  368 (M)</t>
  </si>
  <si>
    <t>DRG  369 (M)</t>
  </si>
  <si>
    <t>DRG  370 (C)</t>
  </si>
  <si>
    <t>DRG  371 (C)</t>
  </si>
  <si>
    <t>DRG  372 (M)</t>
  </si>
  <si>
    <t>DRG  373 (M)</t>
  </si>
  <si>
    <t>DRG  374 (C)</t>
  </si>
  <si>
    <t>DRG  375 (C)</t>
  </si>
  <si>
    <t>DRG  376 (M)</t>
  </si>
  <si>
    <t>DRG  377 (C)</t>
  </si>
  <si>
    <t>DRG  378 (M)</t>
  </si>
  <si>
    <t>DRG  379 (M)</t>
  </si>
  <si>
    <t>DRG  380 (M)</t>
  </si>
  <si>
    <t>DRG  381 (C)</t>
  </si>
  <si>
    <t>DRG  382 (M)</t>
  </si>
  <si>
    <t>DRG  383 (M)</t>
  </si>
  <si>
    <t>DRG  384 (M)</t>
  </si>
  <si>
    <t>DRG  385 (M)</t>
  </si>
  <si>
    <t>DRG  386 (M)</t>
  </si>
  <si>
    <t>DRG  387 (M)</t>
  </si>
  <si>
    <t>DRG  388 (M)</t>
  </si>
  <si>
    <t>DRG  389 (M)</t>
  </si>
  <si>
    <t>DRG  390 (M)</t>
  </si>
  <si>
    <t>DRG  391 (M)</t>
  </si>
  <si>
    <t>DRG  392 (C)</t>
  </si>
  <si>
    <t>DRG  393 (C)</t>
  </si>
  <si>
    <t>DRG  394 (C)</t>
  </si>
  <si>
    <t>DRG  395 (M)</t>
  </si>
  <si>
    <t>DRG  396 (M)</t>
  </si>
  <si>
    <t>DRG  397 (M)</t>
  </si>
  <si>
    <t>DRG  398 (M)</t>
  </si>
  <si>
    <t>DRG  399 (M)</t>
  </si>
  <si>
    <t>DRG  401 (C)</t>
  </si>
  <si>
    <t>DRG  402 (C)</t>
  </si>
  <si>
    <t>DRG  403 (M)</t>
  </si>
  <si>
    <t>DRG  404 (M)</t>
  </si>
  <si>
    <t>DRG  405 (M)</t>
  </si>
  <si>
    <t>DRG  406 (C)</t>
  </si>
  <si>
    <t>DRG  407 (C)</t>
  </si>
  <si>
    <t>DRG  408 (C)</t>
  </si>
  <si>
    <t>DRG  409 (C)</t>
  </si>
  <si>
    <t>DRG  409 (M)</t>
  </si>
  <si>
    <t>DRG  410 (M)</t>
  </si>
  <si>
    <t>DRG  411 (M)</t>
  </si>
  <si>
    <t>DRG  412 (M)</t>
  </si>
  <si>
    <t>DRG  413 (M)</t>
  </si>
  <si>
    <t>DRG  414 (M)</t>
  </si>
  <si>
    <t>DRG  417 (M)</t>
  </si>
  <si>
    <t>DRG  418 (M)</t>
  </si>
  <si>
    <t>DRG  419 (M)</t>
  </si>
  <si>
    <t>DRG  420 (M)</t>
  </si>
  <si>
    <t>DRG  421 (M)</t>
  </si>
  <si>
    <t>DRG  422 (M)</t>
  </si>
  <si>
    <t>DRG  423 (M)</t>
  </si>
  <si>
    <t>DRG  424 (C)</t>
  </si>
  <si>
    <t>DRG  425 (M)</t>
  </si>
  <si>
    <t>DRG  426 (M)</t>
  </si>
  <si>
    <t>DRG  427 (M)</t>
  </si>
  <si>
    <t>DRG  428 (M)</t>
  </si>
  <si>
    <t>DRG  429 (M)</t>
  </si>
  <si>
    <t>DRG  430 (M)</t>
  </si>
  <si>
    <t>DRG  431 (M)</t>
  </si>
  <si>
    <t>DRG  432 (M)</t>
  </si>
  <si>
    <t>DRG  433 (M)</t>
  </si>
  <si>
    <t>DRG  439 (C)</t>
  </si>
  <si>
    <t>DRG  440 (C)</t>
  </si>
  <si>
    <t>DRG  441 (C)</t>
  </si>
  <si>
    <t>DRG  442 (C)</t>
  </si>
  <si>
    <t>DRG  443 (C)</t>
  </si>
  <si>
    <t>DRG  444 (M)</t>
  </si>
  <si>
    <t>DRG  445 (M)</t>
  </si>
  <si>
    <t>DRG  446 (M)</t>
  </si>
  <si>
    <t>DRG  447 (M)</t>
  </si>
  <si>
    <t>DRG  448 (M)</t>
  </si>
  <si>
    <t>DRG  449 (M)</t>
  </si>
  <si>
    <t>DRG  450 (M)</t>
  </si>
  <si>
    <t>DRG  451 (M)</t>
  </si>
  <si>
    <t>DRG  452 (M)</t>
  </si>
  <si>
    <t>DRG  453 (M)</t>
  </si>
  <si>
    <t>DRG  454 (M)</t>
  </si>
  <si>
    <t>DRG  455 (M)</t>
  </si>
  <si>
    <t>DRG  461 (C)</t>
  </si>
  <si>
    <t>DRG  462 (M)</t>
  </si>
  <si>
    <t>DRG  463 (M)</t>
  </si>
  <si>
    <t>DRG  464 (M)</t>
  </si>
  <si>
    <t>DRG  465 (M)</t>
  </si>
  <si>
    <t>DRG  466 (M)</t>
  </si>
  <si>
    <t>DRG  467 (M)</t>
  </si>
  <si>
    <t>DRG  468 (C)</t>
  </si>
  <si>
    <t>DRG  469 ( )</t>
  </si>
  <si>
    <t>DRG  471 (C)</t>
  </si>
  <si>
    <t>DRG  473 (M)</t>
  </si>
  <si>
    <t>DRG  476 (C)</t>
  </si>
  <si>
    <t>DRG  477 (C)</t>
  </si>
  <si>
    <t>DRG  479 (C)</t>
  </si>
  <si>
    <t>DRG  480 (C)</t>
  </si>
  <si>
    <t>DRG  481 (C)</t>
  </si>
  <si>
    <t>DRG  482 (C)</t>
  </si>
  <si>
    <t>DRG  484 (C)</t>
  </si>
  <si>
    <t>DRG  485 (C)</t>
  </si>
  <si>
    <t>DRG  486 (C)</t>
  </si>
  <si>
    <t>DRG  487 (M)</t>
  </si>
  <si>
    <t>DRG  488 (C)</t>
  </si>
  <si>
    <t>DRG  489 (M)</t>
  </si>
  <si>
    <t>DRG  490 (M)</t>
  </si>
  <si>
    <t>DRG  491 (C)</t>
  </si>
  <si>
    <t>DRG  492 (M)</t>
  </si>
  <si>
    <t>DRG  493 (C)</t>
  </si>
  <si>
    <t>DRG  494 (C)</t>
  </si>
  <si>
    <t>DRG  495 (C)</t>
  </si>
  <si>
    <t>DRG  496 (C)</t>
  </si>
  <si>
    <t>DRG  497 (C)</t>
  </si>
  <si>
    <t>DRG  498 (C)</t>
  </si>
  <si>
    <t>DRG  499 (C)</t>
  </si>
  <si>
    <t>DRG  500 (C)</t>
  </si>
  <si>
    <t>DRG  501 (C)</t>
  </si>
  <si>
    <t>DRG  502 (C)</t>
  </si>
  <si>
    <t>DRG  503 (C)</t>
  </si>
  <si>
    <t>DRG  504 (C)</t>
  </si>
  <si>
    <t>DRG  505 (M)</t>
  </si>
  <si>
    <t>DRG  506 (C)</t>
  </si>
  <si>
    <t>DRG  507 (C)</t>
  </si>
  <si>
    <t>DRG  508 (M)</t>
  </si>
  <si>
    <t>DRG  509 (M)</t>
  </si>
  <si>
    <t>DRG  510 (M)</t>
  </si>
  <si>
    <t>DRG  511 (M)</t>
  </si>
  <si>
    <t>DRG  512 (C)</t>
  </si>
  <si>
    <t>DRG  513 (C)</t>
  </si>
  <si>
    <t>DRG  515 (C)</t>
  </si>
  <si>
    <t>DRG  518 (C)</t>
  </si>
  <si>
    <t>DRG  519 (C)</t>
  </si>
  <si>
    <t>DRG  520 (C)</t>
  </si>
  <si>
    <t>DRG  521 (M)</t>
  </si>
  <si>
    <t>DRG  522 (M)</t>
  </si>
  <si>
    <t>DRG  523 (M)</t>
  </si>
  <si>
    <t>DRG  524 (M)</t>
  </si>
  <si>
    <t>DRG  525 (C)</t>
  </si>
  <si>
    <t>DRG  528 (C)</t>
  </si>
  <si>
    <t>DRG  529 (C)</t>
  </si>
  <si>
    <t>DRG  530 (C)</t>
  </si>
  <si>
    <t>DRG  531 (C)</t>
  </si>
  <si>
    <t>DRG  532 (C)</t>
  </si>
  <si>
    <t>DRG  533 (C)</t>
  </si>
  <si>
    <t>DRG  534 (C)</t>
  </si>
  <si>
    <t>DRG  535 (C)</t>
  </si>
  <si>
    <t>DRG  536 (C)</t>
  </si>
  <si>
    <t>DRG  537 (C)</t>
  </si>
  <si>
    <t>DRG  538 (C)</t>
  </si>
  <si>
    <t>DRG  539 (C)</t>
  </si>
  <si>
    <t>DRG  540 (C)</t>
  </si>
  <si>
    <t>DRG  541 (C)</t>
  </si>
  <si>
    <t>DRG  542 (C)</t>
  </si>
  <si>
    <t>DRG  543 (C)</t>
  </si>
  <si>
    <t>DRG  544 (C)</t>
  </si>
  <si>
    <t>DRG  545 (C)</t>
  </si>
  <si>
    <t>DRG  546 (C)</t>
  </si>
  <si>
    <t>DRG  547 (C)</t>
  </si>
  <si>
    <t>DRG  548 (C)</t>
  </si>
  <si>
    <t>DRG  549 (C)</t>
  </si>
  <si>
    <t>DRG  550 (C)</t>
  </si>
  <si>
    <t>DRG  551 (C)</t>
  </si>
  <si>
    <t>DRG  552 (C)</t>
  </si>
  <si>
    <t>DRG  553 (C)</t>
  </si>
  <si>
    <t>DRG  554 (C)</t>
  </si>
  <si>
    <t>DRG  555 (C)</t>
  </si>
  <si>
    <t>DRG  556 (C)</t>
  </si>
  <si>
    <t>DRG  557 (C)</t>
  </si>
  <si>
    <t>DRG  558 (C)</t>
  </si>
  <si>
    <t>DRG  559 (M)</t>
  </si>
  <si>
    <t>DRG  560 (M)</t>
  </si>
  <si>
    <t>DRG  561 (M)</t>
  </si>
  <si>
    <t>DRG  562 (M)</t>
  </si>
  <si>
    <t>DRG  563 (M)</t>
  </si>
  <si>
    <t>DRG  564 (M)</t>
  </si>
  <si>
    <t>DRG  565 (M)</t>
  </si>
  <si>
    <t>DRG  566 (M)</t>
  </si>
  <si>
    <t>DRG  567 (C)</t>
  </si>
  <si>
    <t>DRG  568 (C)</t>
  </si>
  <si>
    <t>DRG  569 (C)</t>
  </si>
  <si>
    <t>DRG  570 (C)</t>
  </si>
  <si>
    <t>DRG  571 (M)</t>
  </si>
  <si>
    <t>DRG  572 (M)</t>
  </si>
  <si>
    <t>DRG  573 (C)</t>
  </si>
  <si>
    <t>DRG  574 (M)</t>
  </si>
  <si>
    <t>DRG  575 (M)</t>
  </si>
  <si>
    <t>DRG  576 (M)</t>
  </si>
  <si>
    <t>DRG  577 (C)</t>
  </si>
  <si>
    <t>DRG  578 (C)</t>
  </si>
  <si>
    <t>DRG  579 (C)</t>
  </si>
  <si>
    <t>Totale 1 - DIMISSIONI DA REPARTI PER ACUTI</t>
  </si>
  <si>
    <t>2 - DIMISSIONI DA REPARTI DI RIABILITAZIONE SPECIALISTICA</t>
  </si>
  <si>
    <t>Totale 2 - DIMISSIONI DA REPARTI DI RIABILITAZIONE SPECIALISTICA</t>
  </si>
  <si>
    <t>3 - ALTRO</t>
  </si>
  <si>
    <t>Totale 3 - ALTRO</t>
  </si>
  <si>
    <t>N.B. Nella colonna "TARIFFA 0-1 DIE" risulta moltiplicata per due la degenza (GG EQ.) della casistica remunerata con tariffa doppia</t>
  </si>
  <si>
    <t>N.B. Per "ALTRO" si intende dimissioni da Reparti di Riabilitazione Geriatrica, di Mantenimento e Cure Palliative</t>
  </si>
  <si>
    <t>Ultimo aggiornamento: 06-06-2014 13:23:38</t>
  </si>
  <si>
    <t>Tabella 3.3 - Importi lordi per residenza dei soggetti - Anno 2013</t>
  </si>
  <si>
    <t>ALTRE REGIONI</t>
  </si>
  <si>
    <t>ESTERO O NON DISPONIBILE</t>
  </si>
  <si>
    <t xml:space="preserve">N.B. Nella colonna "TARIFFA 0-1 DIE" risulta moltiplicata </t>
  </si>
  <si>
    <t>per due la degenza (GG EQ.) della casistica remunerata con tariffa doppia</t>
  </si>
  <si>
    <t>Ultimo aggiornamento: 06-06-2014 13:24:27</t>
  </si>
  <si>
    <t>Tabella 3.4 - Importi lordi per tipologia di Istituto di ricovero e tipo di ricovero - Anno 2013</t>
  </si>
  <si>
    <t>Tipologia della Struttura</t>
  </si>
  <si>
    <t>Totale CS - IRCCS Privato</t>
  </si>
  <si>
    <t>Totale CO - Ospedale Classificato</t>
  </si>
  <si>
    <t>Totale CC - Casa di cura</t>
  </si>
  <si>
    <t>Totale HA - Struttura di A.O.</t>
  </si>
  <si>
    <t>Totale HU - Struttura di ASL</t>
  </si>
  <si>
    <t>Totale HS - IRCCS Pubblico</t>
  </si>
  <si>
    <t>N.B. Nella colonna "TARIFFA 0-1 DIE" risulta moltiplicata</t>
  </si>
  <si>
    <t xml:space="preserve"> per due la degenza (GG EQ.) della casistica remunerata con tariffa doppia</t>
  </si>
  <si>
    <t xml:space="preserve">Con Tipo ricovero uguale ad "Altro" si intende dimissioni </t>
  </si>
  <si>
    <t>da Reparti di Riabilitazione Geriatrica, di Mantenimento e Cure Palliative</t>
  </si>
  <si>
    <t>Ultimo aggiornamento: 06-06-2014 13:27:13</t>
  </si>
  <si>
    <t>Tabella 4.1.1: Mobilità attiva per regione - Anno 2013</t>
  </si>
  <si>
    <t>Residenza diversa da Lombardia</t>
  </si>
  <si>
    <t>SDO finanziate</t>
  </si>
  <si>
    <t>Totale D.O.</t>
  </si>
  <si>
    <t xml:space="preserve">Casi </t>
  </si>
  <si>
    <t>Deg. Media</t>
  </si>
  <si>
    <t>010 PIEMONTE</t>
  </si>
  <si>
    <t>020 VALLE D'AOSTA</t>
  </si>
  <si>
    <t>041 PROV. AUTON. BOLZANO</t>
  </si>
  <si>
    <t>042 PROV. AUTON. TRENTO</t>
  </si>
  <si>
    <t>050 VENETO</t>
  </si>
  <si>
    <t>060 FRIULI VENEZIA GIULIA</t>
  </si>
  <si>
    <t>070 LIGURIA</t>
  </si>
  <si>
    <t>080 EMILIA ROMAGNA</t>
  </si>
  <si>
    <t>090 TOSCANA</t>
  </si>
  <si>
    <t>100 UMBRIA</t>
  </si>
  <si>
    <t>110 MARCHE</t>
  </si>
  <si>
    <t>120 LAZIO</t>
  </si>
  <si>
    <t>130 ABRUZZO</t>
  </si>
  <si>
    <t>140 MOLISE</t>
  </si>
  <si>
    <t>150 CAMPANIA</t>
  </si>
  <si>
    <t>160 PUGLIA</t>
  </si>
  <si>
    <t>170 BASILICATA</t>
  </si>
  <si>
    <t>180 CALABRIA</t>
  </si>
  <si>
    <t>190 SICILIA</t>
  </si>
  <si>
    <t>200 SARDEGNA</t>
  </si>
  <si>
    <t>ESTERO + NON DISPONIBILE</t>
  </si>
  <si>
    <t>Tabella 4.1.2: Mobilità attiva per tipologia di ospedale - Anno 2013</t>
  </si>
  <si>
    <t>Tipologia Struttura</t>
  </si>
  <si>
    <t>Totale Fondazioni</t>
  </si>
  <si>
    <t xml:space="preserve">   - IRCCS FONDAZIONE</t>
  </si>
  <si>
    <t>Ultimo aggiornamento: 06-06-2014 01:27:13</t>
  </si>
  <si>
    <t>Tabella 4.1.3: Mobilità attiva per i primi 40 DRG - Anno 2013</t>
  </si>
  <si>
    <t>256 ALTRE DIA. SIST. MUSCOLOSCHEL. E TESS. CONNETTIVO</t>
  </si>
  <si>
    <t>544 SOSTITUZIONE DI ARTICOLAZIONI MAGGIORI O REIMPIANTO DEGLI ARTI INFERIORI</t>
  </si>
  <si>
    <t>410 CHEMIOTERAPIA SENZA DIA.SECOND. DI LEUCEMIA ACUTA</t>
  </si>
  <si>
    <t>012 MAL. DEGENERATIVE SIST. NERVOSO</t>
  </si>
  <si>
    <t>359 INT. UTERO E ANNESSI NON PER T.M. SENZA CC</t>
  </si>
  <si>
    <t>224 INT. SPALLA,GOMITO ESCL.MAGG.SU ARTICOLAZ.SENZA CC</t>
  </si>
  <si>
    <t>373 PARTO VAGINALE SENZA CC</t>
  </si>
  <si>
    <t>225 INT. SUL PIEDE</t>
  </si>
  <si>
    <t>518 INT. S CARDVSC PERC. SNZ STENT ARTERCORON. O IMA</t>
  </si>
  <si>
    <t>391 NEONATO NORMALE</t>
  </si>
  <si>
    <t>467 ALTRI FATTORI CHE INFLUENZANO LO STATO DI SALUTE</t>
  </si>
  <si>
    <t>500 INT. DORSO E COLLO ESCL. ARTRODESI VERTEBR. SNZ CC</t>
  </si>
  <si>
    <t>288 INT. PER OBESITA'</t>
  </si>
  <si>
    <t>503 INT. SU GINOCCHIO SENZA DIA. PRINC. DI INFEZIONE</t>
  </si>
  <si>
    <t>002 CRANIOTOMIA, ETÀ &gt; 17 ANNI SENZA CC</t>
  </si>
  <si>
    <t>127 INSUFFICIENZA CARDIACA E SHOCK</t>
  </si>
  <si>
    <t>145 ALTRE DIA. APP. CIRCOLATORIO SENZA CC</t>
  </si>
  <si>
    <t>125 MAL.CARDIOVASC. ESCL.IMA CON CATET.,DIA. NO COMPL.</t>
  </si>
  <si>
    <t>558 INT SISTEMA CARDIOVASC VIA PERCUTANEA CON STENT MED SENZA DIA CARDIOVASC MAGG</t>
  </si>
  <si>
    <t>008 INT. SU NERVI E ALTRI INT. SIST. NERVOSO SENZA CC</t>
  </si>
  <si>
    <t>479 ALTRI INT. VASCOLARI SENZA CC</t>
  </si>
  <si>
    <t>104 INT. VALVOLE CARDIACHE CON CATETERISMO CARDIACO</t>
  </si>
  <si>
    <t>371 PARTO CESAREO SENZA CC</t>
  </si>
  <si>
    <t>075 INT. MAGGIORI SUL TORACE</t>
  </si>
  <si>
    <t>538 ESCISS. LOCALE E RIMOZ. DI MEZZI DI FISS. INTERNA ECCETTO ANCA E FEMORE SENZA CC</t>
  </si>
  <si>
    <t>335 INT. MAGGIORI SU PELVI MASCHILE SENZA CC</t>
  </si>
  <si>
    <t>461 INT. CON DIA. DI ALTRO CONTATTO CON SERVIZI SANIT.</t>
  </si>
  <si>
    <t>227 INT. SU TESSUTI MOLLI SENZA CC</t>
  </si>
  <si>
    <t>035 ALTRE MAL. SIST. NERVOSO SENZA CC</t>
  </si>
  <si>
    <t>009 MAL. E TRAUMATISMI MIDOLLO SPINALE</t>
  </si>
  <si>
    <t>013 SCLEROSI MULTIPLA E ATASSIA CEREBELLARE</t>
  </si>
  <si>
    <t>087 EDEMA POLMONARE E INSUFF. RESPIRATORIA</t>
  </si>
  <si>
    <t>203 T.M. APPARATO EPATOBILIARE O PANCREAS</t>
  </si>
  <si>
    <t>260 MASTECTOMIA SUBTOTALE PER T.M. SENZA CC</t>
  </si>
  <si>
    <t>430 PSICOSI</t>
  </si>
  <si>
    <t>311 INT. PER VIA TRANSURETRALE SENZA CC</t>
  </si>
  <si>
    <t>498 ARTRODESI VERTEBR. ESCL. QUELLA CERVICALE SENZA CC</t>
  </si>
  <si>
    <t>408 ALTERAZ. MIELOPROLIF.,ETC. CON ALTRI INTERVENTI</t>
  </si>
  <si>
    <t>144 ALTRE DIA. APP. CIRCOLATORIO CON CC</t>
  </si>
  <si>
    <t>055 MISCELLANEA INT. SU ORECCHIO, NASO, BOCCA E GOLA</t>
  </si>
  <si>
    <t>Atlri DRG</t>
  </si>
  <si>
    <t>Altri DRG</t>
  </si>
  <si>
    <t>Ultimo aggiornamento: 06-06-2014 13:28:23</t>
  </si>
  <si>
    <t>Tabella 4.2.1: Bacino di utenza delle strutture per ospedale - Anno 2013</t>
  </si>
  <si>
    <t>Resid. Stessa ASL</t>
  </si>
  <si>
    <t>Resid. Altra ASL</t>
  </si>
  <si>
    <t>Resid. Altra Reg.</t>
  </si>
  <si>
    <t>Resid. Estero e Non Definita</t>
  </si>
  <si>
    <t>Ospedale</t>
  </si>
  <si>
    <t>% Casi 0-1g</t>
  </si>
  <si>
    <t>Totale Casi DO</t>
  </si>
  <si>
    <t>Totale Casi &gt;1g</t>
  </si>
  <si>
    <t>Casi &gt; 1g</t>
  </si>
  <si>
    <t>Deg. M.</t>
  </si>
  <si>
    <t>Peso DRG</t>
  </si>
  <si>
    <t>015 CASTELLANZA C.C. S.MARIA</t>
  </si>
  <si>
    <t>017 CASTELLANZA C.C. MATER DOMINI</t>
  </si>
  <si>
    <t>032 COMO IST.CL. VILLA APRICA</t>
  </si>
  <si>
    <t>033 LECCO C.C. LECCO</t>
  </si>
  <si>
    <t>034 LECCO C.C. G.B. MANGIONI</t>
  </si>
  <si>
    <t>035 LANZO INTELVI C.C. C.ORTOPED.</t>
  </si>
  <si>
    <t>037 ALBESE CASS. C.C. S.BENEDETTO</t>
  </si>
  <si>
    <t>096 MILANO C.C. DEL POLICLINICO</t>
  </si>
  <si>
    <t>097 MILANO C.C. S.RITA</t>
  </si>
  <si>
    <t>100 MILANO C.C. IGEA</t>
  </si>
  <si>
    <t>103 MILANO C.C. B.PALAZZOLO</t>
  </si>
  <si>
    <t>104 MILANO C.C. SAN ROMANELLO</t>
  </si>
  <si>
    <t>105 MILANO C.C. S.CAMILLO</t>
  </si>
  <si>
    <t>106 MONZA C.C. CITTA' DI MONZA</t>
  </si>
  <si>
    <t>107 MONZA C.C. ZUCCHI</t>
  </si>
  <si>
    <t>108 CARATE B. C.C. ZUCCHI</t>
  </si>
  <si>
    <t>109 LIMBIATE C.C. VILLA BIANCA</t>
  </si>
  <si>
    <t>110 MILANO C.C. S.GIOVANNI</t>
  </si>
  <si>
    <t>112 MILANO IST. CL. S.AMBROGIO</t>
  </si>
  <si>
    <t>116 PADERNO DUGNANO C.C. S.CARLO</t>
  </si>
  <si>
    <t>119 MILANO IST. CL.. S.SIRO</t>
  </si>
  <si>
    <t>121 MILANO C.C. S.PIO X</t>
  </si>
  <si>
    <t>124 MILANO IST. STOMATOL. ITALIANO</t>
  </si>
  <si>
    <t>125 CESANO BOSCONE C.C. AMBROSIANA</t>
  </si>
  <si>
    <t>143 BERGAMO C.C. GAVAZZENI</t>
  </si>
  <si>
    <t>144 BERGAMO C.C. PALAZZOLO</t>
  </si>
  <si>
    <t>145 BERGAMO C.C. CASTELLI</t>
  </si>
  <si>
    <t>146 BERGAMO C.C. S.FRANCESCO</t>
  </si>
  <si>
    <t>147 ZINGONIA C.C. S.MARCO</t>
  </si>
  <si>
    <t>148 PONTE S.PIETRO C.C. S.PIETRO</t>
  </si>
  <si>
    <t>149 S.PELLEGRINO C.C. QUARENGHI</t>
  </si>
  <si>
    <t>175 BRESCIA C.C. S.CAMILLO</t>
  </si>
  <si>
    <t>176 BRESCIA C.C. S.ANNA</t>
  </si>
  <si>
    <t>177 GARDONE RIV. C.C. VILLA GEMMA</t>
  </si>
  <si>
    <t>178 BRESCIA IST.CL.CITTA'  BRESCIA</t>
  </si>
  <si>
    <t>197 SALICE T. C.C. VILLA ESPERIA</t>
  </si>
  <si>
    <t>198 VIGEVANO C.C. BEATO MATTEO</t>
  </si>
  <si>
    <t>199 VOGHERA C.C. S.M.DELLE GRAZIE</t>
  </si>
  <si>
    <t>201 PIEVE DEL CAIRO C.C.</t>
  </si>
  <si>
    <t>202 PAVIA IST. CL. CITTA' DI PAVIA</t>
  </si>
  <si>
    <t>217 CREMONA C.C. ANCELLE CARITA'</t>
  </si>
  <si>
    <t>218 CREMONA C.C. S.CAMILLO</t>
  </si>
  <si>
    <t>219 CREMONA C.C. FIGLIE S.CAMILLO</t>
  </si>
  <si>
    <t>259 MANTOVA C.C. S.CLEMENTE</t>
  </si>
  <si>
    <t>269 MILANO C.C. CAPITANIO</t>
  </si>
  <si>
    <t>275 OME C.C. S.ROCCO</t>
  </si>
  <si>
    <t>294 BRESCIA C.C. DOMUS SALUTIS</t>
  </si>
  <si>
    <t>295 BRESCIA C.C. POLIAMBULANZA</t>
  </si>
  <si>
    <t>324 CUNARDO C.C. LE TERRAZZE</t>
  </si>
  <si>
    <t>347 ANZANO/PARCO CC V.S. GIUSEPPE</t>
  </si>
  <si>
    <t>348 SALO' CC VILLA BARBARANO</t>
  </si>
  <si>
    <t>350 TRESCORE B.- FOND. S.ISIDORO</t>
  </si>
  <si>
    <t>352 CINISELLO B.- POLO GER. RIABIL.</t>
  </si>
  <si>
    <t>353 VOLTA MANTOVANA OSP CIVILE SRL</t>
  </si>
  <si>
    <t>354 SERIATE FOND. ORIZZONTE ONLUS</t>
  </si>
  <si>
    <t>355 SUZZARA OSP.DI SUZZARA SPA</t>
  </si>
  <si>
    <t>356 ZINGONIA IST. CLINICO HABILITA</t>
  </si>
  <si>
    <t>357 CASTIGLIONE STIVIERE - OSP. SRL</t>
  </si>
  <si>
    <t>359 CERNUSCO S/NAV. Fond F.E.R.B.</t>
  </si>
  <si>
    <t>360 GAZZANIGA - FONDAZIONE F.E.R.B.</t>
  </si>
  <si>
    <t>361 OSIO SOTTO - CC S. DONATO SRL</t>
  </si>
  <si>
    <t>362 REZZATO - RES. ANNI AZZURRI</t>
  </si>
  <si>
    <t>363 OPERA - RES. ANNI AZZURRI MIRASOLE</t>
  </si>
  <si>
    <t>364 BREBBIA - FOND.BORGHI &amp; C. SAS</t>
  </si>
  <si>
    <t>366 LENO - DOMINATO LEONENSE SAN</t>
  </si>
  <si>
    <t>368 ROVATO C.RIAB. SPALENZA</t>
  </si>
  <si>
    <t>369 PALAZZOLO S/O - FOND. RICHIEDEI</t>
  </si>
  <si>
    <t xml:space="preserve">378 MILANO - CENTRO CLINICO NEMO </t>
  </si>
  <si>
    <t>379 SARNICO - HABILITA ISTITUTO CLINICO OSPEDALE DI SARNICO</t>
  </si>
  <si>
    <t>380 VIADANA - OSPEDALE DI VIADANA</t>
  </si>
  <si>
    <t>381 MONZA - FONDAZIONE MONZA E BRIANZA PER IL BAMBINO E LA SUA MAMMA</t>
  </si>
  <si>
    <t>389 MILANO - POLO CHIRURGICO CAPITANIO</t>
  </si>
  <si>
    <t>389 MILANO - SAN CARLO</t>
  </si>
  <si>
    <t>029 ERBA OSP. SACRA FAMIGLIA</t>
  </si>
  <si>
    <t>030 COMO OSP. VALDUCE</t>
  </si>
  <si>
    <t>031 GRAVEDONA OSP. PELASCINI</t>
  </si>
  <si>
    <t>284 COSTA MASNAGA PR. RIABIL.</t>
  </si>
  <si>
    <t>367 MILANO - OSP. S. GIUSEPPE MICU</t>
  </si>
  <si>
    <t>930 TRADATE FOND. CLIN. DEL LAVORO</t>
  </si>
  <si>
    <t>931 BOSISIO PARINI IST. SC. MEDEA</t>
  </si>
  <si>
    <t>932 GUSSAGO FONDAZ. CL. LAVORO PV</t>
  </si>
  <si>
    <t>933 CASTELGOFFREDO CL. LAV. PAVIA</t>
  </si>
  <si>
    <t>934 MILANO FONDAZIONE MONZINO</t>
  </si>
  <si>
    <t>935 MILANO IST. S.RAFFAELE</t>
  </si>
  <si>
    <t>936 MILANO CENTRO AUXOLOGICO</t>
  </si>
  <si>
    <t>937 MILANO FONDAZIONE DON GNOCCHI</t>
  </si>
  <si>
    <t>938 PAVIA FONDAZ. CLIN. DEL LAVORO</t>
  </si>
  <si>
    <t>939 PAVIA IST. MONDINO</t>
  </si>
  <si>
    <t>940 MONTESCANO FOND. CL.LAVORO PV</t>
  </si>
  <si>
    <t>941 MILANO IST. EUROPEO ONCOLOGIA</t>
  </si>
  <si>
    <t>942 BRESCIA IST. S.GIOVANNI DI DIO</t>
  </si>
  <si>
    <t>943 ROZZANO - IST. CLIN. HUMANITAS</t>
  </si>
  <si>
    <t>944 LISSONE - FONDAZIONE S. MAUGERI</t>
  </si>
  <si>
    <t>945 PAVIA - FOND. S. MAUGERI</t>
  </si>
  <si>
    <t>946 MILANO IST. ORTOP. GALEAZZI</t>
  </si>
  <si>
    <t>947 S.DONATO M. IST.POL. S.DONATO</t>
  </si>
  <si>
    <t>948 SESTO S.G. C.C. MULTIMEDICA</t>
  </si>
  <si>
    <t>949 MILANO - FSM- ISTITUTO SCIENTIFICO DI RIABILITAZIONE MILANO</t>
  </si>
  <si>
    <t>HS - IRCCS Pubblico - Fondazioni</t>
  </si>
  <si>
    <t>920 CASATENOVO  I.N.R.C.A.</t>
  </si>
  <si>
    <t>922 MILANO IST. NAZIONALE TUMORI</t>
  </si>
  <si>
    <t>923 MILANO IST. NEUROLOGICO BESTA</t>
  </si>
  <si>
    <t>924 PAVIA OSP. S.MATTEO</t>
  </si>
  <si>
    <t>925 MILANO FOND. IRCCS POLICLINICO</t>
  </si>
  <si>
    <t>PRESIDIO DELLA AZIENDA OSPEDALIERA O DELLA ASL</t>
  </si>
  <si>
    <t>003 VARESE OSP. DEL PONTE</t>
  </si>
  <si>
    <t>004 BUSTO ARSIZIO OSP. CIRCOLO</t>
  </si>
  <si>
    <t>006 GALLARATE OSP. S.ANTONIO ABT.</t>
  </si>
  <si>
    <t>008 SARONNO OSP. CIRCOLO</t>
  </si>
  <si>
    <t>009 SOMMA LOMBARDO OSP. CIRCOLO</t>
  </si>
  <si>
    <t>010 TRADATE OSP. GALMARINI</t>
  </si>
  <si>
    <t>011 CUASSO AL MONTE OSP. CLIMATICO</t>
  </si>
  <si>
    <t>012 ANGERA OSP. ONDOLI</t>
  </si>
  <si>
    <t>022 CANTU' OSP. CIRCOLO</t>
  </si>
  <si>
    <t>023 BELLANO OSP. CIRCOLO</t>
  </si>
  <si>
    <t>024 MERATE OSP. CIRCOLO</t>
  </si>
  <si>
    <t>025 MARIANO COMENSE OSP. F.VILLA</t>
  </si>
  <si>
    <t>026 MENAGGIO OSP. DI ZONA</t>
  </si>
  <si>
    <t>042 SONDRIO OSP. CIVILE</t>
  </si>
  <si>
    <t>044 CHIAVENNA OSP. CIVILE</t>
  </si>
  <si>
    <t>045 MORBEGNO OSP.CIVILE</t>
  </si>
  <si>
    <t>051 SESTO S.GIOVANNI OSP. MAGGIORE</t>
  </si>
  <si>
    <t>056 MILANO OSP. BAMBINI V.BUZZI</t>
  </si>
  <si>
    <t>057 MILANO IST. OSP. PR. MATERNITA</t>
  </si>
  <si>
    <t>058 CINISELLO B. OSP. BASSINI</t>
  </si>
  <si>
    <t>066 GARBAGNATE MIL. OSP. SALVINI</t>
  </si>
  <si>
    <t>067 LODI  OSP. MAGGIORE</t>
  </si>
  <si>
    <t>068 DESIO OSP. CIRCOLO</t>
  </si>
  <si>
    <t>070 CARATE B. OSP. V. EMANUELE III</t>
  </si>
  <si>
    <t>071 MELZO OSP. S.MARIA D/ STELLE</t>
  </si>
  <si>
    <t>072 MELEGNANO OSP. PREDABISSI</t>
  </si>
  <si>
    <t>073 RHO  OSP. CIRCOLO</t>
  </si>
  <si>
    <t>074 MAGENTA OSP. CIVILE</t>
  </si>
  <si>
    <t>075 ABBIATEGRASSO OSP. CIRCOLO</t>
  </si>
  <si>
    <t>077 VAPRIO D'ADDA OSP. OLTROCCHI</t>
  </si>
  <si>
    <t>078 VIMERCATE OSP. CIVILE</t>
  </si>
  <si>
    <t>079 CODOGNO OSP. CIVICO</t>
  </si>
  <si>
    <t>080 CASALPUSTERLENGO OSP. CIVICO</t>
  </si>
  <si>
    <t>081 GIUSSANO OSP. BORELLA</t>
  </si>
  <si>
    <t>082 SEREGNO OSP. TRABATTONI</t>
  </si>
  <si>
    <t>083 S.ANGELO LODIG. OSP. DELMATI</t>
  </si>
  <si>
    <t>084 CASSANO D'ADDA OSP. ZAPPATONI</t>
  </si>
  <si>
    <t>085 CERNUSCO S/NAV. OSP. UBOLDO</t>
  </si>
  <si>
    <t>087 BOLLATE OSP. CADUTI BOLLATESI</t>
  </si>
  <si>
    <t>129 GORGONZOLA OSP. SERBELLONI</t>
  </si>
  <si>
    <t>131 TREVIGLIO OSP. TREV.-CARAVAGG.</t>
  </si>
  <si>
    <t>132 S.GIOVANNI BIANCO OSP. CIVILE</t>
  </si>
  <si>
    <t>133 ALZANO L. OSP. PES. FENAROLI</t>
  </si>
  <si>
    <t>134 CALCINATE OSP. F.M. PASSI</t>
  </si>
  <si>
    <t>136 GAZZANIGA OSP. BRIOLINI</t>
  </si>
  <si>
    <t>137 LOVERE OSP. SS.CAPITANIO</t>
  </si>
  <si>
    <t>138 ROMANO DI L. OSP. SS.TRINITA'</t>
  </si>
  <si>
    <t>140 SERIATE OSP. BOLOGNINI</t>
  </si>
  <si>
    <t>154 CHIARI - PRESIDIO OSPEDALIERO DI CHIARI</t>
  </si>
  <si>
    <t>154 ORZINUOVI - STABILIMENTO OSPEDALIERO DI ORZINUOVI</t>
  </si>
  <si>
    <t>156 DESENZANO E.O.</t>
  </si>
  <si>
    <t>157 GAVARDO OSP. CIV. LA MEMORIA</t>
  </si>
  <si>
    <t>158 LENO OSP. CIVILE</t>
  </si>
  <si>
    <t>159 MONTICHIARI OSP. CIVILE</t>
  </si>
  <si>
    <t>161 SALO' OSP. CIVILE</t>
  </si>
  <si>
    <t>162 GARDONE V.TROMPIA OSP. CIVILE</t>
  </si>
  <si>
    <t>163 ISEO OSP. CIVILE</t>
  </si>
  <si>
    <t>167 BRESCIA OSP. UMBERTO I</t>
  </si>
  <si>
    <t>169 FASANO GARDA OSP. CARDIOREUM.</t>
  </si>
  <si>
    <t>183 LONATO OSPEDALE</t>
  </si>
  <si>
    <t>184 MANERBIO OSP. CIVILE</t>
  </si>
  <si>
    <t>189 BRONI OSP. ARNABOLDI</t>
  </si>
  <si>
    <t>190 CASORATE PRIMO OSP. C.MIRA</t>
  </si>
  <si>
    <t>191 MEDE LOMELLINA OSP. S.MARTINO</t>
  </si>
  <si>
    <t>192 VARZI OSP. CIVILE</t>
  </si>
  <si>
    <t>193 VIGEVANO OSP. CIVILE</t>
  </si>
  <si>
    <t>194 VOGHERA OSP. CIVILE</t>
  </si>
  <si>
    <t>203 MORTARA OSP. ASILO VITTORIA</t>
  </si>
  <si>
    <t>209 CREMA  OSP. MAGGIORE</t>
  </si>
  <si>
    <t>215 RIVOLTA D'ADDA OSP. S.MARTA</t>
  </si>
  <si>
    <t>227 ASOLA  OSP. CIVILE</t>
  </si>
  <si>
    <t>228 BOZZOLO OSP. CIVILE</t>
  </si>
  <si>
    <t>239 PIEVE DI CORIANO OSP. CIVILE</t>
  </si>
  <si>
    <t>273 CASALMAGGIORE OSP. OGLIO PO</t>
  </si>
  <si>
    <t>274 ESINE OSP. VALCAMONICA</t>
  </si>
  <si>
    <t>281 LEGNANO OSP. LEGNANO-CUGGIONO</t>
  </si>
  <si>
    <t>282 CITTIGLIO PR. OSP. DEL VERBANO</t>
  </si>
  <si>
    <t>283 PASSIRANA DI RHO PR. RIABIL.</t>
  </si>
  <si>
    <t>382 PIARIO - OSPEDALE M. O. ANTONIO LOCATELLI</t>
  </si>
  <si>
    <t xml:space="preserve">383 STRADELLA - NUOVO OSPEDALE DI BRONI E STRADELLA </t>
  </si>
  <si>
    <t>901 VARESE OSP. CIRCOLO</t>
  </si>
  <si>
    <t>902 COMO OSP. S. ANNA</t>
  </si>
  <si>
    <t>903 LECCO OSP. CIRCOLO</t>
  </si>
  <si>
    <t>904 SONDALO E.O. BORMIO E SONDALO</t>
  </si>
  <si>
    <t>905 BERGAMO OSPEDALI RIUNITI</t>
  </si>
  <si>
    <t>906 BRESCIA SPEDALI CIVILI</t>
  </si>
  <si>
    <t>907 MANTOVA OSP. C.POMA</t>
  </si>
  <si>
    <t>908 CREMONA  ISTITUTI OSPITALIERI</t>
  </si>
  <si>
    <t>909 MONZA OSP. S.GERARDO</t>
  </si>
  <si>
    <t>910 MILANO OSP. FATEBENEFRATELLI</t>
  </si>
  <si>
    <t>911 MILANO IST. ORTOPEDICO G.PINI</t>
  </si>
  <si>
    <t>912 MILANO I.C.P.</t>
  </si>
  <si>
    <t>913 MILANO OSP. NIGUARDA</t>
  </si>
  <si>
    <t>914 MILANO OSP. S. PAOLO</t>
  </si>
  <si>
    <t>915 MILANO OSP. S.CARLO</t>
  </si>
  <si>
    <t>916 MILANO OSP. SACCO</t>
  </si>
  <si>
    <t>Regione di ricovero</t>
  </si>
  <si>
    <t>Tabella 4.3.1: Mobilità passiva per regione - Anno 2013</t>
  </si>
  <si>
    <t>Ultimo aggiornamento: 04-09-2014 09:26:47</t>
  </si>
  <si>
    <t>Casi Day Hospital</t>
  </si>
  <si>
    <t>Degenza Media</t>
  </si>
  <si>
    <t>Casi Ordinari</t>
  </si>
  <si>
    <t>N.D.</t>
  </si>
  <si>
    <t>315 BS</t>
  </si>
  <si>
    <t>314 VA</t>
  </si>
  <si>
    <t>313 SO</t>
  </si>
  <si>
    <t>312 PV</t>
  </si>
  <si>
    <t>311 MI</t>
  </si>
  <si>
    <t>311 MB</t>
  </si>
  <si>
    <t>310 MI</t>
  </si>
  <si>
    <t>309 MI</t>
  </si>
  <si>
    <t>308 MI</t>
  </si>
  <si>
    <t>307 MN</t>
  </si>
  <si>
    <t>306 MI</t>
  </si>
  <si>
    <t>306 LO</t>
  </si>
  <si>
    <t>305 LC</t>
  </si>
  <si>
    <t>304 CR</t>
  </si>
  <si>
    <t>303 CO</t>
  </si>
  <si>
    <t>302 BS</t>
  </si>
  <si>
    <t>301 BG</t>
  </si>
  <si>
    <t>020</t>
  </si>
  <si>
    <t>ASL</t>
  </si>
  <si>
    <t xml:space="preserve"> Regione addebitante</t>
  </si>
  <si>
    <t>Tabella 4.3.2: Mobilità passiva per ASL e regione  - Anno 2013</t>
  </si>
  <si>
    <t>Ultimo aggiornamento: 04-09-2014 09:30:18</t>
  </si>
  <si>
    <t>Altri DRG medici</t>
  </si>
  <si>
    <t>Altri DRG chirurgici</t>
  </si>
  <si>
    <t>557 INT SISTEMA CARDIOVASC VIA PERCUTANEA CON STENT MED CON DIA CARDIOVASC MAGG</t>
  </si>
  <si>
    <t>316 INSUFFICIENZA RENALE</t>
  </si>
  <si>
    <t>494 COLECISTECT. LAPAR. SNZ. ESP. DOTTO COM. SNZ. CC</t>
  </si>
  <si>
    <t>522 ABUSO O DIPEND. ALCOOL/FARMACI CON T RIAB. SNZ. CC</t>
  </si>
  <si>
    <t>088 MALATTIA POLMONARE CRONICO-OSTRUTTIVA</t>
  </si>
  <si>
    <t>089 POLMONITE SEMPLICE E PLEURITE, ETA' &gt; 17 CON CC</t>
  </si>
  <si>
    <t>211 INT.ANCA,FEMORE ESCL.ARTICOL.MAGG.,ETA'&gt;17SENZA CC</t>
  </si>
  <si>
    <t>229 INT. MANO O POLSO ESCL. MAGG.SU ARTICOLAZ.SENZA CC</t>
  </si>
  <si>
    <t>183 GASTROENT., MISCELL. MAL. DIGER.,ETA'&gt; 17 SENZA CC</t>
  </si>
  <si>
    <t>298 DIST. NUTRIZIONE E METABOLISMO,ETA' &lt;18</t>
  </si>
  <si>
    <t>296 DIST. NUTRIZIONE E METABOLISMO,ETA' &gt;17 CON CC</t>
  </si>
  <si>
    <t>219 INT.ARTO INF.,OMERO ESCL.ANCA ETC.,ETA'&gt;17SENZA CC</t>
  </si>
  <si>
    <t>428 DISTURBI DI PERSONALITA' E CONTROLLO DEGLI IMPULSI</t>
  </si>
  <si>
    <t>014 EMORRAGIA INTRACRANICA O INFARTO CEREBRALE</t>
  </si>
  <si>
    <t>245 MAL. OSSO E ARTROPATIE SPECIFICHE SENZA CC</t>
  </si>
  <si>
    <t>243 AFFEZIONI MEDICHE DEL DORSO</t>
  </si>
  <si>
    <t>297 DIST. NUTRIZIONE E METABOLISMO,ETA' &gt;17 SENZA CC</t>
  </si>
  <si>
    <t>462 RIABILITAZIONE</t>
  </si>
  <si>
    <t>Tabella 4.3.3: Mobilità passiva per i primi 40 DRG - Anno 2013</t>
  </si>
  <si>
    <t>Ultimo aggiornamento: 04-09-2014 09:31:22</t>
  </si>
  <si>
    <t>Casi Totali</t>
  </si>
  <si>
    <t>Differenze Percentuali</t>
  </si>
  <si>
    <t>Mobilità passiva 2013</t>
  </si>
  <si>
    <t>Mobilità attiva 2013</t>
  </si>
  <si>
    <t>Regione residenza diversa da Lombardia</t>
  </si>
  <si>
    <t>Tabella 4.4.1: Confronto tra mobilità attiva e passiva dei ricoveri ordinari, per regione  - Anno 2013</t>
  </si>
  <si>
    <t>Ultimo aggiornamento: 04-09-2014 09:33:44</t>
  </si>
  <si>
    <t>Peso</t>
  </si>
  <si>
    <t>Descrizione DRG</t>
  </si>
  <si>
    <t>Ultimo aggiornamento: 04-09-2014 09:34:58</t>
  </si>
  <si>
    <t>Tabella 4.4.2: Confronto tra mobilità attiva e passiva dei ricoveri ordinari per Drg (i primi 40 drg per mobilità attiva)  - Anno 2013</t>
  </si>
  <si>
    <t>Tabella 4.4.3: Confronto tra mobilità attiva e passiva dei ricoveri ordinari per Drg (i primi 40 drg per mobilità passiva)  - Anno 2013</t>
  </si>
  <si>
    <t>315 A.S.L. DI VALLECAMONICA - SEBINO</t>
  </si>
  <si>
    <t>314 A.S.L. DELLA PROVINCIA DI VARESE</t>
  </si>
  <si>
    <t>313 A.S.L. DELLA PROVINCIA DI SONDRIO</t>
  </si>
  <si>
    <t>312 A.S.L. DELLA PROVINCIA DI PAVIA</t>
  </si>
  <si>
    <t>311 A.S.L. DELLA PROVINCIA DI MONZA E BRIANZA</t>
  </si>
  <si>
    <t>310 A.S.L. DELLA PROVINCIA DI MILANO 2</t>
  </si>
  <si>
    <t>309 A.S.L. DELLA PROVINCIA DI MILANO 1</t>
  </si>
  <si>
    <t>308 A.S.L. DI MILANO</t>
  </si>
  <si>
    <t>307 A.S.L. DELLA PROVINCIA DI MANTOVA</t>
  </si>
  <si>
    <t>306 A.S.L. DELLA PROVINCIA DI LODI</t>
  </si>
  <si>
    <t>305 A.S.L. DELLA PROVINCIA DI LECCO</t>
  </si>
  <si>
    <t>304 A.S.L. DELLA PROVINCIA DI CREMONA</t>
  </si>
  <si>
    <t>303 A.S.L. DELLA PROVINCIA DI COMO</t>
  </si>
  <si>
    <t>302 A.S.L. DELLA PROVINCIA DI BRESCIA</t>
  </si>
  <si>
    <t>301 A.S.L. DELLA PROVINCIA DI BERGAMO</t>
  </si>
  <si>
    <t>Perc. di attrazione extra</t>
  </si>
  <si>
    <t>Perc. di attrazione</t>
  </si>
  <si>
    <t>Perc. di mobilità extra</t>
  </si>
  <si>
    <t>Perc. di mobilità</t>
  </si>
  <si>
    <t>Extra-regione ricoverati in ASL</t>
  </si>
  <si>
    <t>Extra-ASL ricoverati in ASL</t>
  </si>
  <si>
    <t>Residenti ricoverati fuori regione</t>
  </si>
  <si>
    <t>Residenti ricoverati in altre ASL</t>
  </si>
  <si>
    <t>Residenti ricoverati in ASL</t>
  </si>
  <si>
    <t>SDO  finanziate</t>
  </si>
  <si>
    <t>Tabella 4.5.1: Mobilità e attrazione per ASL (ricoveri)  - Anno 2013</t>
  </si>
  <si>
    <t>Ultimo aggiornamento: 04-09-2014 09:36:06</t>
  </si>
  <si>
    <t>Indice di attrazione extra</t>
  </si>
  <si>
    <t>Indice. di attrazione</t>
  </si>
  <si>
    <t>Indice di mobilità extra</t>
  </si>
  <si>
    <t>Indice di mobilità</t>
  </si>
  <si>
    <t>Tabella 4.5.2: Mobilità e attrazione per ASL (peso)  - Anno 2013</t>
  </si>
  <si>
    <t>90+</t>
  </si>
  <si>
    <t>85-89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</si>
  <si>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</si>
  <si>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</si>
  <si>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</si>
  <si>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</si>
  <si>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</si>
  <si>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</si>
  <si>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</si>
  <si>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</si>
  <si>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</si>
  <si>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</si>
  <si>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</si>
  <si>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</si>
  <si>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</si>
  <si>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</si>
  <si>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10-14</t>
  </si>
  <si>
    <t>05-09</t>
  </si>
  <si>
    <t>00-04</t>
  </si>
  <si>
    <t>Fuori Regione</t>
  </si>
  <si>
    <t>Entro Regione</t>
  </si>
  <si>
    <t>Età</t>
  </si>
  <si>
    <t>Regione di residenza Lombardia</t>
  </si>
  <si>
    <t>Anno popolazione : 2012</t>
  </si>
  <si>
    <t>Tabella 5.1.1: Tasso di ricovero per età (per 1000) - Anno 2013</t>
  </si>
  <si>
    <t>Ultimo aggiornamento: 04-09-2014 09:38:23</t>
  </si>
  <si>
    <t>Fuori ASL</t>
  </si>
  <si>
    <t>Entro ASL</t>
  </si>
  <si>
    <t>Tassi standardizzati</t>
  </si>
  <si>
    <t>Tassi grezzi</t>
  </si>
  <si>
    <t>Tabella 5.1.2: Tasso di ricovero per ASL - Anno 2013</t>
  </si>
  <si>
    <t>Ultimo aggiornamento: 04-09-2014 09:40:22</t>
  </si>
  <si>
    <t>579 INFEZIONI POST-OPERATORIE O POST-TRAUMATICHE CON INTERVENTO CHIRURGICO</t>
  </si>
  <si>
    <t>578 MALATTIE INFETTIVE E PARASSITARIE CON INTERVENTO CHIRURGICO</t>
  </si>
  <si>
    <t>577 INSERZIONE DI STENT CAROTIDEO</t>
  </si>
  <si>
    <t>576 SETTICEMIA SENZA VENTILAZIONE MECCANICA  = 96 ORE, ETÀ &gt; 17 ANNI</t>
  </si>
  <si>
    <t>575 SETTICEMIA CON VENTILAZIONE MECCANICA = 96 ORE, ETÀ &gt; 17 ANNI</t>
  </si>
  <si>
    <t>574 DIA EMATOLOGICHE/IMMUNOLOGICHE MAGG ECCETTO ANEMIA FALCIFORME E COAGULOPATIE</t>
  </si>
  <si>
    <t>573 INTERVENTI MAGGIORI SULLA VESCICA</t>
  </si>
  <si>
    <t>572 MALATTIE GASTROINTESTINALI MAGGIORI E INFEZIONI PERITONEALI</t>
  </si>
  <si>
    <t>571 MALATTIE MAGGIORI DELL'ESOFAGO</t>
  </si>
  <si>
    <t>570 INT MAGG SU INTESTINO CRASSO E TENUE CON CC SENZA DIA GASTROINTESTINALE MAGG</t>
  </si>
  <si>
    <t>569 INT MAGG SU INTESTINO CRASSO E TENUE CON CC CON DIA GASTROINTESTINALE MAGG</t>
  </si>
  <si>
    <t>568 INT ESOFAGO, STOMACO E DUODENO, ETÀ &gt; 17 ANNI CON CC SENZA DIA GASTROINTEST MAGG</t>
  </si>
  <si>
    <t>567 INT ESOFAGO, STOMACO E DUODENO, ETÀ &gt; 17 ANNI CON CC CON DIA GASTROINTEST MAGG</t>
  </si>
  <si>
    <t>566 DIAGNOSI RELATIVE ALL'APPARATO RESPIRATORIO CON RESPIRAZIONE ASSISTITA &lt; 96 ORE</t>
  </si>
  <si>
    <t>565 DIAGNOSI RELATIVE ALL'APPARATO RESPIRATORIO CON RESPIRAZIONE ASSISTITA = 96 ORE</t>
  </si>
  <si>
    <t>564 CEFALEA, ETÀ &gt; 17 ANNI</t>
  </si>
  <si>
    <t>563 CONVULSIONI, ETÀ &gt; 17 ANNI SENZA CC</t>
  </si>
  <si>
    <t>562 CONVULSIONI, ETÀ &gt; 17 ANNI CON CC</t>
  </si>
  <si>
    <t>561 INFEZIONI NON BATTERICHE DEL SISTEMA NERVOSO ECCETTO MENINGITE VIRALE</t>
  </si>
  <si>
    <t>560 INFEZIONI BATTERICHE E TUBERCOLOSI DEL SISTEMA NERVOSO</t>
  </si>
  <si>
    <t>559 ICTUS ISCHEMICO ACUTO CON USO DI AGENTI TROMBOLITICI</t>
  </si>
  <si>
    <t>556 INT SISTEMA CARDIOVASC VIA PERCUTANEA CON STENT NOMED SENZA DIA CARDIOVASC MAGG</t>
  </si>
  <si>
    <t>555 INT SISTEMA CARDIOVASC VIA PERCUTANEA CON DIAGNOSI CARDIOVASCOLARE MAGGIORE</t>
  </si>
  <si>
    <t>554 ALTRI INTERVENTI VASCOLARI CON CC SENZA DIAGNOSI CARDIOVASCOLARE MAGGIORE</t>
  </si>
  <si>
    <t>553 ALTRI INTERVENTI VASCOLARI CON CC CON DIAGNOSI CARDIOVASCOLARE MAGGIORE</t>
  </si>
  <si>
    <t>552 ALTRO IMPIANTO PACEMAKER CARDIACO PERM SENZA DIAGNOSI CARDIOVASCOLARE MAGGIORE</t>
  </si>
  <si>
    <t>551 IMP. PACEMAKER CARD. PERM DIA CARDIOV. MAGG. O DEFIBR (AICD) O GEN. DI IMPULSI</t>
  </si>
  <si>
    <t>550 BYPASS CORONAR. SENZA CATETERISMO CARDIACO SENZA DIAGNOSI CARDIOVASC. MAGGIORE</t>
  </si>
  <si>
    <t>549 BYPASS CORONAR. SENZA CATETERISMO CARDIACO CON DIAGNOSI CARDIOVASCOLARE MAGGIORE</t>
  </si>
  <si>
    <t>548 BYPASS CORONAR. CON CATETERISMO CARDIACO SENZA DIAGNOSI CARDIOVASCOLARE MAGGIORE</t>
  </si>
  <si>
    <t>547 BYPASS CORONAR. CON CATETERISMO CARDIACO CON DIAGNOSI CARDIOVASCOLARE MAGGIORE</t>
  </si>
  <si>
    <t>546 ARTRODESI VERTEB. ECCETTO CERV. CON DEVIAZIONE COLONNA VERTEB. O NEOPL. MALIGNA</t>
  </si>
  <si>
    <t>545 REVISIONE DI SOSTITUZIONE DELL'ANCA O DEL GINOCCHIO</t>
  </si>
  <si>
    <t>543 CRANIOT. CON IMP. DI DISPOS. MAGG. O DIAPR ACUTA COMPL. DEL SIST. NERVOSO CENTR</t>
  </si>
  <si>
    <t>542 TRACH. VM = 96 ORE O DIAPR NO FACCIA... SENZA INTCH MAGG.</t>
  </si>
  <si>
    <t>541 OSS. EXTRACORP. A MEMBRANE O TRACH. VM = 96 ORE O DIAPR NO FACCIA... INTCH MAGG.</t>
  </si>
  <si>
    <t>540 LINFOMA E LEUCEMIA CON INTERVENTI CHIRURGICI MAGGIORI SENZA CC</t>
  </si>
  <si>
    <t>539 LINFOMA E LEUCEMIA CON INTERVENTI CHIRURGICI MAGGIORI CON CC</t>
  </si>
  <si>
    <t>537 ESCISS. LOCALE E RIMOZ. DI MEZZI DI FISS. INTERNA ECCETTO ANCA E FEMORE CON CC</t>
  </si>
  <si>
    <t>536 IMP. DI DEFIBRILL. CARD. CON CATETERISMO CARD. SENZA IMA INSUFF. CARD. O SHOCK</t>
  </si>
  <si>
    <t>535 IMP. DI DEFIBRILL. CARD. CON CATETERISMO CARD. CON IMA INSUFF. CARD. O SHOCK</t>
  </si>
  <si>
    <t>534 INTERVENTI VASCOLARI EXTRACRANICI SENZA CC</t>
  </si>
  <si>
    <t>533 INTERVENTI VASCOLARI EXTRACRANICI CON CC</t>
  </si>
  <si>
    <t>532 INTERVENTI SUL MIDOLLO SPINALE SENZA CC</t>
  </si>
  <si>
    <t>531 INTERVENTI SUL MIDOLLO SPINALE CON CC</t>
  </si>
  <si>
    <t>530 INTERVENTI DI ANASTOMOSI VENTRICOLARE SENZA CC</t>
  </si>
  <si>
    <t>529 INTERVENTI DI ANASTOMOSI VENTRICOLARE CON CC</t>
  </si>
  <si>
    <t>528 INTERVENTI VASCOLARI INTRACRANICI CON DIAGNOSI PRINCIPALE DI EMORRAGIA</t>
  </si>
  <si>
    <t>525 IMPIANTO DI ALTRO SISTEMA DI ASSISTENZA CARDIACA</t>
  </si>
  <si>
    <t>524 ISCHEMIA CEREBRALE TRANSITORIA</t>
  </si>
  <si>
    <t>523 ABUSO O DIPEND. ALCOOL/FARMACI SNZ T RIAB. SNZ. CC</t>
  </si>
  <si>
    <t>521 ABUSO O DIPENDENZA DA ALCOOL/FARMACI CON CC</t>
  </si>
  <si>
    <t>520 ARTRODESI VERTEBRALE CERVICALE SENZA CC</t>
  </si>
  <si>
    <t>519 ARTRODESI VERTEBRALE CERVICALE CON CC</t>
  </si>
  <si>
    <t>515 IMP. DEFIBRILLATORE CARDIACO SNZ CATET. CARDIACO</t>
  </si>
  <si>
    <t>513 TRAPIANTO DI PANCREAS</t>
  </si>
  <si>
    <t>512 TRAPIANTO CONTEMPORANEO DI PANCREAS E RENE</t>
  </si>
  <si>
    <t>511 USTIONI NON ESTESE SENZA CC O TRAUMI RILEVANTI</t>
  </si>
  <si>
    <t>510 USTIONI NON ESTESE CON CC O TRAUMI RILEVANTI</t>
  </si>
  <si>
    <t>509 USTIONESPESS SNZ TRPPELLE/LESINAL SNZ CC/TRAUMRIL</t>
  </si>
  <si>
    <t>508 USTIONESPESS SNZ TRPPELLE/LESINAL CON CC/TRAUMRIL</t>
  </si>
  <si>
    <t>507 USTIONESPESS CON TRPPELLE/LESINAL SNZ CC/TRAUMRIL</t>
  </si>
  <si>
    <t>506 USTIONESPESS CON TRPPELLE/LESINAL CON CC/TRAUMRIL</t>
  </si>
  <si>
    <t>505 USTIONI EST. O A TUTTO SPESSORE CON VENTIL. MECC. = 96 ORE SENZA INNESTO DI CUTE</t>
  </si>
  <si>
    <t>504 USTIONI EST. O A TUTTO SPESSORE CON VENTIL. MECC. = 96 ORE CON INNESTO DI CUTE</t>
  </si>
  <si>
    <t>502 INT. GINOCCHIO CON DIA. PRINC. DI INFEZIONE SNZ CC</t>
  </si>
  <si>
    <t>501 INT. GINOCCHIO CON DIA. PRINC. DI INFEZIONE CON CC</t>
  </si>
  <si>
    <t>499 INT. DORSO E COLLO ESCL. ARTRODESI VERTEBR. CON CC</t>
  </si>
  <si>
    <t>497 ARTRODESI VERTEBR. ESCL. QUELLA CERVICALE CON CC</t>
  </si>
  <si>
    <t>496 ARTRODESI VERTEBR. COMBINATA ANTERIORE/POSTERIORE</t>
  </si>
  <si>
    <t>495 TRAPIANTO DI POLMONE</t>
  </si>
  <si>
    <t>493 COLECISTECTOMIA LAPAR. SNZ. ESP. DOTTO COM. CON CC</t>
  </si>
  <si>
    <t>492 CHEMIO ASSOC. DIA SEC. LEUCEMIA ACUTA O USO DI ALTE DOSI DI AGENTI CHEMIOT.</t>
  </si>
  <si>
    <t>491 INT. SU ARTICOLAZ. MAGG. E REIMPIANTI DI ARTI SUP.</t>
  </si>
  <si>
    <t>490 INFEZ. HIV CON O SENZA ALTRE PATOLOGIE CORRELATE</t>
  </si>
  <si>
    <t>489 INFEZ. HIV CON PATOLOGIE CORRELATE MAGGIORI</t>
  </si>
  <si>
    <t>488 INFEZ. HIV CON INTERVENTO CHIRURGICO ESTESO</t>
  </si>
  <si>
    <t>487 ALTRI TRAUMATISMI MULTIPLI RILEVANTI</t>
  </si>
  <si>
    <t>486 ALTRI INT.CHIR. PER TRAUMATISMI MULTIPLI RILEVANTI</t>
  </si>
  <si>
    <t>485 REIMPIANTO ARTI,INT. ANCA,FEMORE PER TRAUM. RILEV.</t>
  </si>
  <si>
    <t>484 CRANIOTOMIA PER TRAUMATISMI MULTIPLI RILEVANTI</t>
  </si>
  <si>
    <t>482 TRACHEOSTOMIA PER DIST. ORALI,LARINGEI O FARINGEI</t>
  </si>
  <si>
    <t>481 TRAPIANTO DI MIDOLLO OSSEO</t>
  </si>
  <si>
    <t>480 TRAPIANTO DI FEGATO E/O TRAPIANTO DI INTESTINO</t>
  </si>
  <si>
    <t>477 INT. CHIR. NON ESTESO NON CORRELATO CON DIA.PRINC.</t>
  </si>
  <si>
    <t>476 INT. CHIR. PROSTATA NON CORRELATO CON DIA. PRINC.</t>
  </si>
  <si>
    <t>473 LEUCEMIA ACUTA SENZA INT. CHIR. MAGGIORI, ETA' &gt;17</t>
  </si>
  <si>
    <t>471 INT.MAGG. BILATERALI/MULT. SU ARTICOLAZ. ARTI INF.</t>
  </si>
  <si>
    <t>470 NON ATTRIBUIBILE AD ALTRO DRG</t>
  </si>
  <si>
    <t>469 DIA. PRINC. NON VALIDA COME DIAGNOSI DI DIMISSIONE</t>
  </si>
  <si>
    <t>468 INT. CHIR. ESTESO NON CORRELATO CON DIA. PRINC.</t>
  </si>
  <si>
    <t>466 RICOVERI SUCC. SENZA ANAMNESI T.M.COME DIA.SECOND.</t>
  </si>
  <si>
    <t>465 RICOVERI SUCC. CON ANAMNESI T.M. COME DIA. SECOND.</t>
  </si>
  <si>
    <t>464 SEGNI E SINTOMI SENZA CC</t>
  </si>
  <si>
    <t>463 SEGNI E SINTOMI CON CC</t>
  </si>
  <si>
    <t>455 ALTRE DIA. TRAUMATISMI, AVVEL., ETC. SENZA CC</t>
  </si>
  <si>
    <t>454 ALTRE DIA. TRAUMATISMI, AVVEL., ETC. CON CC</t>
  </si>
  <si>
    <t>453 COMPLICAZIONI DI TRATTAMENTO SENZA CC</t>
  </si>
  <si>
    <t>452 COMPLICAZIONI DI TRATTAMENTO CON CC</t>
  </si>
  <si>
    <t>451 AVVEL.,EFFETTI TOSSICI DA FARMACI,ETA' &lt;18</t>
  </si>
  <si>
    <t>450 AVVEL.,EFFETTI TOSSICI DA FARMACI,ETA'&gt;17 SENZA CC</t>
  </si>
  <si>
    <t>449 AVVEL.,EFFETTI TOSSICI DA FARMACI,ETA' &gt;17 CON CC</t>
  </si>
  <si>
    <t>448 REAZIONI ALLERGICHE, ETA' &lt; 18</t>
  </si>
  <si>
    <t>447 REAZIONI ALLERGICHE, ETA' &gt; 17</t>
  </si>
  <si>
    <t>446 TRAUMATISMI, ETA' &lt; 18</t>
  </si>
  <si>
    <t>445 TRAUMATISMI, ETA' &gt; 17 SENZA CC</t>
  </si>
  <si>
    <t>444 TRAUMATISMI, ETA' &gt; 17 CON CC</t>
  </si>
  <si>
    <t>443 ALTRI INT. CHIR. PER TRAUMATISMO SENZA CC</t>
  </si>
  <si>
    <t>442 ALTRI INT. CHIR. PER TRAUMATISMO CON CC</t>
  </si>
  <si>
    <t>441 INT. SULLA MANO PER TRAUMATISMO</t>
  </si>
  <si>
    <t>440 SBRIGLIAMENTO DI FERITE PER TRAUMATISMO</t>
  </si>
  <si>
    <t>439 TRAPIANTI DI PELLE PER TRAUMATISMO</t>
  </si>
  <si>
    <t>433 DIPEND.ALCOOL/FARMACI,DIMESSO CONTRO PARERE SANIT.</t>
  </si>
  <si>
    <t>432 ALTRE DIA. RELATIVE A DISTURBI MENTALI</t>
  </si>
  <si>
    <t>431 DISTURBI MENTALI DELL'INFANZIA</t>
  </si>
  <si>
    <t>429 DISTURBI ORGANICI E RITARDO MENTALE</t>
  </si>
  <si>
    <t>427 NEVROSI ESCL. NEVROSI DEPRESSIVE</t>
  </si>
  <si>
    <t>426 NEVROSI DEPRESSIVE</t>
  </si>
  <si>
    <t>425 REAZIONE ACUTA DI ADATTAMENTO E DISFUNZ. PSICOSOC.</t>
  </si>
  <si>
    <t>424 INT. CHIR. IN PAZ. CON DIA. PRINC. DI MAL. MENTALE</t>
  </si>
  <si>
    <t>423 ALTRE DIA. INFETTIVE E PARASSITARIE</t>
  </si>
  <si>
    <t>422 MAL. VIRALI, FEBBRE ORIGINE SCONOSC., ETA' &lt; 18</t>
  </si>
  <si>
    <t>421 MAL. DI ORIGINE VIRALE, ETA' &gt; 17</t>
  </si>
  <si>
    <t>420 FEBBRE DI ORIGINE SCONOSCIUTA, ETA' &gt; 17 SENZA CC</t>
  </si>
  <si>
    <t>419 FEBBRE DI ORIGINE SCONOSCIUTA, ETA' &gt; 17 CON CC</t>
  </si>
  <si>
    <t>418 INFEZIONI POST-CHIRURGICHE E POST-TRAUMATICHE</t>
  </si>
  <si>
    <t>417 SETTICEMIA, ETA' &lt; 18</t>
  </si>
  <si>
    <t>414 ALTRE ALTERAZIONI MIELOPROLIF., ETC. SENZA CC</t>
  </si>
  <si>
    <t>413 ALTRE ALTERAZIONI MIELOPROLIF., ETC. CON CC</t>
  </si>
  <si>
    <t>412 ANAMNESI DI T.M. CON ENDOSCOPIA</t>
  </si>
  <si>
    <t>411 ANAMNESI DI T.M. SENZA ENDOSCOPIA</t>
  </si>
  <si>
    <t>409 RADIOTERAPIA</t>
  </si>
  <si>
    <t>407 ALTERAZ. MIELOPROLIF.,ETC. CON INT. MAGG. SENZA CC</t>
  </si>
  <si>
    <t>406 ALTERAZ. MIELOPROLIF.,ETC. CON INT. MAGG. CON CC</t>
  </si>
  <si>
    <t>405 LEUCEMIA ACUTA SENZA INT. CHIR. MAGGIORI,ETA' &lt; 18</t>
  </si>
  <si>
    <t>404 LINFOMA E LEUCEMIA NON ACUTA SENZA CC</t>
  </si>
  <si>
    <t>403 LINFOMA E LEUCEMIA NON ACUTA CON CC</t>
  </si>
  <si>
    <t>402 LINFOMA E LEUCEMIA NON ACUTA CON ALT. INT.SENZA CC</t>
  </si>
  <si>
    <t>401 LINFOMA E LEUCEMIA NON ACUTA CON ALTRI INT. CON CC</t>
  </si>
  <si>
    <t>399 DISTURBI SIST. RETICOLOENDOT. E IMMUNIT. SENZA CC</t>
  </si>
  <si>
    <t>398 DISTURBI SIST. RETICOLOENDOT. E IMMUNIT. CON CC</t>
  </si>
  <si>
    <t>397 DISTURBI DELLA COAGULAZIONE</t>
  </si>
  <si>
    <t>396 ANOMALIE DEI GLOBULI ROSSI, ETA' &lt; 18</t>
  </si>
  <si>
    <t>395 ANOMALIE DEI GLOBULI ROSSI, ETA' &gt; 17</t>
  </si>
  <si>
    <t>394 ALTRI INT. SUGLI ORGANI EMOPOIETICI</t>
  </si>
  <si>
    <t>393 SPLENECTOMIA, ETA' &lt; 18</t>
  </si>
  <si>
    <t>392 SPLENECTOMIA, ETA' &gt; 17</t>
  </si>
  <si>
    <t>390 NEONATI CON ALTRE AFFEZIONI SIGNIFICATIVE</t>
  </si>
  <si>
    <t>389 NEONATI A TERMINE CON AFFEZIONI MAGGIORI</t>
  </si>
  <si>
    <t>388 PREMATURITA' SENZA AFFEZIONI MAGGIORI</t>
  </si>
  <si>
    <t>387 PREMATURITA' CON AFFEZIONI MAGGIORI</t>
  </si>
  <si>
    <t>386 NEONATI GRAVEMENTE IMMATURI O SINDR.DISTRESS RESP.</t>
  </si>
  <si>
    <t>385 NEONATI MORTI/TRASFERITI AD ALTRE STRUTT. ASSIST.</t>
  </si>
  <si>
    <t>384 ALTRE DIA. PREPARTO SENZA CC MEDICHE</t>
  </si>
  <si>
    <t>383 ALTRE DIA. PREPARTO CON CC MEDICHE</t>
  </si>
  <si>
    <t>382 FALSO TRAVAGLIO</t>
  </si>
  <si>
    <t>381 ABORTO CON D&amp;C, ISTEROSUZIONE O ISTEROTOMIA</t>
  </si>
  <si>
    <t>380 ABORTO SENZA D&amp;C</t>
  </si>
  <si>
    <t>379 MINACCIA DI ABORTO</t>
  </si>
  <si>
    <t>378 GRAVIDANZA ECTOPICA</t>
  </si>
  <si>
    <t>377 DIA. RELATIVE A POSTPARTO E POSTABORTO CON INT.</t>
  </si>
  <si>
    <t>376 DIA. RELATIVE A POSTPARTO E POSTABORTO SENZA INT.</t>
  </si>
  <si>
    <t>375 PARTO VAGINALE CON ALTRO INT. ESCL.STERIL. E/O D&amp;C</t>
  </si>
  <si>
    <t>374 PARTO VAGINALE CON STERILIZZ. E/O D&amp;C</t>
  </si>
  <si>
    <t>372 PARTO VAGINALE CON CC</t>
  </si>
  <si>
    <t>370 PARTO CESAREO CON CC</t>
  </si>
  <si>
    <t>369 DIST. MESTRUALI,ALTRI DIST. APP.RIPRODUTTIVO FEMM.</t>
  </si>
  <si>
    <t>368 INFEZIONI APP. RIPRODUTTIVO FEMMINILE</t>
  </si>
  <si>
    <t>367 T.M. APP. RIPRODUTTIVO FEMMINILE SENZA CC</t>
  </si>
  <si>
    <t>366 T.M. APP. RIPRODUTTIVO FEMMINILE CON CC</t>
  </si>
  <si>
    <t>365 ALTRI INT. APP. RIPRODUTTIVO FEMMINILE</t>
  </si>
  <si>
    <t>364 D&amp;C, CONIZZAZIONE ESCL. PER T.M.</t>
  </si>
  <si>
    <t>363 D&amp;C,CONIZZAZ.,IMPIANTO MATERIALE RADIOATT.PER T.M.</t>
  </si>
  <si>
    <t>362 OCCLUSIONE ENDOSCOPICA TUBE</t>
  </si>
  <si>
    <t>361 LAPARASCOPIA E OCCLUSIONE LAPAROTOMICA TUBE</t>
  </si>
  <si>
    <t>360 INT. SU VAGINA, CERVICE E VULVA</t>
  </si>
  <si>
    <t>358 INT. UTERO E ANNESSI NON PER T.M. CON CC</t>
  </si>
  <si>
    <t>357 INT. UTERO E ANNESSI PER T.M. DI OVAIO O ANNESSI</t>
  </si>
  <si>
    <t>356 INT. RICOSTRUTTIVI APP. RIPRODUTTIVO FEMM.</t>
  </si>
  <si>
    <t>355 INT. UTERO E ANNESSI PER T.M. NON OVAIO SENZA CC</t>
  </si>
  <si>
    <t>354 INT. UTERO E ANNESSI PER T.M. NON OVAIO CON CC</t>
  </si>
  <si>
    <t>353 EVISC. PELVICA,ISTERECTOMIA E VULVECTOMIA RADICALE</t>
  </si>
  <si>
    <t>352 ALTRE DIA. APP. RIPRODUTTIVO MASCHILE</t>
  </si>
  <si>
    <t>351 STERILIZZAZIONE MASCHILE</t>
  </si>
  <si>
    <t>350 INFIAMMAZIONI APP. RIPRODUTTIVO MASCHILE</t>
  </si>
  <si>
    <t>349 IPERTROFIA PROSTATICA BENIGNA SENZA CC</t>
  </si>
  <si>
    <t>348 IPERTROFIA PROSTATICA BENIGNA CON CC</t>
  </si>
  <si>
    <t>347 T.M. APP. RIPRODUTTIVO MASCHILE SENZA CC</t>
  </si>
  <si>
    <t>346 T.M. APP. RIPRODUTTIVO MASCHILE CON CC</t>
  </si>
  <si>
    <t>345 ALTRI INT. APP. RIPRODUTTIVO MASCH. ESCL. PER T.M.</t>
  </si>
  <si>
    <t>344 ALTRI INT. APP. RIPRODUTTIVO MASCH. PER T.M.</t>
  </si>
  <si>
    <t>343 CIRCONCISIONE, ETA' &lt; 18</t>
  </si>
  <si>
    <t>342 CIRCONCISIONE, ETA' &gt; 17</t>
  </si>
  <si>
    <t>341 INT. SUL PENE</t>
  </si>
  <si>
    <t>340 INT. SUL TESTICOLO NON PER T.M., ETA' &lt; 18</t>
  </si>
  <si>
    <t>339 INT. SUL TESTICOLO NON PER T.M., ETA' &gt; 17</t>
  </si>
  <si>
    <t>338 INT. SUL TESTICOLO PER T.M.</t>
  </si>
  <si>
    <t>337 PROSTATECTOMIA TRANSURETRALE SENZA CC</t>
  </si>
  <si>
    <t>336 PROSTATECTOMIA TRANSURETRALE CON CC</t>
  </si>
  <si>
    <t>334 INT. MAGGIORI SU PELVI MASCHILE CON CC</t>
  </si>
  <si>
    <t>333 ALTRE DIA. RENE E VIE URINARIE,ETA' &lt;18</t>
  </si>
  <si>
    <t>332 ALTRE DIA. RENE E VIE URINARIE,ETA' &gt;17 SENZA CC</t>
  </si>
  <si>
    <t>331 ALTRE DIA. RENE E VIE URINARIE,ETA' &gt;17 CON CC</t>
  </si>
  <si>
    <t>330 STENOSI URETRALE, ETA' &lt; 18</t>
  </si>
  <si>
    <t>329 STENOSI URETRALE, ETA' &gt; 17 SENZA CC</t>
  </si>
  <si>
    <t>328 STENOSI URETRALE, ETA' &gt; 17 CON CC</t>
  </si>
  <si>
    <t>327 SEGNI,SINTOMI RENE E VIE URINARIE,ETA'&lt;18</t>
  </si>
  <si>
    <t>326 SEGNI,SINTOMI RENE E VIE URINARIE,ETA'&gt;17 SENZA CC</t>
  </si>
  <si>
    <t>325 SEGNI,SINTOMI RENE E VIE URINARIE,ETA'&gt;17 CON CC</t>
  </si>
  <si>
    <t>324 CALCOLOSI URINARIA SENZA CC</t>
  </si>
  <si>
    <t>323 CALCOLOSI URINARIA CON CC E/O LITOTRIPSIA (ESWL)</t>
  </si>
  <si>
    <t>322 INFEZIONI RENE E VIE URINARIE, ETA' &lt; 18</t>
  </si>
  <si>
    <t>321 INFEZIONI RENE E VIE URINARIE, ETA' &gt; 17 SENZA CC</t>
  </si>
  <si>
    <t>320 INFEZIONI RENE E VIE URINARIE, ETA' &gt; 17 CON CC</t>
  </si>
  <si>
    <t>319 NEOPLASIE RENE E VIE URINARIE SENZA CC</t>
  </si>
  <si>
    <t>318 NEOPLASIE RENE E VIE URINARIE CON CC</t>
  </si>
  <si>
    <t>317 RICOVERO PER DIALISI RENALE</t>
  </si>
  <si>
    <t>315 ALTRI INT. SU RENE E VIE URINARIE</t>
  </si>
  <si>
    <t>314 INT. SU URETRA, ETA' &lt; 18</t>
  </si>
  <si>
    <t>313 INT. SU URETRA, ETA' &gt; 17 SENZA CC</t>
  </si>
  <si>
    <t>312 INT. SU URETRA, ETA' &gt; 17 CON CC</t>
  </si>
  <si>
    <t>310 INT. PER VIA TRANSURETRALE CON CC</t>
  </si>
  <si>
    <t>309 INT. MINORI SU VESCICA SENZA CC</t>
  </si>
  <si>
    <t>308 INT. MINORI SU VESCICA CON CC</t>
  </si>
  <si>
    <t>307 PROSTATECTOMIA SENZA CC</t>
  </si>
  <si>
    <t>306 PROSTATECTOMIA CON CC</t>
  </si>
  <si>
    <t>305 INTERVENTI SU RENE E URETERE, NON PER NEOPLASIA SENZA CC</t>
  </si>
  <si>
    <t>304 INTERVENTI SU RENE E URETERE, NON PER NEOPLASIA CON CC</t>
  </si>
  <si>
    <t>303 INTERVENTI SU RENE E URETERE PER NEOPLASIA</t>
  </si>
  <si>
    <t>302 TRAPIANTO RENALE</t>
  </si>
  <si>
    <t>301 MAL. ENDOCRINE SENZA CC</t>
  </si>
  <si>
    <t>300 MAL. ENDOCRINE CON CC</t>
  </si>
  <si>
    <t>299 DIFETTI CONGENITI DEL METABOLISMO</t>
  </si>
  <si>
    <t>295 DIABETE ETA' &lt; 35</t>
  </si>
  <si>
    <t>294 DIABETE ETA' &gt; 35</t>
  </si>
  <si>
    <t>293 ALTRI INT. PER MAL. ENDOCRINE, ETC. SENZA CC</t>
  </si>
  <si>
    <t>292 ALTRI INT. PER MAL. ENDOCRINE, ETC. CON CC</t>
  </si>
  <si>
    <t>291 INT. SU DOTTO TIREOGLOSSO</t>
  </si>
  <si>
    <t>290 INT. SULLA TIROIDE</t>
  </si>
  <si>
    <t>289 INT. SU PARATIROIDI</t>
  </si>
  <si>
    <t>287 TRAPIANTI CUTANEI, SBRIGL.FERITE PER MAL.ENDOCRINE</t>
  </si>
  <si>
    <t>286 INT. SU SURRENE ED IPOFISI</t>
  </si>
  <si>
    <t>285 AMPUTAZ. ARTO INF. PER MAL. ENDOCRINE, ETC.</t>
  </si>
  <si>
    <t>284 MAL. MINORI DELLA PELLE SENZA CC</t>
  </si>
  <si>
    <t>283 MAL. MINORI DELLA PELLE CON CC</t>
  </si>
  <si>
    <t>282 TRAUMI PELLE,SOTTOCUT. E MAMMELLA,ETA' &lt;18</t>
  </si>
  <si>
    <t>281 TRAUMI PELLE,SOTTOCUT. E MAMMELLA,ETA'&gt;17 SENZA CC</t>
  </si>
  <si>
    <t>280 TRAUMI PELLE,SOTTOCUT. E MAMMELLA,ETA' &gt;17 CON CC</t>
  </si>
  <si>
    <t>279 CELLULITE, ETA' &lt; 18</t>
  </si>
  <si>
    <t>278 CELLULITE, ETA' &gt; 17 SENZA CC</t>
  </si>
  <si>
    <t>277 CELLULITE, ETA' &gt; 17 CON CC</t>
  </si>
  <si>
    <t>276 PATOLOGIE NON MALIGNE DELLA MAMMELLA</t>
  </si>
  <si>
    <t>275 T.M. MAMMELLA SENZA CC</t>
  </si>
  <si>
    <t>274 T.M. MAMMELLA CON CC</t>
  </si>
  <si>
    <t>273 MAL. MAGGIORI DELLA PELLE SENZA CC</t>
  </si>
  <si>
    <t>272 MAL. MAGGIORI DELLA PELLE CON CC</t>
  </si>
  <si>
    <t>271 ULCERE DELLA PELLE</t>
  </si>
  <si>
    <t>270 ALTRI INT. PELLE,SOTTOCUTANEO E MAMMELLA SENZA CC</t>
  </si>
  <si>
    <t>269 ALTRI INT. PELLE,SOTTOCUTANEO E MAMMELLA CON CC</t>
  </si>
  <si>
    <t>268 CHIR. PLASTICA PELLE,TESS. SOTTOCUTANEO E MAMMELLA</t>
  </si>
  <si>
    <t>267 INT. PERIANALI E PILONIDALI</t>
  </si>
  <si>
    <t>266 TRAPIANTI PELLE E/O SBRIGL. ESCL. ULCERE SENZA CC</t>
  </si>
  <si>
    <t>265 TRAPIANTI PELLE E/O SBRIGL. ESCL. ULCERE CON CC</t>
  </si>
  <si>
    <t>264 TRAPIANTI PELLE E/O SBRIGL.PER ULCERE SENZA CC</t>
  </si>
  <si>
    <t>263 TRAPIANTI PELLE E/O SBRIGL.PER ULCERE PELLE CON CC</t>
  </si>
  <si>
    <t>262 BIOPSIA MAMMELLA E ESCISS. LOCALE NON PER T.M.</t>
  </si>
  <si>
    <t>261 INT.MAMMELLA NON PER T.M. ESCL.BIOPSIA,ESCISS.LOC.</t>
  </si>
  <si>
    <t>259 MASTECTOMIA SUBTOTALE PER T.M. CON CC</t>
  </si>
  <si>
    <t>258 MASTECTOMIA TOTALE PER T.M. SENZA CC</t>
  </si>
  <si>
    <t>257 MASTECTOMIA TOTALE PER T.M. CON CC</t>
  </si>
  <si>
    <t>255 TRAUMI BRACCIO, GAMBA ESCL. PIEDE, ETA' &lt; 18</t>
  </si>
  <si>
    <t>254 TRAUMI BRACCIO, GAMBA ESCL. PIEDE,ETA'&gt;17 SENZA CC</t>
  </si>
  <si>
    <t>253 TRAUMI BRACCIO, GAMBA ESCL. PIEDE,ETA'&gt;17 CON CC</t>
  </si>
  <si>
    <t>252 TRAUMI AVAMBRACCIO, MANO E PIEDE,ETA' &lt;18</t>
  </si>
  <si>
    <t>251 TRAUMI AVAMBRACCIO, MANO E PIEDE,ETA' &gt;17 SENZA CC</t>
  </si>
  <si>
    <t>250 TRAUMI AVAMBRACCIO, MANO E PIEDE,ETA' &gt;17 CON CC</t>
  </si>
  <si>
    <t>249 RICOVERI SUCCESSIVI PER MAL.SIST.MUSCOLOSCHEL.ETC.</t>
  </si>
  <si>
    <t>248 TENDINITE, MIOSITE E BORSITE</t>
  </si>
  <si>
    <t>247 SEGNI E SINTOMI SIST. MUSCOLOSCHEL. E CONNETTIVO</t>
  </si>
  <si>
    <t>246 ARTROPATIE NON SPECIFICHE</t>
  </si>
  <si>
    <t>244 MAL. OSSO E ARTROPATIE SPECIFICHE CON CC</t>
  </si>
  <si>
    <t>242 ARTRITE SETTICA</t>
  </si>
  <si>
    <t>241 MAL. TESSUTO CONNETTIVO SENZA CC</t>
  </si>
  <si>
    <t>240 MAL. TESSUTO CONNETTIVO CON CC</t>
  </si>
  <si>
    <t>239 FRATTURE PATOL.,T.M. SIST.MUSCOLOSCHEL. E CONNETT.</t>
  </si>
  <si>
    <t>238 OSTEOMIELITE</t>
  </si>
  <si>
    <t>237 DISTORS., STIRAM., LUSSAZIONI ANCA, PELVI E COSCIA</t>
  </si>
  <si>
    <t>236 FRATTURE ANCA E PELVI</t>
  </si>
  <si>
    <t>235 FRATTURE FEMORE</t>
  </si>
  <si>
    <t>234 ALTRI INT. SIST. MUSCOLOSCHEL. E CONNETT. SENZA CC</t>
  </si>
  <si>
    <t>233 ALTRI INT. SIST. MUSCOLOSCHEL. E CONNETT. CON CC</t>
  </si>
  <si>
    <t>232 ARTROSCOPIA</t>
  </si>
  <si>
    <t>230 ESCISS.,RIMOZ. MEZZI FISSAGGIO ANCA E FEMORE</t>
  </si>
  <si>
    <t>228 INT. MAGG. POLLICE, MANO O POLSO CON CC</t>
  </si>
  <si>
    <t>226 INT. SU TESSUTI MOLLI CON CC</t>
  </si>
  <si>
    <t>223 INT. MAGG. SPALLA,GOMITO O ALTRI ARTO SUP. CON CC</t>
  </si>
  <si>
    <t>220 INT.ARTO INF.,OMERO ESCL.ANCA ETC.,ETA'&lt; 18</t>
  </si>
  <si>
    <t>218 INT.ARTO INF.,OMERO ESCL.ANCA ETC.,ETA'&gt;17 CON CC</t>
  </si>
  <si>
    <t>217 SBRIGLIAMENTO FERITA E TRAPIANTO CUTANEO ESCL.MANO</t>
  </si>
  <si>
    <t>216 BIOPSIE SIST. MUSCOLOSCHEL. E TESSUTO CONNETTIVO</t>
  </si>
  <si>
    <t>213 AMPUTAZ. PER MAL. SIST.MUSCOLOSCHEL. E CONNETT.</t>
  </si>
  <si>
    <t>212 INT.ANCA,FEMORE ESCL. ARTICOLAZ. MAGG.,ETA'&lt; 18</t>
  </si>
  <si>
    <t>210 INT.ANCA,FEMORE ESCL.ARTICOL.MAGG.,ETA'&gt;17 CON CC</t>
  </si>
  <si>
    <t>208 MAL. VIE BILIARI SENZA CC</t>
  </si>
  <si>
    <t>207 MAL. VIE BILIARI CON CC</t>
  </si>
  <si>
    <t>206 MAL.FEGATO ESCL. T.M.,CIRROSI,EPAT.ALCOOL.SENZA CC</t>
  </si>
  <si>
    <t>205 MAL.FEGATO ESCL. T.M.,CIRROSI,EPAT.ALCOOL. CON CC</t>
  </si>
  <si>
    <t>204 MAL. PANCREAS ESCL. T.M.</t>
  </si>
  <si>
    <t>202 CIRROSI ED EPATITE ALCOOLICA</t>
  </si>
  <si>
    <t>201 ALTRI INT. EPATOBILIARI O SU PANCREAS</t>
  </si>
  <si>
    <t>200 PROC. DIAGNOST. EPATOBILIARI NON PER T.M.</t>
  </si>
  <si>
    <t>199 PROC. DIAGNOST. EPATOBILIARI PER T.M.</t>
  </si>
  <si>
    <t>198 COLECISTECTOMIA SENZA ESPLORAZ.DOTTO COM. SENZA CC</t>
  </si>
  <si>
    <t>197 COLECISTECTOMIA SENZA ESPLORAZ. DOTTO COM. CON CC</t>
  </si>
  <si>
    <t>196 COLECISTECTOMIA CON ESPLORAZ. DOTTO COM. SENZA CC</t>
  </si>
  <si>
    <t>195 COLECISTECTOMIA CON ESPLORAZ. DOTTO COM. CON CC</t>
  </si>
  <si>
    <t>194 INT. SU VIE BILIARI ESCL. COLECISTECTOMIA SENZA CC</t>
  </si>
  <si>
    <t>193 INT. SU VIE BILIARI ESCL. COLECISTECTOMIA CON CC</t>
  </si>
  <si>
    <t>192 INT. SU PANCREAS, FEGATO E DI SHUNT SENZA CC</t>
  </si>
  <si>
    <t>191 INT. SU PANCREAS, FEGATO E DI SHUNT CON CC</t>
  </si>
  <si>
    <t>190 ALTRE DIA. APP. DIGERENTE, ET{  &lt; 18</t>
  </si>
  <si>
    <t>189 ALTRE DIA. APP. DIGERENTE, ETA' &gt; 17 SENZA CC</t>
  </si>
  <si>
    <t>188 ALTRE DIA. APP. DIGERENTE, ETA' &gt; 17 CON CC</t>
  </si>
  <si>
    <t>187 ESTRAZIONI E RIPARAZIONI DENTALI</t>
  </si>
  <si>
    <t>186 MAL.DENTI,BOCCA ESCL. ESTRAZ. E RIPARAZ.,ETA' &lt; 18</t>
  </si>
  <si>
    <t>185 MAL.DENTI,BOCCA ESCL. ESTRAZ. E RIPARAZ.,ETA' &gt; 17</t>
  </si>
  <si>
    <t>184 GASTROENT., MISCELL. MAL. DIGER.,ETA'&lt; 18</t>
  </si>
  <si>
    <t>182 GASTROENT., MISCELL. MAL. DIGER.,ETA'&gt; 17 CON CC</t>
  </si>
  <si>
    <t>181 OCCLUSIONE GASTROINTESTINALE SENZA CC</t>
  </si>
  <si>
    <t>180 OCCLUSIONE GASTROINTESTINALE CON CC</t>
  </si>
  <si>
    <t>179 MAL. INFIAMMATORIE INTESTINO</t>
  </si>
  <si>
    <t>178 ULCERA PEPTICA NON COMPLICATA SENZA CC</t>
  </si>
  <si>
    <t>177 ULCERA PEPTICA NON COMPLICATA CON CC</t>
  </si>
  <si>
    <t>176 ULCERA PEPTICA COMPLICATA</t>
  </si>
  <si>
    <t>175 EMORRAGIA GASTROINTESTINALE SENZA CC</t>
  </si>
  <si>
    <t>174 EMORRAGIA GASTROINTESTINALE CON CC</t>
  </si>
  <si>
    <t>173 T.M. APP. DIGERENTE SENZA CC</t>
  </si>
  <si>
    <t>172 T.M. APP. DIGERENTE CON CC</t>
  </si>
  <si>
    <t>171 ALTRI INT. SU APP. DIGERENTE SENZA CC</t>
  </si>
  <si>
    <t>170 ALTRI INT. SU APP. DIGERENTE CON CC</t>
  </si>
  <si>
    <t>169 INT. SU BOCCA SENZA CC</t>
  </si>
  <si>
    <t>168 INT. SU BOCCA CON CC</t>
  </si>
  <si>
    <t>167 APPENDICECTOMIA CON DIA.PRINC. NON COMPL. SENZA CC</t>
  </si>
  <si>
    <t>166 APPENDICECTOMIA CON DIA. PRINC. NON COMPL. CON CC</t>
  </si>
  <si>
    <t>165 APPENDICECTOMIA CON DIA. PRINC. COMPL. SENZA CC</t>
  </si>
  <si>
    <t>164 APPENDICECTOMIA CON DIA. PRINC. COMPL. CON CC</t>
  </si>
  <si>
    <t>163 INT. ERNIA, ETA' &lt; 18</t>
  </si>
  <si>
    <t>162 INT. ERNIA INGUINALE E FEMORALE, ETA' &gt;17 SENZA CC</t>
  </si>
  <si>
    <t>161 INT. ERNIA INGUINALE E FEMORALE, ETA' &gt;17 CON CC</t>
  </si>
  <si>
    <t>160 INT. ERNIA ESCL.INGUIN. E FEMOR.,ETA' &gt;17 SENZA CC</t>
  </si>
  <si>
    <t>159 INT. ERNIA ESCL.INGUIN. E FEMOR.,ETA' &gt;17 CON CC</t>
  </si>
  <si>
    <t>158 INT. SU ANO E STOMA SENZA CC</t>
  </si>
  <si>
    <t>157 INT. SU ANO E STOMA CON CC</t>
  </si>
  <si>
    <t>156 INT. ESOFAGO,STOMACO E DUODENO, ETA' &lt; 18</t>
  </si>
  <si>
    <t>155 INT. ESOFAGO,STOMACO E DUODENO, ETA' &gt;17 SENZA CC</t>
  </si>
  <si>
    <t>153 INT. MINORI SU INTESTINO CRASSO E TENUE SENZA CC</t>
  </si>
  <si>
    <t>152 INT. MINORI SU INTESTINO CRASSO E TENUE CON CC</t>
  </si>
  <si>
    <t>151 LISI DI ADERENZE PERITONEALI SENZA CC</t>
  </si>
  <si>
    <t>150 LISI DI ADERENZE PERITONEALI CON CC</t>
  </si>
  <si>
    <t>149 INT. MAGGIORI INTESTINO CRASSO E TENUE SENZA CC</t>
  </si>
  <si>
    <t>147 RESEZIONE RETTALE SENZA CC</t>
  </si>
  <si>
    <t>146 RESEZIONE RETTALE CON CC</t>
  </si>
  <si>
    <t>143 DOLORE TORACICO</t>
  </si>
  <si>
    <t>142 SINCOPE E COLLASSO SENZA CC</t>
  </si>
  <si>
    <t>141 SINCOPE E COLLASSO CON CC</t>
  </si>
  <si>
    <t>140 ANGINA PECTORIS</t>
  </si>
  <si>
    <t>139 ARITMIA E ALTERAZIONI CONDUZIONE CARDIACA SENZA CC</t>
  </si>
  <si>
    <t>138 ARITMIA E ALTERAZIONI CONDUZIONE CARDIACA CON CC</t>
  </si>
  <si>
    <t>137 MAL. CARDIACHE CONGENITE E VALV.,ETA' &lt; 18</t>
  </si>
  <si>
    <t>136 MAL. CARDIACHE CONGENITE E VALV.,ETA' &gt;17 SENZA CC</t>
  </si>
  <si>
    <t>135 MAL. CARDIACHE CONGENITE E VALV.,ETA' &gt;17 CON CC</t>
  </si>
  <si>
    <t>134 IPERTENSIONE</t>
  </si>
  <si>
    <t>133 ATEROSCLEROSI SENZA CC</t>
  </si>
  <si>
    <t>132 ATEROSCLEROSI CON CC</t>
  </si>
  <si>
    <t>131 MAL. VASCOLARI PERIFERICHE SENZA CC</t>
  </si>
  <si>
    <t>130 MAL. VASCOLARI PERIFERICHE CON CC</t>
  </si>
  <si>
    <t>129 ARRESTO CARDIACO SENZA CAUSA APPARENTE</t>
  </si>
  <si>
    <t>128 TROMBOFLEBITE VENE PROFONDE</t>
  </si>
  <si>
    <t>126 ENDOCARDITE ACUTA E SUBACUTA</t>
  </si>
  <si>
    <t>124 MAL.CARDIOVASC. ESCL.IMA CON CATET.,DIA. COMPL.</t>
  </si>
  <si>
    <t>123 MAL.CARDIOVASC. CON IMA, DECEDUTI</t>
  </si>
  <si>
    <t>122 MAL.CARDIOVASC. CON IMA SENZA CC CARD.,VIVI</t>
  </si>
  <si>
    <t>121 MAL.CARDIOVASC. CON IMA CON CC CARD.,VIVI</t>
  </si>
  <si>
    <t>120 ALTRI INT. SU APP. CIRCOLATORIO</t>
  </si>
  <si>
    <t>119 LEGATURA E STRIPPING DI VENE</t>
  </si>
  <si>
    <t>118 SOSTITUZIONE DI PACEMAKER CARDIACO</t>
  </si>
  <si>
    <t>117 REVISIONE DI PACEMAKER CARDIACO ESCL. SOSTITUZIONE</t>
  </si>
  <si>
    <t>114 AMPUTAZ. ARTO SUP., DITA PIEDE PER MAL. CIRCOL.</t>
  </si>
  <si>
    <t>113 AMPUTAZ. PER MAL.CIRCOL. ESCL.ARTO SUP.,DITA PIEDE</t>
  </si>
  <si>
    <t>111 INT. MAGGIORI SU SIST. CARDIOVASCOLARE SENZA CC</t>
  </si>
  <si>
    <t>110 INT. MAGGIORI SU SIST. CARDIOVASCOLARE CON CC</t>
  </si>
  <si>
    <t>108 ALTRI INT. CARDIOTORACICI</t>
  </si>
  <si>
    <t>106 BYPASS CORONARICO CON PTCA</t>
  </si>
  <si>
    <t>105 INT. VALVOLE CARDIACHE SENZA CATETERISMO CARDIACO</t>
  </si>
  <si>
    <t>103 TRAPIANTO DI CUORE O IMPIANTO DI SISTEMA DI ASSISTENZA CARDIACA</t>
  </si>
  <si>
    <t>102 ALTRE DIA. APP. RESPIRATORIO SENZA CC</t>
  </si>
  <si>
    <t>101 ALTRE DIA. APP. RESPIRATORIO CON CC</t>
  </si>
  <si>
    <t>100 SEGNI E SINTOMI RESPIRATORI SENZA CC</t>
  </si>
  <si>
    <t>099 SEGNI E SINTOMI RESPIRATORI CON CC</t>
  </si>
  <si>
    <t>098 BRONCHITE E ASMA, ETA' &lt; 18</t>
  </si>
  <si>
    <t>097 BRONCHITE E ASMA, ETA' &gt; 17 SENZA CC</t>
  </si>
  <si>
    <t>096 BRONCHITE E ASMA, ETA' &gt; 17 CON CC</t>
  </si>
  <si>
    <t>095 PNEUMOTORACE SENZA CC</t>
  </si>
  <si>
    <t>094 PNEUMOTORACE CON CC</t>
  </si>
  <si>
    <t>093 MALATTIA POLMONARE INTERSTIZIALE SENZA CC</t>
  </si>
  <si>
    <t>092 MALATTIA POLMONARE INTERSTIZIALE CON CC</t>
  </si>
  <si>
    <t>091 POLMONITE SEMPLICE E PLEURITE, ETA' &lt; 18</t>
  </si>
  <si>
    <t>090 POLMONITE SEMPLICE E PLEURITE, ETA' &gt; 17 SENZA CC</t>
  </si>
  <si>
    <t>086 VERSAMENTO PLEURICO SENZA CC</t>
  </si>
  <si>
    <t>085 VERSAMENTO PLEURICO CON CC</t>
  </si>
  <si>
    <t>084 TRAUMI MAGGIORI TORACE SENZA CC</t>
  </si>
  <si>
    <t>083 TRAUMI MAGGIORI TORACE CON CC</t>
  </si>
  <si>
    <t>082 NEOPLASIE APP. RESPIRATORIO</t>
  </si>
  <si>
    <t>081 INFEZ. E INFIAMM. RESPIRATORIE, ETA' &lt; 18</t>
  </si>
  <si>
    <t>080 INFEZ. E INFIAMM. RESPIRATORIE, ETA' &gt; 17 SENZA CC</t>
  </si>
  <si>
    <t>079 INFEZ. E INFIAMM. RESPIRATORIE, ETA' &gt; 17 CON CC</t>
  </si>
  <si>
    <t>078 EMBOLIA POLMONARE</t>
  </si>
  <si>
    <t>077 ALTRI INT. SU APP. RESPIRATORIO SENZA CC</t>
  </si>
  <si>
    <t>076 ALTRI INT. SU APP. RESPIRATORIO CON CC</t>
  </si>
  <si>
    <t>074 ALTRE DIA. ORECCHIO, NASO, BOCCA, GOLA, ETA'&lt; 18</t>
  </si>
  <si>
    <t>073 ALTRE DIA. ORECCHIO, NASO, BOCCA, GOLA, ETA'&gt; 17</t>
  </si>
  <si>
    <t>072 TRAUMATISMI E DEFORMITA' NASO</t>
  </si>
  <si>
    <t>071 LARINGOTRACHEITE</t>
  </si>
  <si>
    <t>070 OTITE M.,INFEZ. VIE RESPIR. SUP.,ETA' &lt; 18</t>
  </si>
  <si>
    <t>069 OTITE M.,INFEZ. VIE RESPIR. SUP.,ETA' &gt;17 SENZA CC</t>
  </si>
  <si>
    <t>068 OTITE M.,INFEZ. VIE RESPIR. SUP.,ETA' &gt;17 CON CC</t>
  </si>
  <si>
    <t>067 EPIGLOTTIDITE</t>
  </si>
  <si>
    <t>066 EPISTASSI</t>
  </si>
  <si>
    <t>065 ALTERAZIONI DELL'EQUILIBRIO</t>
  </si>
  <si>
    <t>064 T.M. ORECCHIO, NASO, BOCCA E GOLA</t>
  </si>
  <si>
    <t>063 ALTRI INT. SU ORECCHIO, NASO, BOCCA E GOLA</t>
  </si>
  <si>
    <t>062 MIRINGOTOMIA CON INSERZIONE DI TUBO, ETA' &lt; 18</t>
  </si>
  <si>
    <t>061 MIRINGOTOMIA CON INSERZIONE DI TUBO, ETA' &gt; 17</t>
  </si>
  <si>
    <t>060 TONSILLECTOMIA E/O ADENOIDECTOMIA, ETA' &lt; 18</t>
  </si>
  <si>
    <t>059 TONSILLECTOMIA E/O ADENOIDECTOMIA, ETA' &gt; 17</t>
  </si>
  <si>
    <t>058 INT. SU TONSILLE E ADENOIDI, ETA'&lt; 18</t>
  </si>
  <si>
    <t>057 INT. SU TONSILLE E ADENOIDI, ETA'&gt; 17</t>
  </si>
  <si>
    <t>056 RINOPLASTICA</t>
  </si>
  <si>
    <t>054 INT. SU SENI E MASTOIDE, ETA' &lt; 18</t>
  </si>
  <si>
    <t>053 INT. SU SENI E MASTOIDE, ETA' &gt; 17</t>
  </si>
  <si>
    <t>052 RIPARAZIONE DI CHEILOSCHISI E DI PALATOSCHISI</t>
  </si>
  <si>
    <t>051 INT. SU GHIANDOLE SALIVARI ESCL. SIALOADENECTOMIA</t>
  </si>
  <si>
    <t>050 SIALOADENECTOMIA</t>
  </si>
  <si>
    <t>049 INT. MAGGIORI SU CAPO E SU COLLO</t>
  </si>
  <si>
    <t>048 ALTRE MAL. OCCHIO, ETA' &lt; 18</t>
  </si>
  <si>
    <t>047 ALTRE MAL. OCCHIO, ETA' &gt; 17 SENZA CC</t>
  </si>
  <si>
    <t>046 ALTRE MAL. OCCHIO, ETA' &gt; 17 CON CC</t>
  </si>
  <si>
    <t>045 MAL. NEUROLOGICHE OCCHIO</t>
  </si>
  <si>
    <t>044 INFEZ. ACUTE MAGGIORI OCCHIO</t>
  </si>
  <si>
    <t>043 IFEMA</t>
  </si>
  <si>
    <t>042 INT. INTRAOCULARI ESCL. RETINA,IRIDE E CRISTALLINO</t>
  </si>
  <si>
    <t>041 INT. EXTRAOCULARI ESCL. ORBITA, ETA' &lt; 18</t>
  </si>
  <si>
    <t>040 INT. EXTRAOCULARI ESCL. ORBITA, ETA' &gt; 17</t>
  </si>
  <si>
    <t>039 INT. SU CRISTALLINO CON O SENZA VITRECTOMIA</t>
  </si>
  <si>
    <t>038 INT. PRIMARI SU IRIDE</t>
  </si>
  <si>
    <t>037 INT. SU ORBITA</t>
  </si>
  <si>
    <t>036 INT. SU RETINA</t>
  </si>
  <si>
    <t>034 ALTRE MAL. SIST. NERVOSO CON CC</t>
  </si>
  <si>
    <t>033 COMMOZIONE CEREBRALE, ETA' &lt; 18</t>
  </si>
  <si>
    <t>032 COMMOZIONE CEREBRALE, ETA' &gt; 17 SENZA CC</t>
  </si>
  <si>
    <t>031 COMMOZIONE CEREBRALE, ETA' &gt; 17 CON CC</t>
  </si>
  <si>
    <t>030 STUPORE E COMA TRAUMAT.,COMA &lt; 1 H, ETA' &lt; 18</t>
  </si>
  <si>
    <t>029 STUPORE E COMA TRAUMAT.,COMA &lt;1 H,ETA'&gt;17 SENZA CC</t>
  </si>
  <si>
    <t>028 STUPORE E COMA TRAUMAT.,COMA &lt;1 H,ETA'&gt;17 CON CC</t>
  </si>
  <si>
    <t>027 STUPORE E COMA TRAUMAT.,COMA &gt; 1 H</t>
  </si>
  <si>
    <t>026 CONVULSIONI E CEFALEA, ETA' &lt; 18</t>
  </si>
  <si>
    <t>023 STUPORE E COMA NON TRAUMATICO</t>
  </si>
  <si>
    <t>022 ENCEFALOPATIA IPERTENSIVA</t>
  </si>
  <si>
    <t>021 MENINGITE VIRALE</t>
  </si>
  <si>
    <t>019 MAL. NERVI CRANICI E PERIFERICI SENZA CC</t>
  </si>
  <si>
    <t>018 MAL. NERVI CRANICI E PERIFERICI CON CC</t>
  </si>
  <si>
    <t>017 MAL. CEREBROVASCOLARI ASPECIFICHE SENZA CC</t>
  </si>
  <si>
    <t>016 MAL. CEREBROVASCOLARI ASPECIFICHE CON CC</t>
  </si>
  <si>
    <t xml:space="preserve">015 MAL. CEREBROVASCOLARI ACUTE ASPECIFICHE E OCCLUSIONE PRECEREBRALE SENZA INFARTO </t>
  </si>
  <si>
    <t>015 MAL. CEREBROVASCOLARI ACUTE ASPECIFICHE E OCCLUSIONE PRECEREBRALE SENZA INFARTO</t>
  </si>
  <si>
    <t>011 NEOPLASIE SIST. NERVOSO SENZA CC</t>
  </si>
  <si>
    <t>010 NEOPLASIE SIST. NERVOSO CON CC</t>
  </si>
  <si>
    <t>007 INT. SU NERVI E ALTRI INT. SIST. NERVOSO CON CC</t>
  </si>
  <si>
    <t>006 DECOMPRESSIONE TUNNEL CARPALE</t>
  </si>
  <si>
    <t>003 CRANIOTOMIA ETA' &lt; 18</t>
  </si>
  <si>
    <t>001 CRANIOTOMIA, ETÀ &gt; 17 ANNI CON CC</t>
  </si>
  <si>
    <t>Tabella 5.1.3: Tasso di ricovero per DRG (per 1000) - Anno 2013</t>
  </si>
  <si>
    <t>Ultimo aggiornamento: 04-09-2014 09:42:57</t>
  </si>
  <si>
    <t>Salute</t>
  </si>
  <si>
    <t>Governo dei dati, delle strategie e piani del sistema sanitario</t>
  </si>
  <si>
    <t>RICOVERI</t>
  </si>
  <si>
    <t>IN LOMBARDIA</t>
  </si>
  <si>
    <t>Indice delle Tabelle</t>
  </si>
  <si>
    <t>CAPITOLO I - RILEVAZIONE DEI DATI</t>
  </si>
  <si>
    <t>1.1 Confronti temporali SDO con anno precedente</t>
  </si>
  <si>
    <t>Confronto per Struttura di ricovero</t>
  </si>
  <si>
    <t>Confronto per reparto di dimissione</t>
  </si>
  <si>
    <t>Confronto per DRG</t>
  </si>
  <si>
    <t>Confronto per ASL di residenza</t>
  </si>
  <si>
    <t>CAPITOLO II - SINTESI REGIONALE</t>
  </si>
  <si>
    <t>2.1 Caratteristiche dei ricoveri</t>
  </si>
  <si>
    <t xml:space="preserve">Ricoveri per ASL, sesso, età </t>
  </si>
  <si>
    <t>Ricoveri per ASL, sesso, età (in percentuale)</t>
  </si>
  <si>
    <t>2.2 Indicatori di attività ed efficienza</t>
  </si>
  <si>
    <t>Indicatori per tipologia di ospedale</t>
  </si>
  <si>
    <t>Indicatori per singolo ospedale</t>
  </si>
  <si>
    <t>2.3 Totale ricoveri per DRG</t>
  </si>
  <si>
    <t>Ricoveri in degenza ordinaria: dati regionali per DRG (solo ricoveri in reparti per acuti)</t>
  </si>
  <si>
    <t>Ricoveri in degenza ordinaria: dati regionali per DRG (solo ricoveri in reparti di riabilitazione, codici 56, 28, 75, oppure strutture interamente dedicate alla riabilitazione)</t>
  </si>
  <si>
    <t>Ricoveri in degenza ordinaria: dati regionali per DRG (lungodegenza e cure palliative)</t>
  </si>
  <si>
    <t>2.4 I 30 DRG più frequenti</t>
  </si>
  <si>
    <t>Indicatori per i 30 DRG più frequenti (solo ricoveri in reparti per acuti)</t>
  </si>
  <si>
    <t>Indicatori per i 30 DRG più frequenti (solo ricoveri in reparti di riabilitazione, codici 56, 28, 75, oppure strutture interamente dedicate alla riabilitazione)</t>
  </si>
  <si>
    <t>Indicatori per i 30 DRG più frequenti (lungodegenza e cure palliative)</t>
  </si>
  <si>
    <t>2.5 DRG per età e sesso</t>
  </si>
  <si>
    <t>Ricoveri &gt; 1 gg per DRG, età, sesso</t>
  </si>
  <si>
    <t>2.6 Day Hospital </t>
  </si>
  <si>
    <t>Indicatori per reparto</t>
  </si>
  <si>
    <t>Indicatori per Drg</t>
  </si>
  <si>
    <t>2.8 Dati per reparto </t>
  </si>
  <si>
    <t>Ricoveri in degenza ordinaria: indicatori per reparto</t>
  </si>
  <si>
    <t>Ricoveri in degenza ordinaria: indicatori per reparto e tipologia di ospedale</t>
  </si>
  <si>
    <t>Ricoveri in degenza ordinaria: dati regionali per reparto e DRG più frequenti</t>
  </si>
  <si>
    <t>2.9 Altre variabili</t>
  </si>
  <si>
    <t>Frequenza per ASL del campo "Cittadinanza"</t>
  </si>
  <si>
    <t>Frequenza del campo "Motivo del ricovero"</t>
  </si>
  <si>
    <t>Frequenza del campo "Trauma o intossicazione"</t>
  </si>
  <si>
    <t>Frequenza del campo "Onere della degenza"</t>
  </si>
  <si>
    <t>Frequenza del campo "Tipo di ricovero"</t>
  </si>
  <si>
    <t>Frequenza del campo "Posizione nella professione"</t>
  </si>
  <si>
    <t>Frequenza del campo "Modalità di dimissione"</t>
  </si>
  <si>
    <t>Frequenza del campo "Provenienza del paziente "</t>
  </si>
  <si>
    <t>CAPITOLO III - VALORIZZAZIONE</t>
  </si>
  <si>
    <t>Importi lordi per singolo Istituto di ricovero e tipo prestazione.</t>
  </si>
  <si>
    <t>Importi lordi per DRG e tipo di prestazione.</t>
  </si>
  <si>
    <t>Importi lordi per residenza dei soggetti.</t>
  </si>
  <si>
    <t>Importi lordi per tipologia di Istituto di ricovero e tipo di prestazione.</t>
  </si>
  <si>
    <t>CAPITOLO IV - MOBILITA'</t>
  </si>
  <si>
    <t>4.1 Mobilità regionale attiva</t>
  </si>
  <si>
    <t>Per regione</t>
  </si>
  <si>
    <t>Per tipologia ospedale</t>
  </si>
  <si>
    <t>Per i primi 40 DRG</t>
  </si>
  <si>
    <t>4.2 Bacino di utenza delle strutture</t>
  </si>
  <si>
    <t>Per ospedale</t>
  </si>
  <si>
    <t>4.3 Mobilità regionale passiva</t>
  </si>
  <si>
    <t>Per ASL e regione</t>
  </si>
  <si>
    <t>4.4 Confronto mobilità attiva e passiva regionale</t>
  </si>
  <si>
    <t>Per i primi 40 DRG per mobilità attiva</t>
  </si>
  <si>
    <t>Per i primi 40 DRG per mobilità passiva</t>
  </si>
  <si>
    <t>4.5 Confronto mobilità attiva e passiva delle ASL</t>
  </si>
  <si>
    <t>Mobilità e attrazione per ASL (ricoveri ordinari)</t>
  </si>
  <si>
    <t>Mobilità e attrazione per ASL (peso medio)</t>
  </si>
  <si>
    <t>CAPITOLO V - TASSO DI RICOVERO</t>
  </si>
  <si>
    <t>5.1 Caratteristiche del tasso di ricovero</t>
  </si>
  <si>
    <t>Per età</t>
  </si>
  <si>
    <t>Per ASL</t>
  </si>
  <si>
    <t>Per DRG</t>
  </si>
  <si>
    <t>Ottobre 2014</t>
  </si>
  <si>
    <t>Ultimo aggiornamento: 21-10-2014 09:41:21</t>
  </si>
  <si>
    <t>Tabella 2.8.3: Ricoveri in degenza ordinaria: dati regionali per reparto e DRG più frequenti - Anno 2013</t>
  </si>
  <si>
    <t>Reparto di dimissione: 01 - ALLERGOLOGIA</t>
  </si>
  <si>
    <t>Reparto di dimissione: 02 - DAY HOSPITAL</t>
  </si>
  <si>
    <t>Reparto di dimissione: 07 - CARDIOCHIRURGIA</t>
  </si>
  <si>
    <t>Reparto di dimissione: 08 - CARDIOLOGIA</t>
  </si>
  <si>
    <t>Reparto di dimissione: 09 - CHIRURGIA GENERALE</t>
  </si>
  <si>
    <t>Reparto di dimissione: 10 - CHIRURGIA MAXILLO-FACCIALE</t>
  </si>
  <si>
    <t>Reparto di dimissione: 11 - CHIRURGIA PEDIATRICA</t>
  </si>
  <si>
    <t>Reparto di dimissione: 12 - CHIRURGIA PLASTICA</t>
  </si>
  <si>
    <t>Reparto di dimissione: 13 - CHIRURGIA TORACICA</t>
  </si>
  <si>
    <t>Reparto di dimissione: 14 - CHIRURGIA VASCOLARE</t>
  </si>
  <si>
    <t>Reparto di dimissione: 18 - EMATOLOGIA</t>
  </si>
  <si>
    <t>Reparto di dimissione: 19 - MALATTIE ENDOCRINE,DEL RICAMBIO E DELLA NUTRIZIONE</t>
  </si>
  <si>
    <t>Reparto di dimissione: 21 - GERIATRIA</t>
  </si>
  <si>
    <t>Reparto di dimissione: 24 - MALATTIE INFETTIVE E TROPICALI</t>
  </si>
  <si>
    <t>Reparto di dimissione: 25 - MEDICINA DEL LAVORO</t>
  </si>
  <si>
    <t>Reparto di dimissione: 26 - MEDICINA GENERALE</t>
  </si>
  <si>
    <t>Reparto di dimissione: 28 - UNITA' SPINALE</t>
  </si>
  <si>
    <t>Reparto di dimissione: 29 - NEFROLOGIA</t>
  </si>
  <si>
    <t>Reparto di dimissione: 30 - NEUROCHIRURGIA</t>
  </si>
  <si>
    <t>Reparto di dimissione: 31 - NIDO</t>
  </si>
  <si>
    <t>Reparto di dimissione: 32 - NEUROLOGIA</t>
  </si>
  <si>
    <t>Reparto di dimissione: 33 - NEUROPSICHIATRIA INFANTILE</t>
  </si>
  <si>
    <t>Reparto di dimissione: 34 - OCULISTICA</t>
  </si>
  <si>
    <t>Reparto di dimissione: 35 - ODONTOIATRIA E STOMATOLOGIA</t>
  </si>
  <si>
    <t>Reparto di dimissione: 36 - ORTOPEDIA E TRAUMATOLOGIA</t>
  </si>
  <si>
    <t>Reparto di dimissione: 37 - OSTETRICIA E GINECOLOGIA</t>
  </si>
  <si>
    <t>Reparto di dimissione: 38 - OTORINOLARINGOIATRIA</t>
  </si>
  <si>
    <t>Reparto di dimissione: 39 - PEDIATRIA</t>
  </si>
  <si>
    <t>Reparto di dimissione: 40 - PSICHIATRIA</t>
  </si>
  <si>
    <t>Reparto di dimissione: 43 - UROLOGIA</t>
  </si>
  <si>
    <t>Reparto di dimissione: 47 - GRANDI USTIONATI</t>
  </si>
  <si>
    <t>Reparto di dimissione: 48 - NEFROLOGIA (ABILITAZIONE TRAPIANTO RENE)</t>
  </si>
  <si>
    <t>Reparto di dimissione: 49 - TERAPIA INTENSIVA</t>
  </si>
  <si>
    <t>Reparto di dimissione: 50 - UNITA' CORONARICA</t>
  </si>
  <si>
    <t>Reparto di dimissione: 51 - ASTANTERIA</t>
  </si>
  <si>
    <t>Reparto di dimissione: 52 - DERMATOLOGIA</t>
  </si>
  <si>
    <t>Reparto di dimissione: 54 - EMODIALISI</t>
  </si>
  <si>
    <t>Reparto di dimissione: 56 - RECUPERO E RIABILITAZIONE FUNZIONALE</t>
  </si>
  <si>
    <t>Reparto di dimissione: 58 - GASTROENTEROLOGIA</t>
  </si>
  <si>
    <t>Reparto di dimissione: 60 - LUNGODEGENTI</t>
  </si>
  <si>
    <t>Reparto di dimissione: 61 - MEDICINA NUCLEARE</t>
  </si>
  <si>
    <t>Reparto di dimissione: 62 - NEONATOLOGIA</t>
  </si>
  <si>
    <t>Reparto di dimissione: 64 - ONCOLOGIA</t>
  </si>
  <si>
    <t>Reparto di dimissione: 65 - ONCOEMATOLOGIA PEDIATRICA</t>
  </si>
  <si>
    <t>Reparto di dimissione: 66 - ONCOEMATOLOGIA</t>
  </si>
  <si>
    <t>Reparto di dimissione: 67 - PENSIONANTI</t>
  </si>
  <si>
    <t>Reparto di dimissione: 68 - PNEUMOLOGIA</t>
  </si>
  <si>
    <t>Reparto di dimissione: 70 - RADIOTERAPIA</t>
  </si>
  <si>
    <t>Reparto di dimissione: 71 - REUMATOLOGIA</t>
  </si>
  <si>
    <t>Reparto di dimissione: 73 - TERAPIA INTENSIVA NEONATALE</t>
  </si>
  <si>
    <t>Reparto di dimissione: 75 - NEURO-RIABILITAZIONE</t>
  </si>
  <si>
    <t>Reparto di dimissione: 98 - DAY SURGERY</t>
  </si>
  <si>
    <t>Reparto di dimissione: 99 - CURE PALLIATIVE</t>
  </si>
  <si>
    <t>Reparto di dimissione: RM - RIABILITAZIONE DI MANTENIMENTO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</si>
</sst>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0" formatCode="0;\(0\)"/>
    <numFmt numFmtId="171" formatCode="#,##0.00%"/>
    <numFmt numFmtId="172" formatCode="#,##0.0000"/>
    <numFmt numFmtId="173" formatCode="#,##0.000"/>
    <numFmt numFmtId="174" formatCode="#,##0.0%"/>
  </numFmts>
  <fonts count="40"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18"/>
      <name val="Arial"/>
      <family val="2"/>
    </font>
    <font>
      <sz val="8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7"/>
      <color indexed="8"/>
      <name val="Arial"/>
      <family val="2"/>
    </font>
    <font>
      <b/>
      <sz val="9"/>
      <color indexed="81"/>
      <name val="Tahoma"/>
      <family val="2"/>
    </font>
    <font>
      <sz val="12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6"/>
      <color indexed="8"/>
      <name val="Arial"/>
      <family val="2"/>
    </font>
    <font>
      <sz val="9"/>
      <color indexed="9"/>
      <name val="Arial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b/>
      <sz val="7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12"/>
      <color indexed="18"/>
      <name val="Arial"/>
      <family val="2"/>
    </font>
    <font>
      <sz val="7"/>
      <color indexed="9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Times New Roman"/>
      <family val="1"/>
    </font>
    <font>
      <sz val="10"/>
      <color theme="1"/>
      <name val="SF Old Republic"/>
    </font>
    <font>
      <sz val="14"/>
      <color theme="1"/>
      <name val="Times New Roman"/>
      <family val="1"/>
    </font>
    <font>
      <sz val="12"/>
      <color theme="1"/>
      <name val="SF Old Republic"/>
    </font>
    <font>
      <sz val="12"/>
      <color theme="1"/>
      <name val="Calibri"/>
      <family val="2"/>
      <scheme val="minor"/>
    </font>
    <font>
      <b/>
      <sz val="72"/>
      <color theme="1"/>
      <name val="Times New Roman"/>
      <family val="1"/>
    </font>
    <font>
      <b/>
      <sz val="48"/>
      <color theme="1"/>
      <name val="Times New Roman"/>
      <family val="1"/>
    </font>
    <font>
      <i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indexed="65"/>
        <bgColor indexed="9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48"/>
      </left>
      <right/>
      <top/>
      <bottom style="medium">
        <color indexed="48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22"/>
      </right>
      <top style="thin">
        <color indexed="31"/>
      </top>
      <bottom style="thin">
        <color indexed="31"/>
      </bottom>
      <diagonal/>
    </border>
    <border>
      <left style="thin">
        <color indexed="22"/>
      </left>
      <right style="thin">
        <color indexed="31"/>
      </right>
      <top style="thin">
        <color indexed="31"/>
      </top>
      <bottom style="thin">
        <color indexed="2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22"/>
      </bottom>
      <diagonal/>
    </border>
    <border>
      <left style="thin">
        <color indexed="31"/>
      </left>
      <right style="thin">
        <color indexed="22"/>
      </right>
      <top style="thin">
        <color indexed="31"/>
      </top>
      <bottom style="thin">
        <color indexed="22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/>
      <top/>
      <bottom/>
      <diagonal/>
    </border>
    <border>
      <left style="thin">
        <color indexed="42"/>
      </left>
      <right style="thin">
        <color indexed="42"/>
      </right>
      <top style="medium">
        <color indexed="42"/>
      </top>
      <bottom/>
      <diagonal/>
    </border>
    <border>
      <left style="thin">
        <color indexed="42"/>
      </left>
      <right style="thin">
        <color indexed="42"/>
      </right>
      <top/>
      <bottom style="medium">
        <color indexed="42"/>
      </bottom>
      <diagonal/>
    </border>
    <border>
      <left style="thin">
        <color indexed="42"/>
      </left>
      <right/>
      <top style="medium">
        <color indexed="42"/>
      </top>
      <bottom/>
      <diagonal/>
    </border>
    <border>
      <left/>
      <right style="thin">
        <color indexed="42"/>
      </right>
      <top style="medium">
        <color indexed="42"/>
      </top>
      <bottom/>
      <diagonal/>
    </border>
    <border>
      <left style="thin">
        <color indexed="42"/>
      </left>
      <right/>
      <top/>
      <bottom style="medium">
        <color indexed="42"/>
      </bottom>
      <diagonal/>
    </border>
    <border>
      <left/>
      <right style="thin">
        <color indexed="42"/>
      </right>
      <top/>
      <bottom style="medium">
        <color indexed="42"/>
      </bottom>
      <diagonal/>
    </border>
    <border>
      <left/>
      <right/>
      <top style="medium">
        <color indexed="42"/>
      </top>
      <bottom/>
      <diagonal/>
    </border>
    <border>
      <left/>
      <right/>
      <top/>
      <bottom style="medium">
        <color indexed="42"/>
      </bottom>
      <diagonal/>
    </border>
    <border>
      <left/>
      <right/>
      <top/>
      <bottom style="medium">
        <color indexed="48"/>
      </bottom>
      <diagonal/>
    </border>
    <border>
      <left style="thin">
        <color indexed="42"/>
      </left>
      <right style="thin">
        <color indexed="42"/>
      </right>
      <top style="medium">
        <color indexed="42"/>
      </top>
      <bottom style="medium">
        <color indexed="42"/>
      </bottom>
      <diagonal/>
    </border>
    <border>
      <left/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5">
    <xf numFmtId="0" fontId="0" fillId="0" borderId="0"/>
    <xf numFmtId="0" fontId="27" fillId="0" borderId="0" applyNumberFormat="0" applyFill="0" applyBorder="0" applyAlignment="0" applyProtection="0"/>
    <xf numFmtId="0" fontId="1" fillId="0" borderId="0"/>
    <xf numFmtId="0" fontId="17" fillId="0" borderId="0"/>
    <xf numFmtId="0" fontId="17" fillId="0" borderId="0"/>
  </cellStyleXfs>
  <cellXfs count="298">
    <xf numFmtId="0" fontId="0" fillId="0" borderId="0" xfId="0"/>
    <xf numFmtId="0" fontId="2" fillId="2" borderId="0" xfId="2" applyFont="1" applyFill="1" applyAlignment="1">
      <alignment horizontal="left"/>
    </xf>
    <xf numFmtId="49" fontId="4" fillId="2" borderId="2" xfId="2" applyNumberFormat="1" applyFont="1" applyFill="1" applyBorder="1" applyAlignment="1">
      <alignment horizontal="left"/>
    </xf>
    <xf numFmtId="1" fontId="6" fillId="3" borderId="3" xfId="2" applyNumberFormat="1" applyFont="1" applyFill="1" applyBorder="1" applyAlignment="1">
      <alignment horizontal="center"/>
    </xf>
    <xf numFmtId="49" fontId="6" fillId="3" borderId="3" xfId="2" applyNumberFormat="1" applyFont="1" applyFill="1" applyBorder="1" applyAlignment="1">
      <alignment horizontal="center"/>
    </xf>
    <xf numFmtId="170" fontId="6" fillId="3" borderId="3" xfId="2" applyNumberFormat="1" applyFont="1" applyFill="1" applyBorder="1" applyAlignment="1">
      <alignment horizontal="center"/>
    </xf>
    <xf numFmtId="49" fontId="6" fillId="3" borderId="3" xfId="2" applyNumberFormat="1" applyFont="1" applyFill="1" applyBorder="1" applyAlignment="1">
      <alignment horizontal="left"/>
    </xf>
    <xf numFmtId="3" fontId="7" fillId="2" borderId="3" xfId="2" applyNumberFormat="1" applyFont="1" applyFill="1" applyBorder="1" applyAlignment="1">
      <alignment horizontal="right"/>
    </xf>
    <xf numFmtId="171" fontId="7" fillId="2" borderId="3" xfId="2" applyNumberFormat="1" applyFont="1" applyFill="1" applyBorder="1" applyAlignment="1">
      <alignment horizontal="right"/>
    </xf>
    <xf numFmtId="49" fontId="5" fillId="4" borderId="3" xfId="2" applyNumberFormat="1" applyFont="1" applyFill="1" applyBorder="1" applyAlignment="1">
      <alignment horizontal="left" vertical="center"/>
    </xf>
    <xf numFmtId="3" fontId="5" fillId="4" borderId="3" xfId="2" applyNumberFormat="1" applyFont="1" applyFill="1" applyBorder="1" applyAlignment="1">
      <alignment horizontal="right" vertical="center"/>
    </xf>
    <xf numFmtId="171" fontId="5" fillId="4" borderId="3" xfId="2" applyNumberFormat="1" applyFont="1" applyFill="1" applyBorder="1" applyAlignment="1">
      <alignment horizontal="right" vertical="center"/>
    </xf>
    <xf numFmtId="0" fontId="1" fillId="0" borderId="0" xfId="2"/>
    <xf numFmtId="49" fontId="4" fillId="2" borderId="4" xfId="2" applyNumberFormat="1" applyFont="1" applyFill="1" applyBorder="1" applyAlignment="1">
      <alignment horizontal="center" vertical="center"/>
    </xf>
    <xf numFmtId="49" fontId="6" fillId="3" borderId="3" xfId="2" applyNumberFormat="1" applyFont="1" applyFill="1" applyBorder="1" applyAlignment="1">
      <alignment horizontal="left" vertical="center"/>
    </xf>
    <xf numFmtId="3" fontId="7" fillId="2" borderId="3" xfId="2" applyNumberFormat="1" applyFont="1" applyFill="1" applyBorder="1" applyAlignment="1">
      <alignment horizontal="right" vertical="center"/>
    </xf>
    <xf numFmtId="171" fontId="7" fillId="2" borderId="3" xfId="2" applyNumberFormat="1" applyFont="1" applyFill="1" applyBorder="1" applyAlignment="1">
      <alignment horizontal="right" vertical="center"/>
    </xf>
    <xf numFmtId="49" fontId="9" fillId="2" borderId="0" xfId="2" applyNumberFormat="1" applyFont="1" applyFill="1" applyAlignment="1">
      <alignment horizontal="left"/>
    </xf>
    <xf numFmtId="49" fontId="10" fillId="2" borderId="0" xfId="2" applyNumberFormat="1" applyFont="1" applyFill="1" applyAlignment="1">
      <alignment horizontal="left" vertical="center"/>
    </xf>
    <xf numFmtId="49" fontId="5" fillId="2" borderId="0" xfId="2" applyNumberFormat="1" applyFont="1" applyFill="1" applyAlignment="1">
      <alignment horizontal="center" vertical="center"/>
    </xf>
    <xf numFmtId="49" fontId="6" fillId="3" borderId="3" xfId="2" applyNumberFormat="1" applyFont="1" applyFill="1" applyBorder="1" applyAlignment="1">
      <alignment horizontal="center" vertical="center" wrapText="1"/>
    </xf>
    <xf numFmtId="49" fontId="11" fillId="2" borderId="0" xfId="2" applyNumberFormat="1" applyFont="1" applyFill="1" applyAlignment="1">
      <alignment horizontal="left"/>
    </xf>
    <xf numFmtId="3" fontId="7" fillId="2" borderId="3" xfId="2" applyNumberFormat="1" applyFont="1" applyFill="1" applyBorder="1" applyAlignment="1">
      <alignment horizontal="right" wrapText="1"/>
    </xf>
    <xf numFmtId="2" fontId="7" fillId="2" borderId="3" xfId="2" applyNumberFormat="1" applyFont="1" applyFill="1" applyBorder="1" applyAlignment="1">
      <alignment horizontal="right" wrapText="1"/>
    </xf>
    <xf numFmtId="171" fontId="7" fillId="2" borderId="3" xfId="2" applyNumberFormat="1" applyFont="1" applyFill="1" applyBorder="1" applyAlignment="1">
      <alignment horizontal="right" wrapText="1"/>
    </xf>
    <xf numFmtId="172" fontId="7" fillId="2" borderId="3" xfId="2" applyNumberFormat="1" applyFont="1" applyFill="1" applyBorder="1" applyAlignment="1">
      <alignment horizontal="right" wrapText="1"/>
    </xf>
    <xf numFmtId="0" fontId="7" fillId="2" borderId="3" xfId="2" applyFont="1" applyFill="1" applyBorder="1" applyAlignment="1">
      <alignment horizontal="right" wrapText="1"/>
    </xf>
    <xf numFmtId="4" fontId="7" fillId="2" borderId="3" xfId="2" applyNumberFormat="1" applyFont="1" applyFill="1" applyBorder="1" applyAlignment="1">
      <alignment horizontal="right" wrapText="1"/>
    </xf>
    <xf numFmtId="49" fontId="12" fillId="2" borderId="0" xfId="2" applyNumberFormat="1" applyFont="1" applyFill="1" applyAlignment="1">
      <alignment horizontal="left" vertical="center"/>
    </xf>
    <xf numFmtId="3" fontId="5" fillId="4" borderId="3" xfId="2" applyNumberFormat="1" applyFont="1" applyFill="1" applyBorder="1" applyAlignment="1">
      <alignment horizontal="right" vertical="center" wrapText="1"/>
    </xf>
    <xf numFmtId="2" fontId="5" fillId="4" borderId="3" xfId="2" applyNumberFormat="1" applyFont="1" applyFill="1" applyBorder="1" applyAlignment="1">
      <alignment horizontal="right" vertical="center" wrapText="1"/>
    </xf>
    <xf numFmtId="171" fontId="5" fillId="4" borderId="3" xfId="2" applyNumberFormat="1" applyFont="1" applyFill="1" applyBorder="1" applyAlignment="1">
      <alignment horizontal="right" vertical="center" wrapText="1"/>
    </xf>
    <xf numFmtId="172" fontId="5" fillId="4" borderId="3" xfId="2" applyNumberFormat="1" applyFont="1" applyFill="1" applyBorder="1" applyAlignment="1">
      <alignment horizontal="right" vertical="center" wrapText="1"/>
    </xf>
    <xf numFmtId="0" fontId="5" fillId="4" borderId="3" xfId="2" applyFont="1" applyFill="1" applyBorder="1" applyAlignment="1">
      <alignment horizontal="right" vertical="center" wrapText="1"/>
    </xf>
    <xf numFmtId="4" fontId="5" fillId="4" borderId="3" xfId="2" applyNumberFormat="1" applyFont="1" applyFill="1" applyBorder="1" applyAlignment="1">
      <alignment horizontal="right" vertical="center" wrapText="1"/>
    </xf>
    <xf numFmtId="49" fontId="6" fillId="3" borderId="3" xfId="2" applyNumberFormat="1" applyFont="1" applyFill="1" applyBorder="1" applyAlignment="1">
      <alignment horizontal="center" vertical="center"/>
    </xf>
    <xf numFmtId="0" fontId="6" fillId="3" borderId="3" xfId="2" applyFont="1" applyFill="1" applyBorder="1" applyAlignment="1">
      <alignment horizontal="center" vertical="center" wrapText="1"/>
    </xf>
    <xf numFmtId="49" fontId="7" fillId="2" borderId="3" xfId="2" applyNumberFormat="1" applyFont="1" applyFill="1" applyBorder="1" applyAlignment="1">
      <alignment horizontal="center"/>
    </xf>
    <xf numFmtId="0" fontId="7" fillId="2" borderId="3" xfId="2" applyFont="1" applyFill="1" applyBorder="1" applyAlignment="1">
      <alignment horizontal="right"/>
    </xf>
    <xf numFmtId="49" fontId="7" fillId="2" borderId="3" xfId="2" applyNumberFormat="1" applyFont="1" applyFill="1" applyBorder="1" applyAlignment="1">
      <alignment horizontal="right"/>
    </xf>
    <xf numFmtId="4" fontId="7" fillId="2" borderId="3" xfId="2" applyNumberFormat="1" applyFont="1" applyFill="1" applyBorder="1" applyAlignment="1">
      <alignment horizontal="right"/>
    </xf>
    <xf numFmtId="49" fontId="5" fillId="4" borderId="3" xfId="2" applyNumberFormat="1" applyFont="1" applyFill="1" applyBorder="1" applyAlignment="1">
      <alignment horizontal="right" vertical="center"/>
    </xf>
    <xf numFmtId="0" fontId="5" fillId="4" borderId="3" xfId="2" applyFont="1" applyFill="1" applyBorder="1" applyAlignment="1">
      <alignment horizontal="right" vertical="center"/>
    </xf>
    <xf numFmtId="4" fontId="5" fillId="4" borderId="3" xfId="2" applyNumberFormat="1" applyFont="1" applyFill="1" applyBorder="1" applyAlignment="1">
      <alignment horizontal="right" vertical="center"/>
    </xf>
    <xf numFmtId="49" fontId="11" fillId="2" borderId="0" xfId="2" applyNumberFormat="1" applyFont="1" applyFill="1" applyAlignment="1">
      <alignment horizontal="center"/>
    </xf>
    <xf numFmtId="49" fontId="7" fillId="2" borderId="3" xfId="2" applyNumberFormat="1" applyFont="1" applyFill="1" applyBorder="1" applyAlignment="1">
      <alignment horizontal="right" vertical="center"/>
    </xf>
    <xf numFmtId="4" fontId="7" fillId="2" borderId="3" xfId="2" applyNumberFormat="1" applyFont="1" applyFill="1" applyBorder="1" applyAlignment="1">
      <alignment horizontal="right" vertical="center"/>
    </xf>
    <xf numFmtId="171" fontId="12" fillId="2" borderId="3" xfId="2" applyNumberFormat="1" applyFont="1" applyFill="1" applyBorder="1" applyAlignment="1">
      <alignment horizontal="right" vertical="center"/>
    </xf>
    <xf numFmtId="2" fontId="7" fillId="2" borderId="3" xfId="2" applyNumberFormat="1" applyFont="1" applyFill="1" applyBorder="1" applyAlignment="1">
      <alignment horizontal="right" vertical="center"/>
    </xf>
    <xf numFmtId="49" fontId="12" fillId="2" borderId="3" xfId="2" applyNumberFormat="1" applyFont="1" applyFill="1" applyBorder="1" applyAlignment="1">
      <alignment horizontal="right" vertical="center"/>
    </xf>
    <xf numFmtId="49" fontId="10" fillId="4" borderId="3" xfId="2" applyNumberFormat="1" applyFont="1" applyFill="1" applyBorder="1" applyAlignment="1">
      <alignment horizontal="right" vertical="center"/>
    </xf>
    <xf numFmtId="49" fontId="5" fillId="4" borderId="3" xfId="2" applyNumberFormat="1" applyFont="1" applyFill="1" applyBorder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 vertical="center"/>
    </xf>
    <xf numFmtId="49" fontId="7" fillId="2" borderId="3" xfId="2" applyNumberFormat="1" applyFont="1" applyFill="1" applyBorder="1" applyAlignment="1">
      <alignment horizontal="left"/>
    </xf>
    <xf numFmtId="2" fontId="7" fillId="2" borderId="3" xfId="2" applyNumberFormat="1" applyFont="1" applyFill="1" applyBorder="1" applyAlignment="1">
      <alignment horizontal="right"/>
    </xf>
    <xf numFmtId="2" fontId="5" fillId="4" borderId="3" xfId="2" applyNumberFormat="1" applyFont="1" applyFill="1" applyBorder="1" applyAlignment="1">
      <alignment horizontal="right" vertical="center"/>
    </xf>
    <xf numFmtId="49" fontId="10" fillId="2" borderId="0" xfId="2" applyNumberFormat="1" applyFont="1" applyFill="1" applyAlignment="1">
      <alignment horizontal="center"/>
    </xf>
    <xf numFmtId="49" fontId="5" fillId="2" borderId="1" xfId="2" applyNumberFormat="1" applyFont="1" applyFill="1" applyBorder="1" applyAlignment="1">
      <alignment horizontal="center" vertical="center" wrapText="1"/>
    </xf>
    <xf numFmtId="173" fontId="7" fillId="2" borderId="3" xfId="2" applyNumberFormat="1" applyFont="1" applyFill="1" applyBorder="1" applyAlignment="1">
      <alignment horizontal="right"/>
    </xf>
    <xf numFmtId="173" fontId="5" fillId="4" borderId="3" xfId="2" applyNumberFormat="1" applyFont="1" applyFill="1" applyBorder="1" applyAlignment="1">
      <alignment horizontal="right" vertical="center"/>
    </xf>
    <xf numFmtId="0" fontId="14" fillId="2" borderId="0" xfId="2" applyFont="1" applyFill="1" applyAlignment="1">
      <alignment horizontal="left"/>
    </xf>
    <xf numFmtId="49" fontId="5" fillId="2" borderId="1" xfId="2" applyNumberFormat="1" applyFont="1" applyFill="1" applyBorder="1" applyAlignment="1">
      <alignment horizontal="left"/>
    </xf>
    <xf numFmtId="49" fontId="10" fillId="2" borderId="5" xfId="2" applyNumberFormat="1" applyFont="1" applyFill="1" applyBorder="1" applyAlignment="1">
      <alignment horizontal="left" vertical="center"/>
    </xf>
    <xf numFmtId="49" fontId="11" fillId="2" borderId="6" xfId="2" applyNumberFormat="1" applyFont="1" applyFill="1" applyBorder="1" applyAlignment="1">
      <alignment horizontal="center"/>
    </xf>
    <xf numFmtId="49" fontId="10" fillId="2" borderId="6" xfId="2" applyNumberFormat="1" applyFont="1" applyFill="1" applyBorder="1" applyAlignment="1">
      <alignment horizontal="center"/>
    </xf>
    <xf numFmtId="49" fontId="10" fillId="2" borderId="7" xfId="2" applyNumberFormat="1" applyFont="1" applyFill="1" applyBorder="1" applyAlignment="1">
      <alignment horizontal="left" vertical="center"/>
    </xf>
    <xf numFmtId="49" fontId="11" fillId="3" borderId="3" xfId="2" applyNumberFormat="1" applyFont="1" applyFill="1" applyBorder="1" applyAlignment="1">
      <alignment horizontal="center" vertical="center"/>
    </xf>
    <xf numFmtId="49" fontId="6" fillId="3" borderId="8" xfId="2" applyNumberFormat="1" applyFont="1" applyFill="1" applyBorder="1" applyAlignment="1">
      <alignment horizontal="left" vertical="center"/>
    </xf>
    <xf numFmtId="171" fontId="7" fillId="2" borderId="9" xfId="2" applyNumberFormat="1" applyFont="1" applyFill="1" applyBorder="1" applyAlignment="1">
      <alignment horizontal="right"/>
    </xf>
    <xf numFmtId="49" fontId="5" fillId="4" borderId="10" xfId="2" applyNumberFormat="1" applyFont="1" applyFill="1" applyBorder="1" applyAlignment="1">
      <alignment horizontal="left" vertical="center"/>
    </xf>
    <xf numFmtId="3" fontId="5" fillId="4" borderId="11" xfId="2" applyNumberFormat="1" applyFont="1" applyFill="1" applyBorder="1" applyAlignment="1">
      <alignment horizontal="right" vertical="center"/>
    </xf>
    <xf numFmtId="171" fontId="5" fillId="4" borderId="11" xfId="2" applyNumberFormat="1" applyFont="1" applyFill="1" applyBorder="1" applyAlignment="1">
      <alignment horizontal="right" vertical="center"/>
    </xf>
    <xf numFmtId="2" fontId="5" fillId="4" borderId="11" xfId="2" applyNumberFormat="1" applyFont="1" applyFill="1" applyBorder="1" applyAlignment="1">
      <alignment horizontal="right" vertical="center"/>
    </xf>
    <xf numFmtId="173" fontId="5" fillId="4" borderId="11" xfId="2" applyNumberFormat="1" applyFont="1" applyFill="1" applyBorder="1" applyAlignment="1">
      <alignment horizontal="right" vertical="center"/>
    </xf>
    <xf numFmtId="171" fontId="5" fillId="4" borderId="12" xfId="2" applyNumberFormat="1" applyFont="1" applyFill="1" applyBorder="1" applyAlignment="1">
      <alignment horizontal="right" vertical="center"/>
    </xf>
    <xf numFmtId="3" fontId="2" fillId="2" borderId="3" xfId="2" applyNumberFormat="1" applyFont="1" applyFill="1" applyBorder="1" applyAlignment="1">
      <alignment horizontal="right"/>
    </xf>
    <xf numFmtId="171" fontId="2" fillId="2" borderId="3" xfId="2" applyNumberFormat="1" applyFont="1" applyFill="1" applyBorder="1" applyAlignment="1">
      <alignment horizontal="right"/>
    </xf>
    <xf numFmtId="49" fontId="2" fillId="2" borderId="3" xfId="2" applyNumberFormat="1" applyFont="1" applyFill="1" applyBorder="1" applyAlignment="1">
      <alignment horizontal="left"/>
    </xf>
    <xf numFmtId="49" fontId="6" fillId="2" borderId="3" xfId="2" applyNumberFormat="1" applyFont="1" applyFill="1" applyBorder="1" applyAlignment="1">
      <alignment horizontal="center" vertical="center"/>
    </xf>
    <xf numFmtId="49" fontId="5" fillId="2" borderId="3" xfId="2" applyNumberFormat="1" applyFont="1" applyFill="1" applyBorder="1" applyAlignment="1">
      <alignment horizontal="right" vertical="center"/>
    </xf>
    <xf numFmtId="174" fontId="5" fillId="4" borderId="3" xfId="2" applyNumberFormat="1" applyFont="1" applyFill="1" applyBorder="1" applyAlignment="1">
      <alignment horizontal="right" vertical="center"/>
    </xf>
    <xf numFmtId="3" fontId="15" fillId="4" borderId="3" xfId="2" applyNumberFormat="1" applyFont="1" applyFill="1" applyBorder="1" applyAlignment="1">
      <alignment horizontal="right" vertical="center"/>
    </xf>
    <xf numFmtId="171" fontId="15" fillId="4" borderId="3" xfId="2" applyNumberFormat="1" applyFont="1" applyFill="1" applyBorder="1" applyAlignment="1">
      <alignment horizontal="right" vertical="center"/>
    </xf>
    <xf numFmtId="3" fontId="2" fillId="2" borderId="3" xfId="2" applyNumberFormat="1" applyFont="1" applyFill="1" applyBorder="1" applyAlignment="1">
      <alignment horizontal="right" vertical="center"/>
    </xf>
    <xf numFmtId="171" fontId="2" fillId="2" borderId="3" xfId="2" applyNumberFormat="1" applyFont="1" applyFill="1" applyBorder="1" applyAlignment="1">
      <alignment horizontal="right" vertical="center"/>
    </xf>
    <xf numFmtId="49" fontId="5" fillId="2" borderId="3" xfId="2" applyNumberFormat="1" applyFont="1" applyFill="1" applyBorder="1" applyAlignment="1">
      <alignment horizontal="center"/>
    </xf>
    <xf numFmtId="49" fontId="16" fillId="2" borderId="3" xfId="2" applyNumberFormat="1" applyFont="1" applyFill="1" applyBorder="1" applyAlignment="1">
      <alignment horizontal="left" vertical="center"/>
    </xf>
    <xf numFmtId="49" fontId="12" fillId="2" borderId="3" xfId="2" applyNumberFormat="1" applyFont="1" applyFill="1" applyBorder="1" applyAlignment="1">
      <alignment horizontal="left" vertical="center"/>
    </xf>
    <xf numFmtId="49" fontId="5" fillId="2" borderId="0" xfId="2" applyNumberFormat="1" applyFont="1" applyFill="1" applyAlignment="1">
      <alignment horizontal="left" vertical="center"/>
    </xf>
    <xf numFmtId="49" fontId="11" fillId="2" borderId="0" xfId="2" applyNumberFormat="1" applyFont="1" applyFill="1" applyAlignment="1">
      <alignment horizontal="left" vertical="center"/>
    </xf>
    <xf numFmtId="171" fontId="5" fillId="2" borderId="3" xfId="2" applyNumberFormat="1" applyFont="1" applyFill="1" applyBorder="1" applyAlignment="1">
      <alignment horizontal="right" vertical="center"/>
    </xf>
    <xf numFmtId="3" fontId="5" fillId="2" borderId="3" xfId="2" applyNumberFormat="1" applyFont="1" applyFill="1" applyBorder="1" applyAlignment="1">
      <alignment horizontal="right" vertical="center"/>
    </xf>
    <xf numFmtId="49" fontId="6" fillId="3" borderId="3" xfId="2" applyNumberFormat="1" applyFont="1" applyFill="1" applyBorder="1" applyAlignment="1">
      <alignment horizontal="left" vertical="center" wrapText="1"/>
    </xf>
    <xf numFmtId="49" fontId="7" fillId="2" borderId="0" xfId="2" applyNumberFormat="1" applyFont="1" applyFill="1" applyAlignment="1">
      <alignment horizontal="left"/>
    </xf>
    <xf numFmtId="49" fontId="7" fillId="4" borderId="3" xfId="2" applyNumberFormat="1" applyFont="1" applyFill="1" applyBorder="1" applyAlignment="1">
      <alignment horizontal="left"/>
    </xf>
    <xf numFmtId="3" fontId="5" fillId="4" borderId="3" xfId="2" applyNumberFormat="1" applyFont="1" applyFill="1" applyBorder="1" applyAlignment="1">
      <alignment horizontal="right"/>
    </xf>
    <xf numFmtId="4" fontId="5" fillId="4" borderId="3" xfId="2" applyNumberFormat="1" applyFont="1" applyFill="1" applyBorder="1" applyAlignment="1">
      <alignment horizontal="right"/>
    </xf>
    <xf numFmtId="49" fontId="7" fillId="2" borderId="13" xfId="2" applyNumberFormat="1" applyFont="1" applyFill="1" applyBorder="1" applyAlignment="1">
      <alignment horizontal="right"/>
    </xf>
    <xf numFmtId="172" fontId="7" fillId="2" borderId="3" xfId="2" applyNumberFormat="1" applyFont="1" applyFill="1" applyBorder="1" applyAlignment="1">
      <alignment horizontal="right"/>
    </xf>
    <xf numFmtId="172" fontId="5" fillId="4" borderId="3" xfId="2" applyNumberFormat="1" applyFont="1" applyFill="1" applyBorder="1" applyAlignment="1">
      <alignment horizontal="right" vertical="center"/>
    </xf>
    <xf numFmtId="0" fontId="2" fillId="5" borderId="0" xfId="2" applyFont="1" applyFill="1" applyAlignment="1">
      <alignment horizontal="left"/>
    </xf>
    <xf numFmtId="49" fontId="4" fillId="5" borderId="2" xfId="2" applyNumberFormat="1" applyFont="1" applyFill="1" applyBorder="1" applyAlignment="1">
      <alignment horizontal="left"/>
    </xf>
    <xf numFmtId="49" fontId="10" fillId="5" borderId="0" xfId="2" applyNumberFormat="1" applyFont="1" applyFill="1" applyAlignment="1">
      <alignment horizontal="left" vertical="center"/>
    </xf>
    <xf numFmtId="49" fontId="5" fillId="5" borderId="0" xfId="2" applyNumberFormat="1" applyFont="1" applyFill="1" applyAlignment="1">
      <alignment horizontal="center" vertical="center"/>
    </xf>
    <xf numFmtId="49" fontId="6" fillId="3" borderId="1" xfId="2" applyNumberFormat="1" applyFont="1" applyFill="1" applyBorder="1" applyAlignment="1">
      <alignment horizontal="center" vertical="center" wrapText="1"/>
    </xf>
    <xf numFmtId="49" fontId="5" fillId="4" borderId="3" xfId="2" applyNumberFormat="1" applyFont="1" applyFill="1" applyBorder="1" applyAlignment="1">
      <alignment horizontal="left" vertical="center" wrapText="1"/>
    </xf>
    <xf numFmtId="0" fontId="17" fillId="0" borderId="0" xfId="4"/>
    <xf numFmtId="0" fontId="18" fillId="2" borderId="0" xfId="4" applyFont="1" applyFill="1" applyAlignment="1">
      <alignment horizontal="left"/>
    </xf>
    <xf numFmtId="3" fontId="19" fillId="4" borderId="3" xfId="4" applyNumberFormat="1" applyFont="1" applyFill="1" applyBorder="1" applyAlignment="1">
      <alignment horizontal="right" vertical="center"/>
    </xf>
    <xf numFmtId="172" fontId="19" fillId="4" borderId="3" xfId="4" applyNumberFormat="1" applyFont="1" applyFill="1" applyBorder="1" applyAlignment="1">
      <alignment horizontal="right" vertical="center"/>
    </xf>
    <xf numFmtId="4" fontId="19" fillId="4" borderId="3" xfId="4" applyNumberFormat="1" applyFont="1" applyFill="1" applyBorder="1" applyAlignment="1">
      <alignment horizontal="right" vertical="center"/>
    </xf>
    <xf numFmtId="49" fontId="19" fillId="4" borderId="3" xfId="4" applyNumberFormat="1" applyFont="1" applyFill="1" applyBorder="1" applyAlignment="1">
      <alignment horizontal="left" vertical="center"/>
    </xf>
    <xf numFmtId="3" fontId="20" fillId="2" borderId="3" xfId="4" applyNumberFormat="1" applyFont="1" applyFill="1" applyBorder="1" applyAlignment="1">
      <alignment horizontal="right"/>
    </xf>
    <xf numFmtId="172" fontId="20" fillId="2" borderId="3" xfId="4" applyNumberFormat="1" applyFont="1" applyFill="1" applyBorder="1" applyAlignment="1">
      <alignment horizontal="right"/>
    </xf>
    <xf numFmtId="4" fontId="20" fillId="2" borderId="3" xfId="4" applyNumberFormat="1" applyFont="1" applyFill="1" applyBorder="1" applyAlignment="1">
      <alignment horizontal="right"/>
    </xf>
    <xf numFmtId="49" fontId="21" fillId="3" borderId="3" xfId="4" applyNumberFormat="1" applyFont="1" applyFill="1" applyBorder="1" applyAlignment="1">
      <alignment horizontal="left"/>
    </xf>
    <xf numFmtId="49" fontId="21" fillId="3" borderId="3" xfId="4" applyNumberFormat="1" applyFont="1" applyFill="1" applyBorder="1" applyAlignment="1">
      <alignment horizontal="center" vertical="center" wrapText="1"/>
    </xf>
    <xf numFmtId="49" fontId="21" fillId="3" borderId="3" xfId="4" applyNumberFormat="1" applyFont="1" applyFill="1" applyBorder="1" applyAlignment="1">
      <alignment horizontal="center" vertical="center"/>
    </xf>
    <xf numFmtId="49" fontId="19" fillId="2" borderId="0" xfId="4" applyNumberFormat="1" applyFont="1" applyFill="1" applyAlignment="1">
      <alignment horizontal="center" vertical="center"/>
    </xf>
    <xf numFmtId="49" fontId="23" fillId="2" borderId="0" xfId="4" applyNumberFormat="1" applyFont="1" applyFill="1" applyAlignment="1">
      <alignment horizontal="left" vertical="center"/>
    </xf>
    <xf numFmtId="49" fontId="24" fillId="2" borderId="2" xfId="4" applyNumberFormat="1" applyFont="1" applyFill="1" applyBorder="1" applyAlignment="1">
      <alignment horizontal="left"/>
    </xf>
    <xf numFmtId="2" fontId="19" fillId="4" borderId="3" xfId="4" applyNumberFormat="1" applyFont="1" applyFill="1" applyBorder="1" applyAlignment="1">
      <alignment horizontal="right" vertical="center"/>
    </xf>
    <xf numFmtId="2" fontId="20" fillId="2" borderId="3" xfId="4" applyNumberFormat="1" applyFont="1" applyFill="1" applyBorder="1" applyAlignment="1">
      <alignment horizontal="right"/>
    </xf>
    <xf numFmtId="49" fontId="19" fillId="4" borderId="3" xfId="4" applyNumberFormat="1" applyFont="1" applyFill="1" applyBorder="1" applyAlignment="1">
      <alignment horizontal="right" vertical="center"/>
    </xf>
    <xf numFmtId="49" fontId="21" fillId="3" borderId="3" xfId="4" applyNumberFormat="1" applyFont="1" applyFill="1" applyBorder="1" applyAlignment="1">
      <alignment horizontal="center"/>
    </xf>
    <xf numFmtId="49" fontId="20" fillId="2" borderId="1" xfId="4" applyNumberFormat="1" applyFont="1" applyFill="1" applyBorder="1" applyAlignment="1">
      <alignment horizontal="center" vertical="center"/>
    </xf>
    <xf numFmtId="49" fontId="19" fillId="2" borderId="1" xfId="4" applyNumberFormat="1" applyFont="1" applyFill="1" applyBorder="1" applyAlignment="1">
      <alignment horizontal="center" vertical="center"/>
    </xf>
    <xf numFmtId="49" fontId="23" fillId="2" borderId="0" xfId="4" applyNumberFormat="1" applyFont="1" applyFill="1" applyAlignment="1">
      <alignment horizontal="right" vertical="center"/>
    </xf>
    <xf numFmtId="49" fontId="26" fillId="3" borderId="3" xfId="4" applyNumberFormat="1" applyFont="1" applyFill="1" applyBorder="1" applyAlignment="1">
      <alignment horizontal="left" vertical="center"/>
    </xf>
    <xf numFmtId="49" fontId="21" fillId="3" borderId="3" xfId="4" applyNumberFormat="1" applyFont="1" applyFill="1" applyBorder="1" applyAlignment="1">
      <alignment horizontal="left" vertical="center"/>
    </xf>
    <xf numFmtId="49" fontId="19" fillId="2" borderId="3" xfId="4" applyNumberFormat="1" applyFont="1" applyFill="1" applyBorder="1" applyAlignment="1">
      <alignment horizontal="center" wrapText="1"/>
    </xf>
    <xf numFmtId="49" fontId="19" fillId="2" borderId="3" xfId="4" applyNumberFormat="1" applyFont="1" applyFill="1" applyBorder="1" applyAlignment="1">
      <alignment horizontal="center"/>
    </xf>
    <xf numFmtId="171" fontId="19" fillId="4" borderId="3" xfId="4" applyNumberFormat="1" applyFont="1" applyFill="1" applyBorder="1" applyAlignment="1">
      <alignment horizontal="right" vertical="center"/>
    </xf>
    <xf numFmtId="171" fontId="20" fillId="2" borderId="3" xfId="4" applyNumberFormat="1" applyFont="1" applyFill="1" applyBorder="1" applyAlignment="1">
      <alignment horizontal="right"/>
    </xf>
    <xf numFmtId="49" fontId="21" fillId="3" borderId="3" xfId="4" applyNumberFormat="1" applyFont="1" applyFill="1" applyBorder="1" applyAlignment="1">
      <alignment horizontal="center" wrapText="1"/>
    </xf>
    <xf numFmtId="49" fontId="23" fillId="2" borderId="3" xfId="4" applyNumberFormat="1" applyFont="1" applyFill="1" applyBorder="1" applyAlignment="1">
      <alignment horizontal="center" vertical="center"/>
    </xf>
    <xf numFmtId="173" fontId="19" fillId="4" borderId="3" xfId="4" applyNumberFormat="1" applyFont="1" applyFill="1" applyBorder="1" applyAlignment="1">
      <alignment horizontal="right" vertical="center"/>
    </xf>
    <xf numFmtId="173" fontId="20" fillId="2" borderId="3" xfId="4" applyNumberFormat="1" applyFont="1" applyFill="1" applyBorder="1" applyAlignment="1">
      <alignment horizontal="right"/>
    </xf>
    <xf numFmtId="49" fontId="19" fillId="2" borderId="3" xfId="4" applyNumberFormat="1" applyFont="1" applyFill="1" applyBorder="1" applyAlignment="1">
      <alignment horizontal="center" vertical="center"/>
    </xf>
    <xf numFmtId="49" fontId="19" fillId="4" borderId="3" xfId="4" applyNumberFormat="1" applyFont="1" applyFill="1" applyBorder="1" applyAlignment="1">
      <alignment horizontal="center" vertical="center" wrapText="1"/>
    </xf>
    <xf numFmtId="49" fontId="4" fillId="2" borderId="4" xfId="2" applyNumberFormat="1" applyFont="1" applyFill="1" applyBorder="1" applyAlignment="1">
      <alignment horizontal="left" vertical="center"/>
    </xf>
    <xf numFmtId="0" fontId="28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30" fillId="0" borderId="15" xfId="0" applyFont="1" applyBorder="1" applyAlignment="1">
      <alignment horizontal="justify" vertical="center"/>
    </xf>
    <xf numFmtId="0" fontId="31" fillId="0" borderId="15" xfId="0" applyFont="1" applyBorder="1" applyAlignment="1">
      <alignment horizontal="center" vertical="center"/>
    </xf>
    <xf numFmtId="0" fontId="32" fillId="0" borderId="0" xfId="0" applyFont="1"/>
    <xf numFmtId="0" fontId="28" fillId="0" borderId="1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17" fontId="35" fillId="0" borderId="15" xfId="0" quotePrefix="1" applyNumberFormat="1" applyFon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0" xfId="0" applyBorder="1"/>
    <xf numFmtId="0" fontId="27" fillId="0" borderId="0" xfId="1" applyAlignment="1">
      <alignment horizontal="left" indent="6"/>
    </xf>
    <xf numFmtId="0" fontId="36" fillId="6" borderId="0" xfId="0" applyFont="1" applyFill="1" applyAlignment="1">
      <alignment vertical="center"/>
    </xf>
    <xf numFmtId="0" fontId="36" fillId="6" borderId="0" xfId="0" applyFont="1" applyFill="1" applyAlignment="1">
      <alignment horizontal="left" vertical="center"/>
    </xf>
    <xf numFmtId="0" fontId="36" fillId="6" borderId="0" xfId="0" applyFont="1" applyFill="1" applyAlignment="1">
      <alignment vertical="center" wrapText="1"/>
    </xf>
    <xf numFmtId="0" fontId="37" fillId="6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49" fontId="4" fillId="2" borderId="17" xfId="2" applyNumberFormat="1" applyFont="1" applyFill="1" applyBorder="1" applyAlignment="1">
      <alignment horizontal="left" vertical="center"/>
    </xf>
    <xf numFmtId="49" fontId="3" fillId="2" borderId="18" xfId="2" applyNumberFormat="1" applyFont="1" applyFill="1" applyBorder="1" applyAlignment="1"/>
    <xf numFmtId="49" fontId="3" fillId="2" borderId="19" xfId="2" applyNumberFormat="1" applyFont="1" applyFill="1" applyBorder="1" applyAlignment="1"/>
    <xf numFmtId="49" fontId="3" fillId="2" borderId="20" xfId="2" applyNumberFormat="1" applyFont="1" applyFill="1" applyBorder="1" applyAlignment="1"/>
    <xf numFmtId="49" fontId="3" fillId="2" borderId="21" xfId="2" applyNumberFormat="1" applyFont="1" applyFill="1" applyBorder="1" applyAlignment="1"/>
    <xf numFmtId="49" fontId="3" fillId="2" borderId="22" xfId="2" applyNumberFormat="1" applyFont="1" applyFill="1" applyBorder="1" applyAlignment="1"/>
    <xf numFmtId="49" fontId="3" fillId="2" borderId="23" xfId="2" applyNumberFormat="1" applyFont="1" applyFill="1" applyBorder="1" applyAlignment="1"/>
    <xf numFmtId="49" fontId="3" fillId="2" borderId="24" xfId="2" applyNumberFormat="1" applyFont="1" applyFill="1" applyBorder="1" applyAlignment="1"/>
    <xf numFmtId="49" fontId="3" fillId="2" borderId="25" xfId="2" applyNumberFormat="1" applyFont="1" applyFill="1" applyBorder="1" applyAlignment="1"/>
    <xf numFmtId="49" fontId="3" fillId="2" borderId="20" xfId="2" applyNumberFormat="1" applyFont="1" applyFill="1" applyBorder="1" applyAlignment="1">
      <alignment horizontal="left"/>
    </xf>
    <xf numFmtId="49" fontId="3" fillId="2" borderId="24" xfId="2" applyNumberFormat="1" applyFont="1" applyFill="1" applyBorder="1" applyAlignment="1">
      <alignment horizontal="left"/>
    </xf>
    <xf numFmtId="49" fontId="3" fillId="2" borderId="21" xfId="2" applyNumberFormat="1" applyFont="1" applyFill="1" applyBorder="1" applyAlignment="1">
      <alignment horizontal="left"/>
    </xf>
    <xf numFmtId="49" fontId="3" fillId="2" borderId="22" xfId="2" applyNumberFormat="1" applyFont="1" applyFill="1" applyBorder="1" applyAlignment="1">
      <alignment horizontal="left"/>
    </xf>
    <xf numFmtId="49" fontId="3" fillId="2" borderId="25" xfId="2" applyNumberFormat="1" applyFont="1" applyFill="1" applyBorder="1" applyAlignment="1">
      <alignment horizontal="left"/>
    </xf>
    <xf numFmtId="49" fontId="3" fillId="2" borderId="23" xfId="2" applyNumberFormat="1" applyFont="1" applyFill="1" applyBorder="1" applyAlignment="1">
      <alignment horizontal="left"/>
    </xf>
    <xf numFmtId="49" fontId="24" fillId="2" borderId="17" xfId="4" applyNumberFormat="1" applyFont="1" applyFill="1" applyBorder="1" applyAlignment="1">
      <alignment vertical="center"/>
    </xf>
    <xf numFmtId="49" fontId="24" fillId="2" borderId="0" xfId="4" applyNumberFormat="1" applyFont="1" applyFill="1" applyBorder="1" applyAlignment="1">
      <alignment vertical="center"/>
    </xf>
    <xf numFmtId="49" fontId="24" fillId="2" borderId="4" xfId="4" applyNumberFormat="1" applyFont="1" applyFill="1" applyBorder="1" applyAlignment="1">
      <alignment vertical="center"/>
    </xf>
    <xf numFmtId="49" fontId="24" fillId="2" borderId="26" xfId="4" applyNumberFormat="1" applyFont="1" applyFill="1" applyBorder="1" applyAlignment="1">
      <alignment vertical="center"/>
    </xf>
    <xf numFmtId="49" fontId="25" fillId="2" borderId="20" xfId="4" applyNumberFormat="1" applyFont="1" applyFill="1" applyBorder="1" applyAlignment="1"/>
    <xf numFmtId="49" fontId="25" fillId="2" borderId="21" xfId="4" applyNumberFormat="1" applyFont="1" applyFill="1" applyBorder="1" applyAlignment="1"/>
    <xf numFmtId="49" fontId="25" fillId="2" borderId="22" xfId="4" applyNumberFormat="1" applyFont="1" applyFill="1" applyBorder="1" applyAlignment="1"/>
    <xf numFmtId="49" fontId="25" fillId="2" borderId="23" xfId="4" applyNumberFormat="1" applyFont="1" applyFill="1" applyBorder="1" applyAlignment="1"/>
    <xf numFmtId="0" fontId="2" fillId="2" borderId="0" xfId="0" applyFont="1" applyFill="1" applyAlignment="1">
      <alignment horizontal="left"/>
    </xf>
    <xf numFmtId="49" fontId="4" fillId="2" borderId="2" xfId="0" applyNumberFormat="1" applyFont="1" applyFill="1" applyBorder="1" applyAlignment="1">
      <alignment horizontal="left"/>
    </xf>
    <xf numFmtId="0" fontId="14" fillId="2" borderId="0" xfId="0" applyFont="1" applyFill="1" applyAlignment="1">
      <alignment horizontal="left"/>
    </xf>
    <xf numFmtId="49" fontId="7" fillId="2" borderId="1" xfId="0" applyNumberFormat="1" applyFont="1" applyFill="1" applyBorder="1" applyAlignment="1">
      <alignment horizontal="left"/>
    </xf>
    <xf numFmtId="49" fontId="11" fillId="2" borderId="6" xfId="0" applyNumberFormat="1" applyFont="1" applyFill="1" applyBorder="1" applyAlignment="1">
      <alignment horizontal="center"/>
    </xf>
    <xf numFmtId="49" fontId="11" fillId="2" borderId="0" xfId="0" applyNumberFormat="1" applyFont="1" applyFill="1" applyAlignment="1">
      <alignment horizontal="center"/>
    </xf>
    <xf numFmtId="49" fontId="6" fillId="3" borderId="3" xfId="0" applyNumberFormat="1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49" fontId="6" fillId="3" borderId="8" xfId="0" applyNumberFormat="1" applyFont="1" applyFill="1" applyBorder="1" applyAlignment="1">
      <alignment horizontal="left"/>
    </xf>
    <xf numFmtId="49" fontId="7" fillId="2" borderId="3" xfId="0" applyNumberFormat="1" applyFont="1" applyFill="1" applyBorder="1" applyAlignment="1">
      <alignment horizontal="center"/>
    </xf>
    <xf numFmtId="3" fontId="7" fillId="2" borderId="3" xfId="0" applyNumberFormat="1" applyFont="1" applyFill="1" applyBorder="1" applyAlignment="1">
      <alignment horizontal="right"/>
    </xf>
    <xf numFmtId="171" fontId="7" fillId="2" borderId="3" xfId="0" applyNumberFormat="1" applyFont="1" applyFill="1" applyBorder="1" applyAlignment="1">
      <alignment horizontal="right"/>
    </xf>
    <xf numFmtId="49" fontId="7" fillId="2" borderId="3" xfId="0" applyNumberFormat="1" applyFont="1" applyFill="1" applyBorder="1" applyAlignment="1">
      <alignment horizontal="right"/>
    </xf>
    <xf numFmtId="4" fontId="7" fillId="2" borderId="3" xfId="0" applyNumberFormat="1" applyFont="1" applyFill="1" applyBorder="1" applyAlignment="1">
      <alignment horizontal="right"/>
    </xf>
    <xf numFmtId="4" fontId="7" fillId="2" borderId="9" xfId="0" applyNumberFormat="1" applyFont="1" applyFill="1" applyBorder="1" applyAlignment="1">
      <alignment horizontal="right"/>
    </xf>
    <xf numFmtId="49" fontId="6" fillId="3" borderId="8" xfId="0" applyNumberFormat="1" applyFont="1" applyFill="1" applyBorder="1" applyAlignment="1">
      <alignment horizontal="left" vertical="center"/>
    </xf>
    <xf numFmtId="49" fontId="7" fillId="2" borderId="3" xfId="0" applyNumberFormat="1" applyFont="1" applyFill="1" applyBorder="1" applyAlignment="1">
      <alignment horizontal="right" vertical="center"/>
    </xf>
    <xf numFmtId="3" fontId="7" fillId="2" borderId="3" xfId="0" applyNumberFormat="1" applyFont="1" applyFill="1" applyBorder="1" applyAlignment="1">
      <alignment horizontal="right" vertical="center"/>
    </xf>
    <xf numFmtId="171" fontId="7" fillId="2" borderId="3" xfId="0" applyNumberFormat="1" applyFont="1" applyFill="1" applyBorder="1" applyAlignment="1">
      <alignment horizontal="right" vertical="center"/>
    </xf>
    <xf numFmtId="4" fontId="7" fillId="2" borderId="3" xfId="0" applyNumberFormat="1" applyFont="1" applyFill="1" applyBorder="1" applyAlignment="1">
      <alignment horizontal="right" vertical="center"/>
    </xf>
    <xf numFmtId="2" fontId="7" fillId="2" borderId="9" xfId="0" applyNumberFormat="1" applyFont="1" applyFill="1" applyBorder="1" applyAlignment="1">
      <alignment horizontal="right" vertical="center"/>
    </xf>
    <xf numFmtId="49" fontId="7" fillId="2" borderId="9" xfId="0" applyNumberFormat="1" applyFont="1" applyFill="1" applyBorder="1" applyAlignment="1">
      <alignment horizontal="right" vertical="center"/>
    </xf>
    <xf numFmtId="49" fontId="5" fillId="4" borderId="10" xfId="0" applyNumberFormat="1" applyFont="1" applyFill="1" applyBorder="1" applyAlignment="1">
      <alignment horizontal="left" vertical="center"/>
    </xf>
    <xf numFmtId="49" fontId="5" fillId="4" borderId="11" xfId="0" applyNumberFormat="1" applyFont="1" applyFill="1" applyBorder="1" applyAlignment="1">
      <alignment horizontal="right" vertical="center"/>
    </xf>
    <xf numFmtId="3" fontId="5" fillId="4" borderId="11" xfId="0" applyNumberFormat="1" applyFont="1" applyFill="1" applyBorder="1" applyAlignment="1">
      <alignment horizontal="right" vertical="center"/>
    </xf>
    <xf numFmtId="171" fontId="5" fillId="4" borderId="11" xfId="0" applyNumberFormat="1" applyFont="1" applyFill="1" applyBorder="1" applyAlignment="1">
      <alignment horizontal="right" vertical="center"/>
    </xf>
    <xf numFmtId="4" fontId="5" fillId="4" borderId="11" xfId="0" applyNumberFormat="1" applyFont="1" applyFill="1" applyBorder="1" applyAlignment="1">
      <alignment horizontal="right" vertical="center"/>
    </xf>
    <xf numFmtId="2" fontId="5" fillId="4" borderId="12" xfId="0" applyNumberFormat="1" applyFont="1" applyFill="1" applyBorder="1" applyAlignment="1">
      <alignment horizontal="right" vertical="center"/>
    </xf>
    <xf numFmtId="0" fontId="36" fillId="6" borderId="0" xfId="0" applyFont="1" applyFill="1" applyAlignment="1">
      <alignment horizontal="left" vertical="center" indent="2"/>
    </xf>
    <xf numFmtId="0" fontId="39" fillId="6" borderId="0" xfId="0" applyFont="1" applyFill="1" applyAlignment="1">
      <alignment horizontal="center" vertical="center"/>
    </xf>
    <xf numFmtId="0" fontId="38" fillId="6" borderId="0" xfId="0" applyFont="1" applyFill="1" applyAlignment="1">
      <alignment vertical="center"/>
    </xf>
    <xf numFmtId="49" fontId="3" fillId="2" borderId="27" xfId="2" applyNumberFormat="1" applyFont="1" applyFill="1" applyBorder="1" applyAlignment="1">
      <alignment horizontal="center"/>
    </xf>
    <xf numFmtId="49" fontId="4" fillId="2" borderId="4" xfId="2" applyNumberFormat="1" applyFont="1" applyFill="1" applyBorder="1" applyAlignment="1">
      <alignment horizontal="center" vertical="center"/>
    </xf>
    <xf numFmtId="49" fontId="5" fillId="2" borderId="3" xfId="2" applyNumberFormat="1" applyFont="1" applyFill="1" applyBorder="1" applyAlignment="1">
      <alignment horizontal="center" vertical="center"/>
    </xf>
    <xf numFmtId="49" fontId="6" fillId="3" borderId="3" xfId="2" applyNumberFormat="1" applyFont="1" applyFill="1" applyBorder="1" applyAlignment="1">
      <alignment horizontal="center"/>
    </xf>
    <xf numFmtId="49" fontId="4" fillId="2" borderId="2" xfId="2" applyNumberFormat="1" applyFont="1" applyFill="1" applyBorder="1" applyAlignment="1">
      <alignment horizontal="left"/>
    </xf>
    <xf numFmtId="49" fontId="4" fillId="2" borderId="4" xfId="2" applyNumberFormat="1" applyFont="1" applyFill="1" applyBorder="1" applyAlignment="1">
      <alignment horizontal="left" vertical="center"/>
    </xf>
    <xf numFmtId="49" fontId="5" fillId="2" borderId="1" xfId="2" applyNumberFormat="1" applyFont="1" applyFill="1" applyBorder="1" applyAlignment="1">
      <alignment horizontal="center" vertical="center"/>
    </xf>
    <xf numFmtId="49" fontId="7" fillId="2" borderId="1" xfId="2" applyNumberFormat="1" applyFont="1" applyFill="1" applyBorder="1" applyAlignment="1">
      <alignment horizontal="left"/>
    </xf>
    <xf numFmtId="49" fontId="6" fillId="3" borderId="3" xfId="2" applyNumberFormat="1" applyFont="1" applyFill="1" applyBorder="1" applyAlignment="1">
      <alignment horizontal="left" vertical="center"/>
    </xf>
    <xf numFmtId="49" fontId="5" fillId="4" borderId="3" xfId="2" applyNumberFormat="1" applyFont="1" applyFill="1" applyBorder="1" applyAlignment="1">
      <alignment horizontal="center" vertical="center"/>
    </xf>
    <xf numFmtId="49" fontId="5" fillId="4" borderId="3" xfId="2" applyNumberFormat="1" applyFont="1" applyFill="1" applyBorder="1" applyAlignment="1">
      <alignment horizontal="left" vertical="center"/>
    </xf>
    <xf numFmtId="49" fontId="9" fillId="2" borderId="1" xfId="2" applyNumberFormat="1" applyFont="1" applyFill="1" applyBorder="1" applyAlignment="1">
      <alignment horizontal="left"/>
    </xf>
    <xf numFmtId="49" fontId="11" fillId="2" borderId="28" xfId="2" applyNumberFormat="1" applyFont="1" applyFill="1" applyBorder="1" applyAlignment="1">
      <alignment horizontal="center"/>
    </xf>
    <xf numFmtId="49" fontId="10" fillId="2" borderId="0" xfId="2" applyNumberFormat="1" applyFont="1" applyFill="1" applyAlignment="1">
      <alignment horizontal="left" vertical="center"/>
    </xf>
    <xf numFmtId="49" fontId="11" fillId="2" borderId="0" xfId="2" applyNumberFormat="1" applyFont="1" applyFill="1" applyAlignment="1">
      <alignment horizontal="center"/>
    </xf>
    <xf numFmtId="49" fontId="6" fillId="3" borderId="3" xfId="2" applyNumberFormat="1" applyFont="1" applyFill="1" applyBorder="1" applyAlignment="1">
      <alignment horizontal="center" vertical="center" wrapText="1"/>
    </xf>
    <xf numFmtId="49" fontId="13" fillId="2" borderId="29" xfId="2" applyNumberFormat="1" applyFont="1" applyFill="1" applyBorder="1" applyAlignment="1">
      <alignment horizontal="center" vertical="center"/>
    </xf>
    <xf numFmtId="49" fontId="6" fillId="3" borderId="3" xfId="2" applyNumberFormat="1" applyFont="1" applyFill="1" applyBorder="1" applyAlignment="1">
      <alignment horizontal="center" vertical="center"/>
    </xf>
    <xf numFmtId="49" fontId="5" fillId="2" borderId="0" xfId="2" applyNumberFormat="1" applyFont="1" applyFill="1" applyAlignment="1">
      <alignment horizontal="center" vertical="center"/>
    </xf>
    <xf numFmtId="49" fontId="4" fillId="2" borderId="4" xfId="2" applyNumberFormat="1" applyFont="1" applyFill="1" applyBorder="1" applyAlignment="1">
      <alignment horizontal="center" vertical="center" wrapText="1"/>
    </xf>
    <xf numFmtId="49" fontId="6" fillId="2" borderId="0" xfId="2" applyNumberFormat="1" applyFont="1" applyFill="1" applyAlignment="1">
      <alignment horizontal="center"/>
    </xf>
    <xf numFmtId="49" fontId="4" fillId="2" borderId="1" xfId="2" applyNumberFormat="1" applyFont="1" applyFill="1" applyBorder="1" applyAlignment="1">
      <alignment horizontal="left"/>
    </xf>
    <xf numFmtId="49" fontId="5" fillId="4" borderId="1" xfId="2" applyNumberFormat="1" applyFont="1" applyFill="1" applyBorder="1" applyAlignment="1">
      <alignment horizontal="center" vertical="center"/>
    </xf>
    <xf numFmtId="49" fontId="10" fillId="2" borderId="0" xfId="2" applyNumberFormat="1" applyFont="1" applyFill="1" applyAlignment="1">
      <alignment horizontal="center"/>
    </xf>
    <xf numFmtId="49" fontId="5" fillId="2" borderId="1" xfId="2" applyNumberFormat="1" applyFont="1" applyFill="1" applyBorder="1" applyAlignment="1">
      <alignment horizontal="center"/>
    </xf>
    <xf numFmtId="49" fontId="4" fillId="2" borderId="4" xfId="2" applyNumberFormat="1" applyFont="1" applyFill="1" applyBorder="1" applyAlignment="1">
      <alignment horizontal="left"/>
    </xf>
    <xf numFmtId="49" fontId="5" fillId="2" borderId="3" xfId="2" applyNumberFormat="1" applyFont="1" applyFill="1" applyBorder="1" applyAlignment="1">
      <alignment horizontal="center" vertical="center" wrapText="1"/>
    </xf>
    <xf numFmtId="49" fontId="6" fillId="3" borderId="9" xfId="2" applyNumberFormat="1" applyFont="1" applyFill="1" applyBorder="1" applyAlignment="1">
      <alignment horizontal="center" vertical="center" wrapText="1"/>
    </xf>
    <xf numFmtId="49" fontId="3" fillId="2" borderId="27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/>
    </xf>
    <xf numFmtId="49" fontId="4" fillId="2" borderId="4" xfId="0" applyNumberFormat="1" applyFont="1" applyFill="1" applyBorder="1" applyAlignment="1">
      <alignment horizontal="center" vertical="center"/>
    </xf>
    <xf numFmtId="49" fontId="10" fillId="2" borderId="5" xfId="0" applyNumberFormat="1" applyFont="1" applyFill="1" applyBorder="1" applyAlignment="1">
      <alignment horizontal="left" vertical="center"/>
    </xf>
    <xf numFmtId="49" fontId="6" fillId="2" borderId="6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/>
    </xf>
    <xf numFmtId="49" fontId="6" fillId="3" borderId="3" xfId="0" applyNumberFormat="1" applyFont="1" applyFill="1" applyBorder="1" applyAlignment="1">
      <alignment horizontal="center" vertical="center" wrapText="1"/>
    </xf>
    <xf numFmtId="49" fontId="6" fillId="3" borderId="9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/>
    </xf>
    <xf numFmtId="49" fontId="11" fillId="3" borderId="3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left"/>
    </xf>
    <xf numFmtId="49" fontId="10" fillId="2" borderId="0" xfId="2" applyNumberFormat="1" applyFont="1" applyFill="1" applyAlignment="1">
      <alignment horizontal="left" vertical="center" wrapText="1"/>
    </xf>
    <xf numFmtId="49" fontId="11" fillId="2" borderId="3" xfId="2" applyNumberFormat="1" applyFont="1" applyFill="1" applyBorder="1" applyAlignment="1">
      <alignment horizontal="center"/>
    </xf>
    <xf numFmtId="49" fontId="10" fillId="2" borderId="0" xfId="2" applyNumberFormat="1" applyFont="1" applyFill="1" applyAlignment="1">
      <alignment horizontal="center" vertical="center"/>
    </xf>
    <xf numFmtId="49" fontId="5" fillId="2" borderId="1" xfId="2" applyNumberFormat="1" applyFont="1" applyFill="1" applyBorder="1" applyAlignment="1">
      <alignment horizontal="center" vertical="center" wrapText="1"/>
    </xf>
    <xf numFmtId="49" fontId="4" fillId="2" borderId="4" xfId="2" applyNumberFormat="1" applyFont="1" applyFill="1" applyBorder="1" applyAlignment="1">
      <alignment horizontal="center"/>
    </xf>
    <xf numFmtId="49" fontId="5" fillId="2" borderId="3" xfId="2" applyNumberFormat="1" applyFont="1" applyFill="1" applyBorder="1" applyAlignment="1">
      <alignment horizontal="center"/>
    </xf>
    <xf numFmtId="49" fontId="4" fillId="2" borderId="4" xfId="2" applyNumberFormat="1" applyFont="1" applyFill="1" applyBorder="1" applyAlignment="1">
      <alignment horizontal="center" wrapText="1"/>
    </xf>
    <xf numFmtId="49" fontId="11" fillId="2" borderId="0" xfId="2" applyNumberFormat="1" applyFont="1" applyFill="1" applyAlignment="1">
      <alignment horizontal="left"/>
    </xf>
    <xf numFmtId="49" fontId="7" fillId="2" borderId="13" xfId="2" applyNumberFormat="1" applyFont="1" applyFill="1" applyBorder="1" applyAlignment="1">
      <alignment horizontal="right" vertical="center"/>
    </xf>
    <xf numFmtId="49" fontId="7" fillId="2" borderId="30" xfId="2" applyNumberFormat="1" applyFont="1" applyFill="1" applyBorder="1" applyAlignment="1">
      <alignment horizontal="left" vertical="center"/>
    </xf>
    <xf numFmtId="49" fontId="5" fillId="4" borderId="3" xfId="2" applyNumberFormat="1" applyFont="1" applyFill="1" applyBorder="1" applyAlignment="1">
      <alignment horizontal="left"/>
    </xf>
    <xf numFmtId="3" fontId="7" fillId="2" borderId="3" xfId="2" applyNumberFormat="1" applyFont="1" applyFill="1" applyBorder="1" applyAlignment="1">
      <alignment horizontal="right"/>
    </xf>
    <xf numFmtId="4" fontId="7" fillId="2" borderId="3" xfId="2" applyNumberFormat="1" applyFont="1" applyFill="1" applyBorder="1" applyAlignment="1">
      <alignment horizontal="right"/>
    </xf>
    <xf numFmtId="3" fontId="5" fillId="4" borderId="3" xfId="2" applyNumberFormat="1" applyFont="1" applyFill="1" applyBorder="1" applyAlignment="1">
      <alignment horizontal="right" vertical="center"/>
    </xf>
    <xf numFmtId="4" fontId="5" fillId="4" borderId="3" xfId="2" applyNumberFormat="1" applyFont="1" applyFill="1" applyBorder="1" applyAlignment="1">
      <alignment horizontal="right" vertical="center"/>
    </xf>
    <xf numFmtId="49" fontId="11" fillId="3" borderId="3" xfId="2" applyNumberFormat="1" applyFont="1" applyFill="1" applyBorder="1" applyAlignment="1">
      <alignment horizontal="left"/>
    </xf>
    <xf numFmtId="4" fontId="5" fillId="4" borderId="3" xfId="2" applyNumberFormat="1" applyFont="1" applyFill="1" applyBorder="1" applyAlignment="1">
      <alignment horizontal="right"/>
    </xf>
    <xf numFmtId="49" fontId="7" fillId="2" borderId="3" xfId="2" applyNumberFormat="1" applyFont="1" applyFill="1" applyBorder="1" applyAlignment="1">
      <alignment horizontal="left"/>
    </xf>
    <xf numFmtId="49" fontId="7" fillId="2" borderId="30" xfId="2" applyNumberFormat="1" applyFont="1" applyFill="1" applyBorder="1" applyAlignment="1">
      <alignment horizontal="left"/>
    </xf>
    <xf numFmtId="49" fontId="7" fillId="2" borderId="13" xfId="2" applyNumberFormat="1" applyFont="1" applyFill="1" applyBorder="1" applyAlignment="1">
      <alignment horizontal="right"/>
    </xf>
    <xf numFmtId="49" fontId="3" fillId="5" borderId="27" xfId="2" applyNumberFormat="1" applyFont="1" applyFill="1" applyBorder="1" applyAlignment="1">
      <alignment horizontal="center"/>
    </xf>
    <xf numFmtId="49" fontId="4" fillId="5" borderId="2" xfId="2" applyNumberFormat="1" applyFont="1" applyFill="1" applyBorder="1" applyAlignment="1">
      <alignment horizontal="left"/>
    </xf>
    <xf numFmtId="49" fontId="4" fillId="5" borderId="4" xfId="2" applyNumberFormat="1" applyFont="1" applyFill="1" applyBorder="1" applyAlignment="1">
      <alignment horizontal="center" vertical="center"/>
    </xf>
    <xf numFmtId="49" fontId="25" fillId="2" borderId="27" xfId="4" applyNumberFormat="1" applyFont="1" applyFill="1" applyBorder="1" applyAlignment="1">
      <alignment horizontal="center"/>
    </xf>
    <xf numFmtId="49" fontId="24" fillId="2" borderId="4" xfId="4" applyNumberFormat="1" applyFont="1" applyFill="1" applyBorder="1" applyAlignment="1">
      <alignment horizontal="center" vertical="center"/>
    </xf>
    <xf numFmtId="49" fontId="22" fillId="2" borderId="28" xfId="4" applyNumberFormat="1" applyFont="1" applyFill="1" applyBorder="1" applyAlignment="1">
      <alignment horizontal="center"/>
    </xf>
    <xf numFmtId="49" fontId="19" fillId="2" borderId="1" xfId="4" applyNumberFormat="1" applyFont="1" applyFill="1" applyBorder="1" applyAlignment="1">
      <alignment horizontal="center" vertical="center"/>
    </xf>
    <xf numFmtId="49" fontId="21" fillId="3" borderId="3" xfId="4" applyNumberFormat="1" applyFont="1" applyFill="1" applyBorder="1" applyAlignment="1">
      <alignment horizontal="left" vertical="center"/>
    </xf>
    <xf numFmtId="49" fontId="19" fillId="4" borderId="3" xfId="4" applyNumberFormat="1" applyFont="1" applyFill="1" applyBorder="1" applyAlignment="1">
      <alignment horizontal="left" vertical="center"/>
    </xf>
    <xf numFmtId="49" fontId="24" fillId="2" borderId="2" xfId="4" applyNumberFormat="1" applyFont="1" applyFill="1" applyBorder="1" applyAlignment="1">
      <alignment horizontal="left"/>
    </xf>
    <xf numFmtId="49" fontId="23" fillId="2" borderId="0" xfId="4" applyNumberFormat="1" applyFont="1" applyFill="1" applyAlignment="1">
      <alignment horizontal="left" vertical="center"/>
    </xf>
    <xf numFmtId="49" fontId="19" fillId="2" borderId="3" xfId="4" applyNumberFormat="1" applyFont="1" applyFill="1" applyBorder="1" applyAlignment="1">
      <alignment horizontal="center"/>
    </xf>
    <xf numFmtId="49" fontId="24" fillId="2" borderId="4" xfId="4" applyNumberFormat="1" applyFont="1" applyFill="1" applyBorder="1" applyAlignment="1">
      <alignment horizontal="center" wrapText="1"/>
    </xf>
    <xf numFmtId="49" fontId="19" fillId="2" borderId="3" xfId="4" applyNumberFormat="1" applyFont="1" applyFill="1" applyBorder="1" applyAlignment="1">
      <alignment horizontal="center" vertical="center"/>
    </xf>
    <xf numFmtId="49" fontId="21" fillId="3" borderId="3" xfId="4" applyNumberFormat="1" applyFont="1" applyFill="1" applyBorder="1" applyAlignment="1">
      <alignment horizontal="center"/>
    </xf>
    <xf numFmtId="49" fontId="19" fillId="2" borderId="3" xfId="4" applyNumberFormat="1" applyFont="1" applyFill="1" applyBorder="1" applyAlignment="1">
      <alignment horizontal="center" vertical="center" wrapText="1"/>
    </xf>
    <xf numFmtId="49" fontId="21" fillId="3" borderId="3" xfId="4" applyNumberFormat="1" applyFont="1" applyFill="1" applyBorder="1" applyAlignment="1">
      <alignment horizontal="center" vertical="center"/>
    </xf>
    <xf numFmtId="49" fontId="24" fillId="2" borderId="4" xfId="4" applyNumberFormat="1" applyFont="1" applyFill="1" applyBorder="1" applyAlignment="1">
      <alignment horizontal="center" vertical="center" wrapText="1"/>
    </xf>
    <xf numFmtId="49" fontId="24" fillId="2" borderId="4" xfId="4" applyNumberFormat="1" applyFont="1" applyFill="1" applyBorder="1" applyAlignment="1">
      <alignment horizontal="left"/>
    </xf>
    <xf numFmtId="49" fontId="23" fillId="2" borderId="1" xfId="4" applyNumberFormat="1" applyFont="1" applyFill="1" applyBorder="1" applyAlignment="1">
      <alignment horizontal="center" vertical="center"/>
    </xf>
    <xf numFmtId="49" fontId="19" fillId="4" borderId="3" xfId="4" applyNumberFormat="1" applyFont="1" applyFill="1" applyBorder="1" applyAlignment="1">
      <alignment horizontal="center" vertical="center"/>
    </xf>
  </cellXfs>
  <cellStyles count="5">
    <cellStyle name="Collegamento ipertestuale" xfId="1" builtinId="8"/>
    <cellStyle name="Normale" xfId="0" builtinId="0"/>
    <cellStyle name="Normale 2" xfId="2"/>
    <cellStyle name="Normale 2 2" xfId="3"/>
    <cellStyle name="Normale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2743200</xdr:colOff>
      <xdr:row>1</xdr:row>
      <xdr:rowOff>19050</xdr:rowOff>
    </xdr:from>
    <xdr:to>
      <xdr:col>0</xdr:col>
      <xdr:colOff>4819650</xdr:colOff>
      <xdr:row>1</xdr:row>
      <xdr:rowOff>800100</xdr:rowOff>
    </xdr:to>
    <xdr:pic>
      <xdr:nvPicPr>
        <xdr:cNvPr id="46081" name="Immagine 1" descr="NuovoMarchio">
          <a:extLst>
            <a:ext uri="{FF2B5EF4-FFF2-40B4-BE49-F238E27FC236}">
              <a16:creationId xmlns:a16="http://schemas.microsoft.com/office/drawing/2014/main" id="{8E31CFAC-8BCE-487A-A142-1EB380189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76225"/>
          <a:ext cx="2076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showGridLines="0" zoomScaleNormal="100" workbookViewId="0"/>
  </sheetViews>
  <sheetFormatPr defaultRowHeight="15"/>
  <cols>
    <col min="1" max="1" width="113.28515625" customWidth="1"/>
    <col min="3" max="5" width="35.5703125" customWidth="1"/>
  </cols>
  <sheetData>
    <row r="1" spans="1:3" ht="20.25">
      <c r="A1" s="141"/>
    </row>
    <row r="2" spans="1:3" ht="64.5" customHeight="1">
      <c r="A2" s="142"/>
      <c r="B2" s="143"/>
      <c r="C2" s="143"/>
    </row>
    <row r="3" spans="1:3">
      <c r="A3" s="144" t="s">
        <v>3596</v>
      </c>
    </row>
    <row r="4" spans="1:3" ht="18.75">
      <c r="A4" s="145"/>
    </row>
    <row r="5" spans="1:3" s="147" customFormat="1" ht="15.75">
      <c r="A5" s="146" t="s">
        <v>3597</v>
      </c>
    </row>
    <row r="6" spans="1:3" ht="80.25" customHeight="1">
      <c r="A6" s="148"/>
    </row>
    <row r="7" spans="1:3" ht="20.25">
      <c r="A7" s="148"/>
    </row>
    <row r="8" spans="1:3" ht="20.25">
      <c r="A8" s="148"/>
    </row>
    <row r="9" spans="1:3" ht="90">
      <c r="A9" s="149">
        <v>2013</v>
      </c>
    </row>
    <row r="10" spans="1:3" ht="60.75">
      <c r="A10" s="150" t="s">
        <v>3598</v>
      </c>
    </row>
    <row r="11" spans="1:3" ht="60.75">
      <c r="A11" s="150" t="s">
        <v>3599</v>
      </c>
    </row>
    <row r="12" spans="1:3" ht="20.25">
      <c r="A12" s="148"/>
    </row>
    <row r="13" spans="1:3" ht="20.25">
      <c r="A13" s="148"/>
    </row>
    <row r="14" spans="1:3" ht="20.25">
      <c r="A14" s="148"/>
    </row>
    <row r="15" spans="1:3" ht="20.25">
      <c r="A15" s="148"/>
    </row>
    <row r="16" spans="1:3" ht="20.25">
      <c r="A16" s="148"/>
    </row>
    <row r="17" spans="1:1" ht="20.25">
      <c r="A17" s="148"/>
    </row>
    <row r="18" spans="1:1" ht="20.25">
      <c r="A18" s="148"/>
    </row>
    <row r="19" spans="1:1" ht="20.25">
      <c r="A19" s="148"/>
    </row>
    <row r="20" spans="1:1" ht="20.25">
      <c r="A20" s="148"/>
    </row>
    <row r="21" spans="1:1" ht="20.25">
      <c r="A21" s="148"/>
    </row>
    <row r="22" spans="1:1" ht="20.25">
      <c r="A22" s="148"/>
    </row>
    <row r="23" spans="1:1" ht="15.75">
      <c r="A23" s="151" t="s">
        <v>3665</v>
      </c>
    </row>
    <row r="24" spans="1:1">
      <c r="A24" s="152"/>
    </row>
    <row r="25" spans="1:1">
      <c r="A25" s="152"/>
    </row>
    <row r="26" spans="1:1" ht="15.75" thickBot="1">
      <c r="A26" s="153"/>
    </row>
    <row r="27" spans="1:1">
      <c r="A27" s="154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216"/>
  <sheetViews>
    <sheetView workbookViewId="0"/>
  </sheetViews>
  <sheetFormatPr defaultColWidth="8.85546875" defaultRowHeight="12.75"/>
  <cols>
    <col min="1" max="1" width="1.42578125" style="12" customWidth="1"/>
    <col min="2" max="2" width="67.7109375" style="12" bestFit="1" customWidth="1"/>
    <col min="3" max="18" width="9.285156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G2" s="216" t="s">
        <v>0</v>
      </c>
      <c r="H2" s="216"/>
      <c r="I2" s="216"/>
      <c r="J2" s="216"/>
      <c r="N2" s="220" t="s">
        <v>856</v>
      </c>
      <c r="O2" s="220"/>
      <c r="P2" s="220"/>
    </row>
    <row r="3" spans="2:18" s="1" customFormat="1" ht="3" customHeight="1" thickBot="1">
      <c r="G3" s="216"/>
      <c r="H3" s="216"/>
      <c r="I3" s="216"/>
      <c r="J3" s="216"/>
    </row>
    <row r="4" spans="2:18" s="1" customFormat="1" ht="36.75" customHeight="1"/>
    <row r="5" spans="2:18" s="1" customFormat="1" ht="15.75" customHeight="1" thickBot="1">
      <c r="F5" s="217" t="s">
        <v>888</v>
      </c>
      <c r="G5" s="217"/>
      <c r="H5" s="217"/>
      <c r="I5" s="217"/>
      <c r="J5" s="217"/>
    </row>
    <row r="6" spans="2:18" s="1" customFormat="1" ht="2.25" customHeight="1" thickBot="1">
      <c r="B6" s="220" t="s">
        <v>213</v>
      </c>
      <c r="F6" s="217"/>
      <c r="G6" s="217"/>
      <c r="H6" s="217"/>
      <c r="I6" s="217"/>
      <c r="J6" s="217"/>
    </row>
    <row r="7" spans="2:18" s="1" customFormat="1" ht="12.75" customHeight="1">
      <c r="B7" s="220"/>
    </row>
    <row r="8" spans="2:18" s="1" customFormat="1" ht="11.25" customHeight="1"/>
    <row r="9" spans="2:18" s="1" customFormat="1" ht="15" customHeight="1">
      <c r="B9" s="2" t="s">
        <v>858</v>
      </c>
    </row>
    <row r="10" spans="2:18" s="1" customFormat="1" ht="11.25" customHeight="1"/>
    <row r="11" spans="2:18" s="1" customFormat="1" ht="15" customHeight="1">
      <c r="B11" s="2" t="s">
        <v>859</v>
      </c>
    </row>
    <row r="12" spans="2:18" s="1" customFormat="1" ht="11.25" customHeight="1"/>
    <row r="13" spans="2:18" s="1" customFormat="1" ht="15" customHeight="1">
      <c r="B13" s="2" t="s">
        <v>860</v>
      </c>
    </row>
    <row r="14" spans="2:18" s="1" customFormat="1" ht="12.75" customHeight="1"/>
    <row r="15" spans="2:18" s="1" customFormat="1" ht="27" customHeight="1">
      <c r="B15" s="18"/>
      <c r="C15" s="228"/>
      <c r="D15" s="228"/>
      <c r="E15" s="228"/>
      <c r="F15" s="228"/>
      <c r="G15" s="218" t="s">
        <v>861</v>
      </c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</row>
    <row r="16" spans="2:18" s="1" customFormat="1" ht="36" customHeight="1">
      <c r="B16" s="19" t="s">
        <v>862</v>
      </c>
      <c r="C16" s="20" t="s">
        <v>863</v>
      </c>
      <c r="D16" s="20" t="s">
        <v>864</v>
      </c>
      <c r="E16" s="20" t="s">
        <v>865</v>
      </c>
      <c r="F16" s="20" t="s">
        <v>866</v>
      </c>
      <c r="G16" s="20" t="s">
        <v>867</v>
      </c>
      <c r="H16" s="20" t="s">
        <v>868</v>
      </c>
      <c r="I16" s="20" t="s">
        <v>869</v>
      </c>
      <c r="J16" s="20" t="s">
        <v>870</v>
      </c>
      <c r="K16" s="20" t="s">
        <v>871</v>
      </c>
      <c r="L16" s="20" t="s">
        <v>872</v>
      </c>
      <c r="M16" s="20" t="s">
        <v>873</v>
      </c>
      <c r="N16" s="20" t="s">
        <v>874</v>
      </c>
      <c r="O16" s="20" t="s">
        <v>875</v>
      </c>
      <c r="P16" s="20" t="s">
        <v>876</v>
      </c>
      <c r="Q16" s="20" t="s">
        <v>877</v>
      </c>
      <c r="R16" s="20" t="s">
        <v>878</v>
      </c>
    </row>
    <row r="17" spans="2:18" s="1" customFormat="1" ht="18" customHeight="1">
      <c r="B17" s="6" t="s">
        <v>8</v>
      </c>
      <c r="C17" s="22">
        <v>3126</v>
      </c>
      <c r="D17" s="22">
        <v>3559</v>
      </c>
      <c r="E17" s="22">
        <v>10113</v>
      </c>
      <c r="F17" s="22">
        <v>1335</v>
      </c>
      <c r="G17" s="22">
        <v>8778</v>
      </c>
      <c r="H17" s="23">
        <v>4.6766917293233083</v>
      </c>
      <c r="I17" s="23">
        <v>4.1841560024375379</v>
      </c>
      <c r="J17" s="24">
        <v>6.5276828434723169E-2</v>
      </c>
      <c r="K17" s="24">
        <v>6.776770924680893E-2</v>
      </c>
      <c r="L17" s="24">
        <v>0.18443836864889496</v>
      </c>
      <c r="M17" s="24">
        <v>4.6593757120072909E-2</v>
      </c>
      <c r="N17" s="25">
        <v>0.55652897015265446</v>
      </c>
      <c r="O17" s="26"/>
      <c r="P17" s="27">
        <v>2.0958077010708589</v>
      </c>
      <c r="Q17" s="27">
        <v>3.4329833230389131</v>
      </c>
      <c r="R17" s="24">
        <v>2.1645021645021645E-3</v>
      </c>
    </row>
    <row r="18" spans="2:18" s="1" customFormat="1" ht="18" customHeight="1">
      <c r="B18" s="6" t="s">
        <v>9</v>
      </c>
      <c r="C18" s="22">
        <v>1552</v>
      </c>
      <c r="D18" s="22">
        <v>1886</v>
      </c>
      <c r="E18" s="22">
        <v>18093</v>
      </c>
      <c r="F18" s="22">
        <v>1386</v>
      </c>
      <c r="G18" s="22">
        <v>16707</v>
      </c>
      <c r="H18" s="23">
        <v>8.7011432333752321</v>
      </c>
      <c r="I18" s="23">
        <v>7.2110744891232699</v>
      </c>
      <c r="J18" s="24">
        <v>9.1997366373376424E-2</v>
      </c>
      <c r="K18" s="24">
        <v>9.0637683153332871E-2</v>
      </c>
      <c r="L18" s="24">
        <v>0.35362422936493687</v>
      </c>
      <c r="M18" s="24">
        <v>0.11348536541569403</v>
      </c>
      <c r="N18" s="25">
        <v>1.061630382474412</v>
      </c>
      <c r="O18" s="26">
        <v>12</v>
      </c>
      <c r="P18" s="27">
        <v>2.074340096965344</v>
      </c>
      <c r="Q18" s="27">
        <v>2.4866283006093433</v>
      </c>
      <c r="R18" s="24">
        <v>4.5849045310348953E-2</v>
      </c>
    </row>
    <row r="19" spans="2:18" s="1" customFormat="1" ht="18" customHeight="1">
      <c r="B19" s="6" t="s">
        <v>10</v>
      </c>
      <c r="C19" s="22">
        <v>1978</v>
      </c>
      <c r="D19" s="22">
        <v>2443</v>
      </c>
      <c r="E19" s="22">
        <v>15065</v>
      </c>
      <c r="F19" s="22">
        <v>1670</v>
      </c>
      <c r="G19" s="22">
        <v>13395</v>
      </c>
      <c r="H19" s="23">
        <v>8.5671519223590895</v>
      </c>
      <c r="I19" s="23">
        <v>7.3705496308449545</v>
      </c>
      <c r="J19" s="24">
        <v>8.9958939902948856E-2</v>
      </c>
      <c r="K19" s="24">
        <v>7.516752790679436E-2</v>
      </c>
      <c r="L19" s="24">
        <v>0.2892870474057484</v>
      </c>
      <c r="M19" s="24">
        <v>0.11287793952967526</v>
      </c>
      <c r="N19" s="25">
        <v>1.0364287495334081</v>
      </c>
      <c r="O19" s="26">
        <v>1</v>
      </c>
      <c r="P19" s="27">
        <v>2.026054497946995</v>
      </c>
      <c r="Q19" s="27">
        <v>2.0660645161290323</v>
      </c>
      <c r="R19" s="24">
        <v>3.7849944008958566E-2</v>
      </c>
    </row>
    <row r="20" spans="2:18" s="1" customFormat="1" ht="18" customHeight="1">
      <c r="B20" s="6" t="s">
        <v>11</v>
      </c>
      <c r="C20" s="22">
        <v>1332</v>
      </c>
      <c r="D20" s="22">
        <v>1340</v>
      </c>
      <c r="E20" s="22">
        <v>11587</v>
      </c>
      <c r="F20" s="22">
        <v>992</v>
      </c>
      <c r="G20" s="22">
        <v>10595</v>
      </c>
      <c r="H20" s="23">
        <v>8.4782444549315716</v>
      </c>
      <c r="I20" s="23">
        <v>6.997389579200167</v>
      </c>
      <c r="J20" s="24">
        <v>9.6083058046248226E-2</v>
      </c>
      <c r="K20" s="24">
        <v>8.6165629487793202E-2</v>
      </c>
      <c r="L20" s="24">
        <v>0.29042000943841434</v>
      </c>
      <c r="M20" s="24">
        <v>0.12987258140632374</v>
      </c>
      <c r="N20" s="25">
        <v>1.0026490231241152</v>
      </c>
      <c r="O20" s="26">
        <v>8</v>
      </c>
      <c r="P20" s="27">
        <v>2.0851344974044359</v>
      </c>
      <c r="Q20" s="27">
        <v>2.0893727656808578</v>
      </c>
      <c r="R20" s="24">
        <v>3.7092968381311937E-2</v>
      </c>
    </row>
    <row r="21" spans="2:18" s="1" customFormat="1" ht="18" customHeight="1">
      <c r="B21" s="6" t="s">
        <v>12</v>
      </c>
      <c r="C21" s="22">
        <v>95</v>
      </c>
      <c r="D21" s="22">
        <v>695</v>
      </c>
      <c r="E21" s="22">
        <v>1658</v>
      </c>
      <c r="F21" s="22">
        <v>62</v>
      </c>
      <c r="G21" s="22">
        <v>1596</v>
      </c>
      <c r="H21" s="23">
        <v>14.855889724310776</v>
      </c>
      <c r="I21" s="23">
        <v>12.807359307359308</v>
      </c>
      <c r="J21" s="24">
        <v>0.13157894736842105</v>
      </c>
      <c r="K21" s="24">
        <v>6.4403205398566005E-2</v>
      </c>
      <c r="L21" s="24">
        <v>3.1328320802005011E-3</v>
      </c>
      <c r="M21" s="24">
        <v>0.12969924812030076</v>
      </c>
      <c r="N21" s="25">
        <v>0.84452612781954894</v>
      </c>
      <c r="O21" s="26"/>
      <c r="P21" s="27">
        <v>2.3057644110275688</v>
      </c>
      <c r="Q21" s="27">
        <v>2.4</v>
      </c>
      <c r="R21" s="24">
        <v>3.8847117794486213E-2</v>
      </c>
    </row>
    <row r="22" spans="2:18" s="1" customFormat="1" ht="18" customHeight="1">
      <c r="B22" s="6" t="s">
        <v>13</v>
      </c>
      <c r="C22" s="22">
        <v>1728</v>
      </c>
      <c r="D22" s="22">
        <v>1728</v>
      </c>
      <c r="E22" s="22">
        <v>6844</v>
      </c>
      <c r="F22" s="22">
        <v>974</v>
      </c>
      <c r="G22" s="22">
        <v>5870</v>
      </c>
      <c r="H22" s="23">
        <v>6.6993185689948893</v>
      </c>
      <c r="I22" s="23">
        <v>6.182225407633041</v>
      </c>
      <c r="J22" s="24">
        <v>4.9233390119250424E-2</v>
      </c>
      <c r="K22" s="24">
        <v>3.8550540368722186E-2</v>
      </c>
      <c r="L22" s="24">
        <v>0.28807495741056216</v>
      </c>
      <c r="M22" s="24">
        <v>0.11601362862010221</v>
      </c>
      <c r="N22" s="25">
        <v>0.99510250425894375</v>
      </c>
      <c r="O22" s="26">
        <v>2</v>
      </c>
      <c r="P22" s="27">
        <v>1.8161839863713798</v>
      </c>
      <c r="Q22" s="27">
        <v>1.9846244825547013</v>
      </c>
      <c r="R22" s="24">
        <v>3.7308347529812609E-2</v>
      </c>
    </row>
    <row r="23" spans="2:18" s="1" customFormat="1" ht="18" customHeight="1">
      <c r="B23" s="6" t="s">
        <v>14</v>
      </c>
      <c r="C23" s="22"/>
      <c r="D23" s="22"/>
      <c r="E23" s="22">
        <v>502</v>
      </c>
      <c r="F23" s="22">
        <v>5</v>
      </c>
      <c r="G23" s="22">
        <v>497</v>
      </c>
      <c r="H23" s="23">
        <v>22.390342052313883</v>
      </c>
      <c r="I23" s="23">
        <v>20.26241134751773</v>
      </c>
      <c r="J23" s="24">
        <v>0.1488933601609658</v>
      </c>
      <c r="K23" s="24">
        <v>6.470165348670022E-2</v>
      </c>
      <c r="L23" s="24">
        <v>2.012072434607646E-3</v>
      </c>
      <c r="M23" s="24">
        <v>7.2434607645875254E-2</v>
      </c>
      <c r="N23" s="25">
        <v>1.0078221327967807</v>
      </c>
      <c r="O23" s="26"/>
      <c r="P23" s="27">
        <v>3.5231388329979878</v>
      </c>
      <c r="Q23" s="27">
        <v>5</v>
      </c>
      <c r="R23" s="24">
        <v>1.2072434607645875E-2</v>
      </c>
    </row>
    <row r="24" spans="2:18" s="1" customFormat="1" ht="18" customHeight="1">
      <c r="B24" s="6" t="s">
        <v>15</v>
      </c>
      <c r="C24" s="22">
        <v>400</v>
      </c>
      <c r="D24" s="22">
        <v>418</v>
      </c>
      <c r="E24" s="22">
        <v>3833</v>
      </c>
      <c r="F24" s="22">
        <v>509</v>
      </c>
      <c r="G24" s="22">
        <v>3324</v>
      </c>
      <c r="H24" s="23">
        <v>6.560168471720818</v>
      </c>
      <c r="I24" s="23">
        <v>5.8598787105011167</v>
      </c>
      <c r="J24" s="24">
        <v>5.7460890493381468E-2</v>
      </c>
      <c r="K24" s="24">
        <v>4.7464000733743003E-2</v>
      </c>
      <c r="L24" s="24">
        <v>0.22593261131167269</v>
      </c>
      <c r="M24" s="24">
        <v>0.13176895306859207</v>
      </c>
      <c r="N24" s="25">
        <v>0.80132199157641393</v>
      </c>
      <c r="O24" s="26">
        <v>4</v>
      </c>
      <c r="P24" s="27">
        <v>2.0616726835138386</v>
      </c>
      <c r="Q24" s="27">
        <v>1.9041278295605859</v>
      </c>
      <c r="R24" s="24">
        <v>3.7906137184115521E-2</v>
      </c>
    </row>
    <row r="25" spans="2:18" s="1" customFormat="1" ht="18" customHeight="1">
      <c r="B25" s="6" t="s">
        <v>16</v>
      </c>
      <c r="C25" s="22">
        <v>1594</v>
      </c>
      <c r="D25" s="22">
        <v>1594</v>
      </c>
      <c r="E25" s="22">
        <v>4240</v>
      </c>
      <c r="F25" s="22">
        <v>1186</v>
      </c>
      <c r="G25" s="22">
        <v>3054</v>
      </c>
      <c r="H25" s="23">
        <v>11.525212835625409</v>
      </c>
      <c r="I25" s="23">
        <v>10.450220863064899</v>
      </c>
      <c r="J25" s="24">
        <v>3.6345776031434185E-2</v>
      </c>
      <c r="K25" s="24">
        <v>4.5940110233535995E-2</v>
      </c>
      <c r="L25" s="24">
        <v>0.46758349705304519</v>
      </c>
      <c r="M25" s="24">
        <v>0.14833005893909626</v>
      </c>
      <c r="N25" s="25">
        <v>1.1941657170923379</v>
      </c>
      <c r="O25" s="26">
        <v>4</v>
      </c>
      <c r="P25" s="27">
        <v>2.0104780615586115</v>
      </c>
      <c r="Q25" s="27">
        <v>2.011204481792717</v>
      </c>
      <c r="R25" s="24">
        <v>1.6044531761624098E-2</v>
      </c>
    </row>
    <row r="26" spans="2:18" s="1" customFormat="1" ht="18" customHeight="1">
      <c r="B26" s="6" t="s">
        <v>17</v>
      </c>
      <c r="C26" s="22">
        <v>886</v>
      </c>
      <c r="D26" s="22">
        <v>886</v>
      </c>
      <c r="E26" s="22">
        <v>6293</v>
      </c>
      <c r="F26" s="22">
        <v>1657</v>
      </c>
      <c r="G26" s="22">
        <v>4636</v>
      </c>
      <c r="H26" s="23">
        <v>6.6736410698878341</v>
      </c>
      <c r="I26" s="23">
        <v>6.2024101762999333</v>
      </c>
      <c r="J26" s="24">
        <v>3.3433994823123384E-2</v>
      </c>
      <c r="K26" s="24">
        <v>3.3291315168557482E-2</v>
      </c>
      <c r="L26" s="24">
        <v>0.59426229508196726</v>
      </c>
      <c r="M26" s="24">
        <v>0.11777394305435721</v>
      </c>
      <c r="N26" s="25">
        <v>1.3961402717860227</v>
      </c>
      <c r="O26" s="26"/>
      <c r="P26" s="27">
        <v>1.8755392579810182</v>
      </c>
      <c r="Q26" s="27">
        <v>2.2932849364791288</v>
      </c>
      <c r="R26" s="24">
        <v>2.8904227782571183E-2</v>
      </c>
    </row>
    <row r="27" spans="2:18" s="1" customFormat="1" ht="18" customHeight="1">
      <c r="B27" s="6" t="s">
        <v>18</v>
      </c>
      <c r="C27" s="22">
        <v>1379</v>
      </c>
      <c r="D27" s="22">
        <v>1579</v>
      </c>
      <c r="E27" s="22">
        <v>3912</v>
      </c>
      <c r="F27" s="22">
        <v>739</v>
      </c>
      <c r="G27" s="22">
        <v>3173</v>
      </c>
      <c r="H27" s="23">
        <v>9.103057043807123</v>
      </c>
      <c r="I27" s="23">
        <v>8.1107047872340434</v>
      </c>
      <c r="J27" s="24">
        <v>5.2001260636621492E-2</v>
      </c>
      <c r="K27" s="24">
        <v>5.0547015648802103E-2</v>
      </c>
      <c r="L27" s="24">
        <v>0.30223763000315157</v>
      </c>
      <c r="M27" s="24">
        <v>9.6438701544279859E-2</v>
      </c>
      <c r="N27" s="25">
        <v>1.2107695241096754</v>
      </c>
      <c r="O27" s="26">
        <v>1</v>
      </c>
      <c r="P27" s="27">
        <v>2.320201701859439</v>
      </c>
      <c r="Q27" s="27">
        <v>2.1616266944734099</v>
      </c>
      <c r="R27" s="24">
        <v>4.9795146549007248E-2</v>
      </c>
    </row>
    <row r="28" spans="2:18" s="1" customFormat="1" ht="18" customHeight="1">
      <c r="B28" s="6" t="s">
        <v>19</v>
      </c>
      <c r="C28" s="22">
        <v>22</v>
      </c>
      <c r="D28" s="22">
        <v>321</v>
      </c>
      <c r="E28" s="22">
        <v>397</v>
      </c>
      <c r="F28" s="22">
        <v>1</v>
      </c>
      <c r="G28" s="22">
        <v>396</v>
      </c>
      <c r="H28" s="23">
        <v>32.123737373737377</v>
      </c>
      <c r="I28" s="23">
        <v>31.415730337078653</v>
      </c>
      <c r="J28" s="24">
        <v>0.32575757575757575</v>
      </c>
      <c r="K28" s="24">
        <v>6.6189764955585248E-2</v>
      </c>
      <c r="L28" s="24"/>
      <c r="M28" s="24">
        <v>1.7676767676767676E-2</v>
      </c>
      <c r="N28" s="25">
        <v>0.91733308080808085</v>
      </c>
      <c r="O28" s="26"/>
      <c r="P28" s="27">
        <v>3.9267676767676769</v>
      </c>
      <c r="Q28" s="27"/>
      <c r="R28" s="24"/>
    </row>
    <row r="29" spans="2:18" s="1" customFormat="1" ht="18" customHeight="1">
      <c r="B29" s="6" t="s">
        <v>20</v>
      </c>
      <c r="C29" s="22">
        <v>913</v>
      </c>
      <c r="D29" s="22">
        <v>1012</v>
      </c>
      <c r="E29" s="22">
        <v>9722</v>
      </c>
      <c r="F29" s="22">
        <v>973</v>
      </c>
      <c r="G29" s="22">
        <v>8749</v>
      </c>
      <c r="H29" s="23">
        <v>7.2292833466681907</v>
      </c>
      <c r="I29" s="23">
        <v>6.4689964810095866</v>
      </c>
      <c r="J29" s="24">
        <v>5.8063778717567724E-2</v>
      </c>
      <c r="K29" s="24">
        <v>5.373998007873642E-2</v>
      </c>
      <c r="L29" s="24">
        <v>0.29306206423591269</v>
      </c>
      <c r="M29" s="24">
        <v>0.10412618584981141</v>
      </c>
      <c r="N29" s="25">
        <v>1.0081574808549549</v>
      </c>
      <c r="O29" s="26"/>
      <c r="P29" s="27">
        <v>2.1180706366441879</v>
      </c>
      <c r="Q29" s="27">
        <v>2.1353354134165365</v>
      </c>
      <c r="R29" s="24">
        <v>2.2516859069607955E-2</v>
      </c>
    </row>
    <row r="30" spans="2:18" s="1" customFormat="1" ht="18" customHeight="1">
      <c r="B30" s="6" t="s">
        <v>21</v>
      </c>
      <c r="C30" s="22">
        <v>325</v>
      </c>
      <c r="D30" s="22">
        <v>448</v>
      </c>
      <c r="E30" s="22">
        <v>1039</v>
      </c>
      <c r="F30" s="22">
        <v>2</v>
      </c>
      <c r="G30" s="22">
        <v>1037</v>
      </c>
      <c r="H30" s="23">
        <v>20.271938283510124</v>
      </c>
      <c r="I30" s="23">
        <v>19.03688524590164</v>
      </c>
      <c r="J30" s="24">
        <v>5.8823529411764705E-2</v>
      </c>
      <c r="K30" s="24">
        <v>1.7267624393492532E-2</v>
      </c>
      <c r="L30" s="24"/>
      <c r="M30" s="24">
        <v>7.3288331726133082E-2</v>
      </c>
      <c r="N30" s="25">
        <v>0.94702256509161042</v>
      </c>
      <c r="O30" s="26"/>
      <c r="P30" s="27">
        <v>3.7627772420443586</v>
      </c>
      <c r="Q30" s="27"/>
      <c r="R30" s="24">
        <v>0.17839922854387658</v>
      </c>
    </row>
    <row r="31" spans="2:18" s="1" customFormat="1" ht="18" customHeight="1">
      <c r="B31" s="6" t="s">
        <v>22</v>
      </c>
      <c r="C31" s="22">
        <v>272</v>
      </c>
      <c r="D31" s="22">
        <v>283</v>
      </c>
      <c r="E31" s="22">
        <v>1999</v>
      </c>
      <c r="F31" s="22">
        <v>296</v>
      </c>
      <c r="G31" s="22">
        <v>1703</v>
      </c>
      <c r="H31" s="23">
        <v>12.927187316500294</v>
      </c>
      <c r="I31" s="23">
        <v>11.249190938511326</v>
      </c>
      <c r="J31" s="24">
        <v>9.2777451556077514E-2</v>
      </c>
      <c r="K31" s="24">
        <v>7.5039745627980922E-2</v>
      </c>
      <c r="L31" s="24">
        <v>0.19495008807985909</v>
      </c>
      <c r="M31" s="24">
        <v>0.16265413975337639</v>
      </c>
      <c r="N31" s="25">
        <v>1.1091971227246036</v>
      </c>
      <c r="O31" s="26">
        <v>1</v>
      </c>
      <c r="P31" s="27">
        <v>2.4597768643570168</v>
      </c>
      <c r="Q31" s="27">
        <v>2.1987951807228914</v>
      </c>
      <c r="R31" s="24">
        <v>4.4627128596594248E-2</v>
      </c>
    </row>
    <row r="32" spans="2:18" s="1" customFormat="1" ht="18" customHeight="1">
      <c r="B32" s="6" t="s">
        <v>23</v>
      </c>
      <c r="C32" s="22">
        <v>1126</v>
      </c>
      <c r="D32" s="22">
        <v>1157</v>
      </c>
      <c r="E32" s="22">
        <v>7155</v>
      </c>
      <c r="F32" s="22">
        <v>645</v>
      </c>
      <c r="G32" s="22">
        <v>6510</v>
      </c>
      <c r="H32" s="23">
        <v>7.5470046082949311</v>
      </c>
      <c r="I32" s="23">
        <v>6.6751854905193735</v>
      </c>
      <c r="J32" s="24">
        <v>6.8356374807987716E-2</v>
      </c>
      <c r="K32" s="24">
        <v>5.0497649142089512E-2</v>
      </c>
      <c r="L32" s="24">
        <v>0.32242703533026112</v>
      </c>
      <c r="M32" s="24">
        <v>0.11981566820276497</v>
      </c>
      <c r="N32" s="25">
        <v>1.0806040706605224</v>
      </c>
      <c r="O32" s="26">
        <v>3</v>
      </c>
      <c r="P32" s="27">
        <v>2.3393241167434717</v>
      </c>
      <c r="Q32" s="27">
        <v>2.3292043830395426</v>
      </c>
      <c r="R32" s="24">
        <v>2.8417818740399385E-2</v>
      </c>
    </row>
    <row r="33" spans="2:18" s="1" customFormat="1" ht="18" customHeight="1">
      <c r="B33" s="6" t="s">
        <v>24</v>
      </c>
      <c r="C33" s="22">
        <v>1177</v>
      </c>
      <c r="D33" s="22">
        <v>1246</v>
      </c>
      <c r="E33" s="22">
        <v>9589</v>
      </c>
      <c r="F33" s="22">
        <v>1215</v>
      </c>
      <c r="G33" s="22">
        <v>8374</v>
      </c>
      <c r="H33" s="23">
        <v>6.6001910675901598</v>
      </c>
      <c r="I33" s="23">
        <v>5.8042902208201896</v>
      </c>
      <c r="J33" s="24">
        <v>5.3618342488655359E-2</v>
      </c>
      <c r="K33" s="24">
        <v>6.037633435860322E-2</v>
      </c>
      <c r="L33" s="24">
        <v>0.26594220205397662</v>
      </c>
      <c r="M33" s="24">
        <v>0.13625507523286362</v>
      </c>
      <c r="N33" s="25">
        <v>1.0656648196799618</v>
      </c>
      <c r="O33" s="26">
        <v>8</v>
      </c>
      <c r="P33" s="27">
        <v>2.0943396226415096</v>
      </c>
      <c r="Q33" s="27">
        <v>2.6160754378087114</v>
      </c>
      <c r="R33" s="24">
        <v>4.6930976833054694E-2</v>
      </c>
    </row>
    <row r="34" spans="2:18" s="1" customFormat="1" ht="18" customHeight="1">
      <c r="B34" s="6" t="s">
        <v>25</v>
      </c>
      <c r="C34" s="22">
        <v>496</v>
      </c>
      <c r="D34" s="22">
        <v>832</v>
      </c>
      <c r="E34" s="22">
        <v>6985</v>
      </c>
      <c r="F34" s="22">
        <v>563</v>
      </c>
      <c r="G34" s="22">
        <v>6422</v>
      </c>
      <c r="H34" s="23">
        <v>11.729990657116163</v>
      </c>
      <c r="I34" s="23">
        <v>10.227310574521232</v>
      </c>
      <c r="J34" s="24">
        <v>6.4933042665836188E-2</v>
      </c>
      <c r="K34" s="24">
        <v>4.3236426390548255E-2</v>
      </c>
      <c r="L34" s="24">
        <v>0.28869511055745872</v>
      </c>
      <c r="M34" s="24">
        <v>0.15369043911554034</v>
      </c>
      <c r="N34" s="25">
        <v>1.1779704142011835</v>
      </c>
      <c r="O34" s="26">
        <v>8</v>
      </c>
      <c r="P34" s="27">
        <v>2.6272189349112427</v>
      </c>
      <c r="Q34" s="27">
        <v>2.2766990291262137</v>
      </c>
      <c r="R34" s="24">
        <v>3.2388663967611336E-2</v>
      </c>
    </row>
    <row r="35" spans="2:18" s="1" customFormat="1" ht="18" customHeight="1">
      <c r="B35" s="6" t="s">
        <v>26</v>
      </c>
      <c r="C35" s="22">
        <v>1197</v>
      </c>
      <c r="D35" s="22">
        <v>1197</v>
      </c>
      <c r="E35" s="22">
        <v>4949</v>
      </c>
      <c r="F35" s="22">
        <v>1814</v>
      </c>
      <c r="G35" s="22">
        <v>3135</v>
      </c>
      <c r="H35" s="23">
        <v>6.9349282296650721</v>
      </c>
      <c r="I35" s="23">
        <v>6.3821003963011886</v>
      </c>
      <c r="J35" s="24">
        <v>3.4130781499202553E-2</v>
      </c>
      <c r="K35" s="24">
        <v>2.9851432776781196E-2</v>
      </c>
      <c r="L35" s="24">
        <v>0.68102073365231264</v>
      </c>
      <c r="M35" s="24">
        <v>7.0494417862838915E-2</v>
      </c>
      <c r="N35" s="25">
        <v>1.2315050717703351</v>
      </c>
      <c r="O35" s="26"/>
      <c r="P35" s="27">
        <v>1.5177033492822967</v>
      </c>
      <c r="Q35" s="27">
        <v>1.3747072599531616</v>
      </c>
      <c r="R35" s="24">
        <v>6.6985645933014355E-3</v>
      </c>
    </row>
    <row r="36" spans="2:18" s="1" customFormat="1" ht="18" customHeight="1">
      <c r="B36" s="6" t="s">
        <v>27</v>
      </c>
      <c r="C36" s="22">
        <v>212</v>
      </c>
      <c r="D36" s="22">
        <v>212</v>
      </c>
      <c r="E36" s="22">
        <v>2077</v>
      </c>
      <c r="F36" s="22">
        <v>292</v>
      </c>
      <c r="G36" s="22">
        <v>1785</v>
      </c>
      <c r="H36" s="23">
        <v>12.020728291316527</v>
      </c>
      <c r="I36" s="23">
        <v>10.902467685076381</v>
      </c>
      <c r="J36" s="24">
        <v>4.6498599439775912E-2</v>
      </c>
      <c r="K36" s="24">
        <v>6.641189355455096E-2</v>
      </c>
      <c r="L36" s="24">
        <v>0.1803921568627451</v>
      </c>
      <c r="M36" s="24">
        <v>0.15574229691876751</v>
      </c>
      <c r="N36" s="25">
        <v>0.99044621848739511</v>
      </c>
      <c r="O36" s="26"/>
      <c r="P36" s="27">
        <v>3.388235294117647</v>
      </c>
      <c r="Q36" s="27">
        <v>2.658385093167702</v>
      </c>
      <c r="R36" s="24">
        <v>2.296918767507003E-2</v>
      </c>
    </row>
    <row r="37" spans="2:18" s="1" customFormat="1" ht="18" customHeight="1">
      <c r="B37" s="6" t="s">
        <v>28</v>
      </c>
      <c r="C37" s="22">
        <v>94</v>
      </c>
      <c r="D37" s="22">
        <v>94</v>
      </c>
      <c r="E37" s="22">
        <v>3177</v>
      </c>
      <c r="F37" s="22">
        <v>1044</v>
      </c>
      <c r="G37" s="22">
        <v>2133</v>
      </c>
      <c r="H37" s="23">
        <v>4.16643225503985</v>
      </c>
      <c r="I37" s="23">
        <v>4.0029426189308488</v>
      </c>
      <c r="J37" s="24">
        <v>4.4069385841537738E-2</v>
      </c>
      <c r="K37" s="24">
        <v>2.0816923596264206E-2</v>
      </c>
      <c r="L37" s="24">
        <v>0.5532114392873887</v>
      </c>
      <c r="M37" s="24">
        <v>4.4069385841537738E-2</v>
      </c>
      <c r="N37" s="25">
        <v>0.75028607594936703</v>
      </c>
      <c r="O37" s="26"/>
      <c r="P37" s="27">
        <v>1.7008907641819033</v>
      </c>
      <c r="Q37" s="27">
        <v>2.0271186440677966</v>
      </c>
      <c r="R37" s="24">
        <v>4.2194092827004216E-3</v>
      </c>
    </row>
    <row r="38" spans="2:18" s="1" customFormat="1" ht="18" customHeight="1">
      <c r="B38" s="6" t="s">
        <v>29</v>
      </c>
      <c r="C38" s="22">
        <v>32</v>
      </c>
      <c r="D38" s="22">
        <v>32</v>
      </c>
      <c r="E38" s="22">
        <v>3486</v>
      </c>
      <c r="F38" s="22">
        <v>354</v>
      </c>
      <c r="G38" s="22">
        <v>3132</v>
      </c>
      <c r="H38" s="23">
        <v>16.787356321839081</v>
      </c>
      <c r="I38" s="23">
        <v>14.729605515128304</v>
      </c>
      <c r="J38" s="24">
        <v>0.16634738186462325</v>
      </c>
      <c r="K38" s="24">
        <v>5.1028947468522955E-2</v>
      </c>
      <c r="L38" s="24">
        <v>0.31960408684546615</v>
      </c>
      <c r="M38" s="24">
        <v>9.8978288633461045E-2</v>
      </c>
      <c r="N38" s="25">
        <v>1.1542590357598979</v>
      </c>
      <c r="O38" s="26"/>
      <c r="P38" s="27">
        <v>3.5210727969348659</v>
      </c>
      <c r="Q38" s="27">
        <v>5.0409590409590406</v>
      </c>
      <c r="R38" s="24">
        <v>1.3729246487867178E-2</v>
      </c>
    </row>
    <row r="39" spans="2:18" s="1" customFormat="1" ht="18" customHeight="1">
      <c r="B39" s="6" t="s">
        <v>30</v>
      </c>
      <c r="C39" s="22"/>
      <c r="D39" s="22"/>
      <c r="E39" s="22">
        <v>787</v>
      </c>
      <c r="F39" s="22">
        <v>11</v>
      </c>
      <c r="G39" s="22">
        <v>776</v>
      </c>
      <c r="H39" s="23">
        <v>30.929123711340207</v>
      </c>
      <c r="I39" s="23">
        <v>26.016018306636155</v>
      </c>
      <c r="J39" s="24">
        <v>0.43685567010309279</v>
      </c>
      <c r="K39" s="24">
        <v>8.6954710220407488E-2</v>
      </c>
      <c r="L39" s="24"/>
      <c r="M39" s="24"/>
      <c r="N39" s="25">
        <v>0.66806701030927829</v>
      </c>
      <c r="O39" s="26"/>
      <c r="P39" s="27">
        <v>1.5038659793814433</v>
      </c>
      <c r="Q39" s="27"/>
      <c r="R39" s="24">
        <v>1.288659793814433E-3</v>
      </c>
    </row>
    <row r="40" spans="2:18" s="1" customFormat="1" ht="18" customHeight="1">
      <c r="B40" s="6" t="s">
        <v>32</v>
      </c>
      <c r="C40" s="22">
        <v>933</v>
      </c>
      <c r="D40" s="22">
        <v>933</v>
      </c>
      <c r="E40" s="22">
        <v>10950</v>
      </c>
      <c r="F40" s="22">
        <v>1471</v>
      </c>
      <c r="G40" s="22">
        <v>9479</v>
      </c>
      <c r="H40" s="23">
        <v>8.0622428526215852</v>
      </c>
      <c r="I40" s="23">
        <v>7.0722796762589928</v>
      </c>
      <c r="J40" s="24">
        <v>6.1504378098955585E-2</v>
      </c>
      <c r="K40" s="24">
        <v>5.7928345240899216E-2</v>
      </c>
      <c r="L40" s="24">
        <v>0.38052537187467034</v>
      </c>
      <c r="M40" s="24">
        <v>0.10433590041143581</v>
      </c>
      <c r="N40" s="25">
        <v>1.0664137461757572</v>
      </c>
      <c r="O40" s="26"/>
      <c r="P40" s="27">
        <v>2.1492773499314275</v>
      </c>
      <c r="Q40" s="27">
        <v>2.2215137233157747</v>
      </c>
      <c r="R40" s="24">
        <v>2.6901571895769597E-2</v>
      </c>
    </row>
    <row r="41" spans="2:18" s="1" customFormat="1" ht="18" customHeight="1">
      <c r="B41" s="6" t="s">
        <v>33</v>
      </c>
      <c r="C41" s="22">
        <v>184</v>
      </c>
      <c r="D41" s="22">
        <v>201</v>
      </c>
      <c r="E41" s="22">
        <v>2152</v>
      </c>
      <c r="F41" s="22">
        <v>310</v>
      </c>
      <c r="G41" s="22">
        <v>1842</v>
      </c>
      <c r="H41" s="23">
        <v>7.5781758957654723</v>
      </c>
      <c r="I41" s="23">
        <v>6.7214161346488686</v>
      </c>
      <c r="J41" s="24">
        <v>6.4603691639522259E-2</v>
      </c>
      <c r="K41" s="24">
        <v>4.7997707572175655E-2</v>
      </c>
      <c r="L41" s="24">
        <v>0.3306188925081433</v>
      </c>
      <c r="M41" s="24">
        <v>0.11183496199782844</v>
      </c>
      <c r="N41" s="25">
        <v>0.84793675352877318</v>
      </c>
      <c r="O41" s="26"/>
      <c r="P41" s="27">
        <v>2.1748099891422368</v>
      </c>
      <c r="Q41" s="27">
        <v>1.8587848932676518</v>
      </c>
      <c r="R41" s="24">
        <v>3.8002171552660155E-2</v>
      </c>
    </row>
    <row r="42" spans="2:18" s="1" customFormat="1" ht="18" customHeight="1">
      <c r="B42" s="6" t="s">
        <v>34</v>
      </c>
      <c r="C42" s="22"/>
      <c r="D42" s="22"/>
      <c r="E42" s="22">
        <v>750</v>
      </c>
      <c r="F42" s="22">
        <v>10</v>
      </c>
      <c r="G42" s="22">
        <v>740</v>
      </c>
      <c r="H42" s="23">
        <v>13.697297297297297</v>
      </c>
      <c r="I42" s="23">
        <v>12.744985673352435</v>
      </c>
      <c r="J42" s="24">
        <v>5.675675675675676E-2</v>
      </c>
      <c r="K42" s="24">
        <v>3.8180741910023679E-2</v>
      </c>
      <c r="L42" s="24">
        <v>1.3513513513513514E-3</v>
      </c>
      <c r="M42" s="24">
        <v>0.14189189189189189</v>
      </c>
      <c r="N42" s="25">
        <v>0.85060432432432442</v>
      </c>
      <c r="O42" s="26"/>
      <c r="P42" s="27">
        <v>3.1216216216216215</v>
      </c>
      <c r="Q42" s="27">
        <v>3</v>
      </c>
      <c r="R42" s="24">
        <v>0.2</v>
      </c>
    </row>
    <row r="43" spans="2:18" s="1" customFormat="1" ht="18" customHeight="1">
      <c r="B43" s="6" t="s">
        <v>35</v>
      </c>
      <c r="C43" s="22">
        <v>1062</v>
      </c>
      <c r="D43" s="22">
        <v>1103</v>
      </c>
      <c r="E43" s="22">
        <v>6702</v>
      </c>
      <c r="F43" s="22">
        <v>521</v>
      </c>
      <c r="G43" s="22">
        <v>6181</v>
      </c>
      <c r="H43" s="23">
        <v>7.4544572075715907</v>
      </c>
      <c r="I43" s="23">
        <v>5.9680832304708167</v>
      </c>
      <c r="J43" s="24">
        <v>8.2510920563015691E-2</v>
      </c>
      <c r="K43" s="24">
        <v>0.10133258095320774</v>
      </c>
      <c r="L43" s="24">
        <v>0.21258696003882868</v>
      </c>
      <c r="M43" s="24">
        <v>0.12101601682575636</v>
      </c>
      <c r="N43" s="25">
        <v>0.85062981718168584</v>
      </c>
      <c r="O43" s="26">
        <v>1</v>
      </c>
      <c r="P43" s="27">
        <v>2.3410451383271313</v>
      </c>
      <c r="Q43" s="27">
        <v>2.0974124809741248</v>
      </c>
      <c r="R43" s="24">
        <v>4.1255460281507846E-2</v>
      </c>
    </row>
    <row r="44" spans="2:18" s="1" customFormat="1" ht="18" customHeight="1">
      <c r="B44" s="6" t="s">
        <v>36</v>
      </c>
      <c r="C44" s="22">
        <v>3712</v>
      </c>
      <c r="D44" s="22">
        <v>5078</v>
      </c>
      <c r="E44" s="22">
        <v>11931</v>
      </c>
      <c r="F44" s="22">
        <v>1746</v>
      </c>
      <c r="G44" s="22">
        <v>10185</v>
      </c>
      <c r="H44" s="23">
        <v>4.448502700049092</v>
      </c>
      <c r="I44" s="23">
        <v>4.0030803983981924</v>
      </c>
      <c r="J44" s="24">
        <v>4.3789887088856158E-2</v>
      </c>
      <c r="K44" s="24">
        <v>6.0497042464906857E-2</v>
      </c>
      <c r="L44" s="24">
        <v>0.21168384879725086</v>
      </c>
      <c r="M44" s="24">
        <v>5.3411880216003925E-2</v>
      </c>
      <c r="N44" s="25">
        <v>0.68928326951399121</v>
      </c>
      <c r="O44" s="26"/>
      <c r="P44" s="27">
        <v>1.7326460481099657</v>
      </c>
      <c r="Q44" s="27">
        <v>1.589517625231911</v>
      </c>
      <c r="R44" s="24">
        <v>1.4727540500736377E-3</v>
      </c>
    </row>
    <row r="45" spans="2:18" s="1" customFormat="1" ht="18" customHeight="1">
      <c r="B45" s="6" t="s">
        <v>37</v>
      </c>
      <c r="C45" s="22">
        <v>1608</v>
      </c>
      <c r="D45" s="22">
        <v>1628</v>
      </c>
      <c r="E45" s="22">
        <v>7239</v>
      </c>
      <c r="F45" s="22">
        <v>356</v>
      </c>
      <c r="G45" s="22">
        <v>6883</v>
      </c>
      <c r="H45" s="23">
        <v>4.4034577945663225</v>
      </c>
      <c r="I45" s="23">
        <v>4.0105974504684383</v>
      </c>
      <c r="J45" s="24">
        <v>5.4046200784541622E-2</v>
      </c>
      <c r="K45" s="24">
        <v>5.2690619947870269E-2</v>
      </c>
      <c r="L45" s="24">
        <v>0.17957286067121894</v>
      </c>
      <c r="M45" s="24">
        <v>4.6636640999564147E-2</v>
      </c>
      <c r="N45" s="25">
        <v>0.54486061310475087</v>
      </c>
      <c r="O45" s="26"/>
      <c r="P45" s="27">
        <v>1.7509806770303646</v>
      </c>
      <c r="Q45" s="27">
        <v>1.7305825242718447</v>
      </c>
      <c r="R45" s="24">
        <v>5.9567049251779743E-3</v>
      </c>
    </row>
    <row r="46" spans="2:18" s="1" customFormat="1" ht="18" customHeight="1">
      <c r="B46" s="6" t="s">
        <v>38</v>
      </c>
      <c r="C46" s="22">
        <v>1727</v>
      </c>
      <c r="D46" s="22">
        <v>3417</v>
      </c>
      <c r="E46" s="22">
        <v>9206</v>
      </c>
      <c r="F46" s="22">
        <v>1612</v>
      </c>
      <c r="G46" s="22">
        <v>7594</v>
      </c>
      <c r="H46" s="23">
        <v>9.6719778772715301</v>
      </c>
      <c r="I46" s="23">
        <v>7.9384390955506925</v>
      </c>
      <c r="J46" s="24">
        <v>9.7313668685804586E-2</v>
      </c>
      <c r="K46" s="24">
        <v>8.6822148701820312E-2</v>
      </c>
      <c r="L46" s="24">
        <v>0.38003687121411639</v>
      </c>
      <c r="M46" s="24">
        <v>0.13247300500395048</v>
      </c>
      <c r="N46" s="25">
        <v>1.1674786805372663</v>
      </c>
      <c r="O46" s="26">
        <v>1</v>
      </c>
      <c r="P46" s="27">
        <v>1.9781406373452726</v>
      </c>
      <c r="Q46" s="27">
        <v>2.1212751212751213</v>
      </c>
      <c r="R46" s="24">
        <v>5.0697919410060577E-2</v>
      </c>
    </row>
    <row r="47" spans="2:18" s="1" customFormat="1" ht="18" customHeight="1">
      <c r="B47" s="6" t="s">
        <v>39</v>
      </c>
      <c r="C47" s="22">
        <v>1000</v>
      </c>
      <c r="D47" s="22">
        <v>1029</v>
      </c>
      <c r="E47" s="22">
        <v>10871</v>
      </c>
      <c r="F47" s="22">
        <v>1103</v>
      </c>
      <c r="G47" s="22">
        <v>9768</v>
      </c>
      <c r="H47" s="23">
        <v>9.9499385749385745</v>
      </c>
      <c r="I47" s="23">
        <v>8.1942536630036624</v>
      </c>
      <c r="J47" s="24">
        <v>0.10565110565110565</v>
      </c>
      <c r="K47" s="24">
        <v>9.3774114887180918E-2</v>
      </c>
      <c r="L47" s="24">
        <v>0.25051187551187554</v>
      </c>
      <c r="M47" s="24">
        <v>0.15305077805077805</v>
      </c>
      <c r="N47" s="25">
        <v>1.0063350429975431</v>
      </c>
      <c r="O47" s="26">
        <v>3</v>
      </c>
      <c r="P47" s="27">
        <v>2.4256756756756759</v>
      </c>
      <c r="Q47" s="27">
        <v>2.5357580711074785</v>
      </c>
      <c r="R47" s="24">
        <v>6.7465192465192461E-2</v>
      </c>
    </row>
    <row r="48" spans="2:18" s="1" customFormat="1" ht="18" customHeight="1">
      <c r="B48" s="6" t="s">
        <v>40</v>
      </c>
      <c r="C48" s="22">
        <v>407</v>
      </c>
      <c r="D48" s="22">
        <v>425</v>
      </c>
      <c r="E48" s="22">
        <v>13374</v>
      </c>
      <c r="F48" s="22">
        <v>1096</v>
      </c>
      <c r="G48" s="22">
        <v>12278</v>
      </c>
      <c r="H48" s="23">
        <v>7.2582668187001138</v>
      </c>
      <c r="I48" s="23">
        <v>6.3060861839182589</v>
      </c>
      <c r="J48" s="24">
        <v>8.3319758918390621E-2</v>
      </c>
      <c r="K48" s="24">
        <v>7.1333191198087911E-2</v>
      </c>
      <c r="L48" s="24">
        <v>0.31853722104577292</v>
      </c>
      <c r="M48" s="24">
        <v>0.11638703371884672</v>
      </c>
      <c r="N48" s="25">
        <v>1.0815282945105067</v>
      </c>
      <c r="O48" s="26">
        <v>4</v>
      </c>
      <c r="P48" s="27">
        <v>2.2127382309822448</v>
      </c>
      <c r="Q48" s="27">
        <v>2.7051904883661466</v>
      </c>
      <c r="R48" s="24">
        <v>2.8506271379703536E-2</v>
      </c>
    </row>
    <row r="49" spans="2:18" s="1" customFormat="1" ht="18" customHeight="1">
      <c r="B49" s="6" t="s">
        <v>41</v>
      </c>
      <c r="C49" s="22">
        <v>967</v>
      </c>
      <c r="D49" s="22">
        <v>2030</v>
      </c>
      <c r="E49" s="22">
        <v>15659</v>
      </c>
      <c r="F49" s="22">
        <v>2330</v>
      </c>
      <c r="G49" s="22">
        <v>13329</v>
      </c>
      <c r="H49" s="23">
        <v>6.6963012979218242</v>
      </c>
      <c r="I49" s="23">
        <v>5.9288629271025046</v>
      </c>
      <c r="J49" s="24">
        <v>6.2420286593142769E-2</v>
      </c>
      <c r="K49" s="24">
        <v>5.6870763542658673E-2</v>
      </c>
      <c r="L49" s="24">
        <v>0.32380523670192812</v>
      </c>
      <c r="M49" s="24">
        <v>0.11546252532072923</v>
      </c>
      <c r="N49" s="25">
        <v>1.0498069322529824</v>
      </c>
      <c r="O49" s="26">
        <v>1</v>
      </c>
      <c r="P49" s="27">
        <v>1.9795933678445494</v>
      </c>
      <c r="Q49" s="27">
        <v>2.1589434661723819</v>
      </c>
      <c r="R49" s="24">
        <v>3.1510240828269184E-2</v>
      </c>
    </row>
    <row r="50" spans="2:18" s="1" customFormat="1" ht="18" customHeight="1">
      <c r="B50" s="6" t="s">
        <v>42</v>
      </c>
      <c r="C50" s="22">
        <v>945</v>
      </c>
      <c r="D50" s="22">
        <v>1216</v>
      </c>
      <c r="E50" s="22">
        <v>8718</v>
      </c>
      <c r="F50" s="22">
        <v>896</v>
      </c>
      <c r="G50" s="22">
        <v>7822</v>
      </c>
      <c r="H50" s="23">
        <v>5.2551777039120431</v>
      </c>
      <c r="I50" s="23">
        <v>4.7579989154013012</v>
      </c>
      <c r="J50" s="24">
        <v>5.7018665302991565E-2</v>
      </c>
      <c r="K50" s="24">
        <v>4.5492142266335814E-2</v>
      </c>
      <c r="L50" s="24">
        <v>0.24507798517003324</v>
      </c>
      <c r="M50" s="24">
        <v>0.10406545640501151</v>
      </c>
      <c r="N50" s="25">
        <v>0.71289996164663783</v>
      </c>
      <c r="O50" s="26">
        <v>2</v>
      </c>
      <c r="P50" s="27">
        <v>2.053822551777039</v>
      </c>
      <c r="Q50" s="27">
        <v>2.7960354720918099</v>
      </c>
      <c r="R50" s="24">
        <v>2.1222193812324215E-2</v>
      </c>
    </row>
    <row r="51" spans="2:18" s="1" customFormat="1" ht="18" customHeight="1">
      <c r="B51" s="6" t="s">
        <v>43</v>
      </c>
      <c r="C51" s="22">
        <v>73</v>
      </c>
      <c r="D51" s="22">
        <v>87</v>
      </c>
      <c r="E51" s="22">
        <v>5265</v>
      </c>
      <c r="F51" s="22">
        <v>676</v>
      </c>
      <c r="G51" s="22">
        <v>4589</v>
      </c>
      <c r="H51" s="23">
        <v>6.8566136413161907</v>
      </c>
      <c r="I51" s="23">
        <v>6.0834101382488477</v>
      </c>
      <c r="J51" s="24">
        <v>5.4260187404663325E-2</v>
      </c>
      <c r="K51" s="24">
        <v>5.3583346575560145E-2</v>
      </c>
      <c r="L51" s="24">
        <v>0.31074308128132488</v>
      </c>
      <c r="M51" s="24">
        <v>9.8496404445412938E-2</v>
      </c>
      <c r="N51" s="25">
        <v>0.91503133580300722</v>
      </c>
      <c r="O51" s="26">
        <v>4</v>
      </c>
      <c r="P51" s="27">
        <v>1.8770974068424493</v>
      </c>
      <c r="Q51" s="27">
        <v>1.9572230014025245</v>
      </c>
      <c r="R51" s="24">
        <v>3.4865983874482455E-2</v>
      </c>
    </row>
    <row r="52" spans="2:18" s="1" customFormat="1" ht="18" customHeight="1">
      <c r="B52" s="6" t="s">
        <v>44</v>
      </c>
      <c r="C52" s="22">
        <v>944</v>
      </c>
      <c r="D52" s="22">
        <v>971</v>
      </c>
      <c r="E52" s="22">
        <v>11301</v>
      </c>
      <c r="F52" s="22">
        <v>963</v>
      </c>
      <c r="G52" s="22">
        <v>10338</v>
      </c>
      <c r="H52" s="23">
        <v>7.4578254981621201</v>
      </c>
      <c r="I52" s="23">
        <v>6.5043900423509964</v>
      </c>
      <c r="J52" s="24">
        <v>6.3551944283226927E-2</v>
      </c>
      <c r="K52" s="24">
        <v>6.4034552977340828E-2</v>
      </c>
      <c r="L52" s="24">
        <v>0.27500483652544011</v>
      </c>
      <c r="M52" s="24">
        <v>0.12333139872315728</v>
      </c>
      <c r="N52" s="25">
        <v>0.98520526213967885</v>
      </c>
      <c r="O52" s="26">
        <v>5</v>
      </c>
      <c r="P52" s="27">
        <v>2.2159992261559296</v>
      </c>
      <c r="Q52" s="27">
        <v>2.3264157580021103</v>
      </c>
      <c r="R52" s="24">
        <v>3.0470110272780036E-2</v>
      </c>
    </row>
    <row r="53" spans="2:18" s="1" customFormat="1" ht="18" customHeight="1">
      <c r="B53" s="6" t="s">
        <v>45</v>
      </c>
      <c r="C53" s="22">
        <v>1480</v>
      </c>
      <c r="D53" s="22">
        <v>1698</v>
      </c>
      <c r="E53" s="22">
        <v>9364</v>
      </c>
      <c r="F53" s="22">
        <v>322</v>
      </c>
      <c r="G53" s="22">
        <v>9042</v>
      </c>
      <c r="H53" s="23">
        <v>8.065361645653617</v>
      </c>
      <c r="I53" s="23">
        <v>6.7047934289567239</v>
      </c>
      <c r="J53" s="24">
        <v>9.7876575978765756E-2</v>
      </c>
      <c r="K53" s="24">
        <v>8.4961674002769896E-2</v>
      </c>
      <c r="L53" s="24">
        <v>0.3281353682813537</v>
      </c>
      <c r="M53" s="24">
        <v>0.13293519132935191</v>
      </c>
      <c r="N53" s="25">
        <v>1.0539813536828135</v>
      </c>
      <c r="O53" s="26">
        <v>9</v>
      </c>
      <c r="P53" s="27">
        <v>2.1162353461623535</v>
      </c>
      <c r="Q53" s="27">
        <v>2.3080552746882375</v>
      </c>
      <c r="R53" s="24">
        <v>3.7270515372705156E-2</v>
      </c>
    </row>
    <row r="54" spans="2:18" s="1" customFormat="1" ht="18" customHeight="1">
      <c r="B54" s="6" t="s">
        <v>46</v>
      </c>
      <c r="C54" s="22">
        <v>1367</v>
      </c>
      <c r="D54" s="22">
        <v>3878</v>
      </c>
      <c r="E54" s="22">
        <v>14720</v>
      </c>
      <c r="F54" s="22">
        <v>1679</v>
      </c>
      <c r="G54" s="22">
        <v>13041</v>
      </c>
      <c r="H54" s="23">
        <v>7.9986964189862739</v>
      </c>
      <c r="I54" s="23">
        <v>6.5797126240164214</v>
      </c>
      <c r="J54" s="24">
        <v>0.10344298750095851</v>
      </c>
      <c r="K54" s="24">
        <v>0.10233820018981699</v>
      </c>
      <c r="L54" s="24">
        <v>0.28962502875546353</v>
      </c>
      <c r="M54" s="24">
        <v>0.12023617820719271</v>
      </c>
      <c r="N54" s="25">
        <v>0.99765902154742758</v>
      </c>
      <c r="O54" s="26">
        <v>8</v>
      </c>
      <c r="P54" s="27">
        <v>2.1589602024384633</v>
      </c>
      <c r="Q54" s="27">
        <v>2.4569764363251259</v>
      </c>
      <c r="R54" s="24">
        <v>2.883214477417376E-2</v>
      </c>
    </row>
    <row r="55" spans="2:18" s="1" customFormat="1" ht="18" customHeight="1">
      <c r="B55" s="6" t="s">
        <v>47</v>
      </c>
      <c r="C55" s="22">
        <v>217</v>
      </c>
      <c r="D55" s="22">
        <v>217</v>
      </c>
      <c r="E55" s="22">
        <v>3122</v>
      </c>
      <c r="F55" s="22">
        <v>585</v>
      </c>
      <c r="G55" s="22">
        <v>2537</v>
      </c>
      <c r="H55" s="23">
        <v>12.541978715017738</v>
      </c>
      <c r="I55" s="23">
        <v>10.09260099863822</v>
      </c>
      <c r="J55" s="24">
        <v>0.13165155695703587</v>
      </c>
      <c r="K55" s="24">
        <v>0.11621986863194947</v>
      </c>
      <c r="L55" s="24">
        <v>0.3618446984627513</v>
      </c>
      <c r="M55" s="24">
        <v>0.17422152148206543</v>
      </c>
      <c r="N55" s="25">
        <v>1.2614262908947576</v>
      </c>
      <c r="O55" s="26">
        <v>17</v>
      </c>
      <c r="P55" s="27">
        <v>2.4820654316121402</v>
      </c>
      <c r="Q55" s="27">
        <v>1.6601307189542485</v>
      </c>
      <c r="R55" s="24">
        <v>6.2278281434765471E-2</v>
      </c>
    </row>
    <row r="56" spans="2:18" s="1" customFormat="1" ht="18" customHeight="1">
      <c r="B56" s="6" t="s">
        <v>48</v>
      </c>
      <c r="C56" s="22">
        <v>360</v>
      </c>
      <c r="D56" s="22">
        <v>360</v>
      </c>
      <c r="E56" s="22">
        <v>1158</v>
      </c>
      <c r="F56" s="22">
        <v>337</v>
      </c>
      <c r="G56" s="22">
        <v>821</v>
      </c>
      <c r="H56" s="23">
        <v>9.5578562728380021</v>
      </c>
      <c r="I56" s="23">
        <v>7.8551532033426188</v>
      </c>
      <c r="J56" s="24">
        <v>0.12545676004872108</v>
      </c>
      <c r="K56" s="24">
        <v>8.7421944692239073E-2</v>
      </c>
      <c r="L56" s="24">
        <v>0.18392204628501826</v>
      </c>
      <c r="M56" s="24">
        <v>0.19853836784409257</v>
      </c>
      <c r="N56" s="25">
        <v>0.92849841656516441</v>
      </c>
      <c r="O56" s="26">
        <v>1</v>
      </c>
      <c r="P56" s="27">
        <v>2.4116930572472595</v>
      </c>
      <c r="Q56" s="27">
        <v>1.7284768211920529</v>
      </c>
      <c r="R56" s="24">
        <v>4.1412911084043852E-2</v>
      </c>
    </row>
    <row r="57" spans="2:18" s="1" customFormat="1" ht="18" customHeight="1">
      <c r="B57" s="6" t="s">
        <v>49</v>
      </c>
      <c r="C57" s="22">
        <v>1589</v>
      </c>
      <c r="D57" s="22">
        <v>2493</v>
      </c>
      <c r="E57" s="22">
        <v>16030</v>
      </c>
      <c r="F57" s="22">
        <v>1216</v>
      </c>
      <c r="G57" s="22">
        <v>14814</v>
      </c>
      <c r="H57" s="23">
        <v>7.7378830835695966</v>
      </c>
      <c r="I57" s="23">
        <v>6.7737964387777536</v>
      </c>
      <c r="J57" s="24">
        <v>7.8776832725799925E-2</v>
      </c>
      <c r="K57" s="24">
        <v>6.733025674131328E-2</v>
      </c>
      <c r="L57" s="24">
        <v>0.31247468610773593</v>
      </c>
      <c r="M57" s="24">
        <v>0.13399486971783447</v>
      </c>
      <c r="N57" s="25">
        <v>1.0380580936951531</v>
      </c>
      <c r="O57" s="26">
        <v>1</v>
      </c>
      <c r="P57" s="27">
        <v>1.8588497367355206</v>
      </c>
      <c r="Q57" s="27">
        <v>2.1270252754374597</v>
      </c>
      <c r="R57" s="24">
        <v>3.1996759821790198E-2</v>
      </c>
    </row>
    <row r="58" spans="2:18" s="1" customFormat="1" ht="18" customHeight="1">
      <c r="B58" s="6" t="s">
        <v>50</v>
      </c>
      <c r="C58" s="22">
        <v>383</v>
      </c>
      <c r="D58" s="22">
        <v>389</v>
      </c>
      <c r="E58" s="22">
        <v>5391</v>
      </c>
      <c r="F58" s="22">
        <v>397</v>
      </c>
      <c r="G58" s="22">
        <v>4994</v>
      </c>
      <c r="H58" s="23">
        <v>7.1321585903083697</v>
      </c>
      <c r="I58" s="23">
        <v>6.4852284803400639</v>
      </c>
      <c r="J58" s="24">
        <v>5.7869443331998401E-2</v>
      </c>
      <c r="K58" s="24">
        <v>4.4808804537031836E-2</v>
      </c>
      <c r="L58" s="24">
        <v>0.29335202242691227</v>
      </c>
      <c r="M58" s="24">
        <v>9.7316780136163392E-2</v>
      </c>
      <c r="N58" s="25">
        <v>0.90706850220264335</v>
      </c>
      <c r="O58" s="26">
        <v>3</v>
      </c>
      <c r="P58" s="27">
        <v>2.1267521025230276</v>
      </c>
      <c r="Q58" s="27">
        <v>2.9494880546075084</v>
      </c>
      <c r="R58" s="24">
        <v>3.1437725270324388E-2</v>
      </c>
    </row>
    <row r="59" spans="2:18" s="1" customFormat="1" ht="18" customHeight="1">
      <c r="B59" s="6" t="s">
        <v>51</v>
      </c>
      <c r="C59" s="22"/>
      <c r="D59" s="22"/>
      <c r="E59" s="22">
        <v>1407</v>
      </c>
      <c r="F59" s="22">
        <v>3</v>
      </c>
      <c r="G59" s="22">
        <v>1404</v>
      </c>
      <c r="H59" s="23">
        <v>15.074074074074074</v>
      </c>
      <c r="I59" s="23">
        <v>14.161290322580646</v>
      </c>
      <c r="J59" s="24">
        <v>9.472934472934473E-2</v>
      </c>
      <c r="K59" s="24">
        <v>4.1060291060291063E-2</v>
      </c>
      <c r="L59" s="24">
        <v>1.4245014245014245E-2</v>
      </c>
      <c r="M59" s="24">
        <v>0.21652421652421652</v>
      </c>
      <c r="N59" s="25">
        <v>0.86173347578347581</v>
      </c>
      <c r="O59" s="26"/>
      <c r="P59" s="27">
        <v>3.5056980056980058</v>
      </c>
      <c r="Q59" s="27">
        <v>4.95</v>
      </c>
      <c r="R59" s="24">
        <v>0.1623931623931624</v>
      </c>
    </row>
    <row r="60" spans="2:18" s="1" customFormat="1" ht="18" customHeight="1">
      <c r="B60" s="6" t="s">
        <v>52</v>
      </c>
      <c r="C60" s="22">
        <v>690</v>
      </c>
      <c r="D60" s="22">
        <v>690</v>
      </c>
      <c r="E60" s="22">
        <v>2548</v>
      </c>
      <c r="F60" s="22">
        <v>481</v>
      </c>
      <c r="G60" s="22">
        <v>2067</v>
      </c>
      <c r="H60" s="23">
        <v>9.1088534107402026</v>
      </c>
      <c r="I60" s="23">
        <v>8.4184397163120561</v>
      </c>
      <c r="J60" s="24">
        <v>4.4992743105950653E-2</v>
      </c>
      <c r="K60" s="24">
        <v>4.3711493520288934E-2</v>
      </c>
      <c r="L60" s="24">
        <v>0.30188679245283018</v>
      </c>
      <c r="M60" s="24">
        <v>0.16061925495887761</v>
      </c>
      <c r="N60" s="25">
        <v>1.0421005321722303</v>
      </c>
      <c r="O60" s="26">
        <v>1</v>
      </c>
      <c r="P60" s="27">
        <v>2.3517174649250121</v>
      </c>
      <c r="Q60" s="27">
        <v>1.4599358974358974</v>
      </c>
      <c r="R60" s="24">
        <v>0.16207063376874697</v>
      </c>
    </row>
    <row r="61" spans="2:18" s="1" customFormat="1" ht="18" customHeight="1">
      <c r="B61" s="6" t="s">
        <v>53</v>
      </c>
      <c r="C61" s="22">
        <v>60</v>
      </c>
      <c r="D61" s="22">
        <v>1470</v>
      </c>
      <c r="E61" s="22">
        <v>1134</v>
      </c>
      <c r="F61" s="22">
        <v>1</v>
      </c>
      <c r="G61" s="22">
        <v>1133</v>
      </c>
      <c r="H61" s="23">
        <v>22.849073256840246</v>
      </c>
      <c r="I61" s="23">
        <v>19.240816326530613</v>
      </c>
      <c r="J61" s="24">
        <v>0.13503971756398941</v>
      </c>
      <c r="K61" s="24">
        <v>5.5006180469715699E-2</v>
      </c>
      <c r="L61" s="24"/>
      <c r="M61" s="24">
        <v>6.5313327449249781E-2</v>
      </c>
      <c r="N61" s="25">
        <v>0.93424033539276263</v>
      </c>
      <c r="O61" s="26"/>
      <c r="P61" s="27">
        <v>2.4642541924095323</v>
      </c>
      <c r="Q61" s="27"/>
      <c r="R61" s="24">
        <v>7.9435127978817292E-3</v>
      </c>
    </row>
    <row r="62" spans="2:18" s="1" customFormat="1" ht="18" customHeight="1">
      <c r="B62" s="6" t="s">
        <v>54</v>
      </c>
      <c r="C62" s="22">
        <v>1144</v>
      </c>
      <c r="D62" s="22">
        <v>1144</v>
      </c>
      <c r="E62" s="22">
        <v>1419</v>
      </c>
      <c r="F62" s="22">
        <v>7</v>
      </c>
      <c r="G62" s="22">
        <v>1412</v>
      </c>
      <c r="H62" s="23">
        <v>19.61756373937677</v>
      </c>
      <c r="I62" s="23">
        <v>17.56861133935908</v>
      </c>
      <c r="J62" s="24">
        <v>0.13810198300283286</v>
      </c>
      <c r="K62" s="24">
        <v>8.5776173285198556E-2</v>
      </c>
      <c r="L62" s="24">
        <v>1.1331444759206799E-2</v>
      </c>
      <c r="M62" s="24">
        <v>0.10764872521246459</v>
      </c>
      <c r="N62" s="25">
        <v>0.99116919263456094</v>
      </c>
      <c r="O62" s="26"/>
      <c r="P62" s="27">
        <v>3.6402266288951841</v>
      </c>
      <c r="Q62" s="27">
        <v>4.1875</v>
      </c>
      <c r="R62" s="24">
        <v>3.8951841359773372E-2</v>
      </c>
    </row>
    <row r="63" spans="2:18" s="1" customFormat="1" ht="18" customHeight="1">
      <c r="B63" s="6" t="s">
        <v>55</v>
      </c>
      <c r="C63" s="22"/>
      <c r="D63" s="22"/>
      <c r="E63" s="22">
        <v>683</v>
      </c>
      <c r="F63" s="22">
        <v>4</v>
      </c>
      <c r="G63" s="22">
        <v>679</v>
      </c>
      <c r="H63" s="23">
        <v>20.413843888070691</v>
      </c>
      <c r="I63" s="23">
        <v>18.672609400324149</v>
      </c>
      <c r="J63" s="24">
        <v>9.1310751104565532E-2</v>
      </c>
      <c r="K63" s="24">
        <v>3.6866026982180215E-2</v>
      </c>
      <c r="L63" s="24">
        <v>1.4727540500736377E-3</v>
      </c>
      <c r="M63" s="24">
        <v>5.3019145802650956E-2</v>
      </c>
      <c r="N63" s="25">
        <v>0.92016215022091319</v>
      </c>
      <c r="O63" s="26"/>
      <c r="P63" s="27">
        <v>3.1119293078055965</v>
      </c>
      <c r="Q63" s="27">
        <v>6</v>
      </c>
      <c r="R63" s="24">
        <v>4.418262150220913E-3</v>
      </c>
    </row>
    <row r="64" spans="2:18" s="1" customFormat="1" ht="18" customHeight="1">
      <c r="B64" s="6" t="s">
        <v>56</v>
      </c>
      <c r="C64" s="22">
        <v>523</v>
      </c>
      <c r="D64" s="22">
        <v>705</v>
      </c>
      <c r="E64" s="22">
        <v>5546</v>
      </c>
      <c r="F64" s="22">
        <v>463</v>
      </c>
      <c r="G64" s="22">
        <v>5083</v>
      </c>
      <c r="H64" s="23">
        <v>7.8262836907338187</v>
      </c>
      <c r="I64" s="23">
        <v>6.7432789775231381</v>
      </c>
      <c r="J64" s="24">
        <v>0.10722014558331694</v>
      </c>
      <c r="K64" s="24">
        <v>7.6141876775345008E-2</v>
      </c>
      <c r="L64" s="24">
        <v>0.24257328349399962</v>
      </c>
      <c r="M64" s="24">
        <v>0.14184536690930552</v>
      </c>
      <c r="N64" s="25">
        <v>1.0356847727719851</v>
      </c>
      <c r="O64" s="26">
        <v>4</v>
      </c>
      <c r="P64" s="27">
        <v>2.3793035608892388</v>
      </c>
      <c r="Q64" s="27">
        <v>1.70235198702352</v>
      </c>
      <c r="R64" s="24">
        <v>3.8559905567578205E-2</v>
      </c>
    </row>
    <row r="65" spans="2:18" s="1" customFormat="1" ht="18" customHeight="1">
      <c r="B65" s="6" t="s">
        <v>57</v>
      </c>
      <c r="C65" s="22">
        <v>873</v>
      </c>
      <c r="D65" s="22">
        <v>1429</v>
      </c>
      <c r="E65" s="22">
        <v>2770</v>
      </c>
      <c r="F65" s="22">
        <v>258</v>
      </c>
      <c r="G65" s="22">
        <v>2512</v>
      </c>
      <c r="H65" s="23">
        <v>12.25</v>
      </c>
      <c r="I65" s="23">
        <v>8.7926068170907339</v>
      </c>
      <c r="J65" s="24">
        <v>0.17078025477707007</v>
      </c>
      <c r="K65" s="24">
        <v>0.13730014298713117</v>
      </c>
      <c r="L65" s="24">
        <v>0.36664012738853502</v>
      </c>
      <c r="M65" s="24">
        <v>0.19307324840764331</v>
      </c>
      <c r="N65" s="25">
        <v>1.2422880573248409</v>
      </c>
      <c r="O65" s="26">
        <v>1</v>
      </c>
      <c r="P65" s="27">
        <v>3.3061305732484074</v>
      </c>
      <c r="Q65" s="27">
        <v>2.3789359391965257</v>
      </c>
      <c r="R65" s="24">
        <v>6.4490445859872611E-2</v>
      </c>
    </row>
    <row r="66" spans="2:18" s="1" customFormat="1" ht="18" customHeight="1">
      <c r="B66" s="6" t="s">
        <v>58</v>
      </c>
      <c r="C66" s="22">
        <v>132</v>
      </c>
      <c r="D66" s="22">
        <v>6567</v>
      </c>
      <c r="E66" s="22">
        <v>913</v>
      </c>
      <c r="F66" s="22">
        <v>1</v>
      </c>
      <c r="G66" s="22">
        <v>912</v>
      </c>
      <c r="H66" s="23">
        <v>43.305921052631582</v>
      </c>
      <c r="I66" s="23">
        <v>36.073394495412842</v>
      </c>
      <c r="J66" s="24">
        <v>0.40241228070175439</v>
      </c>
      <c r="K66" s="24">
        <v>6.1931890112672493E-2</v>
      </c>
      <c r="L66" s="24"/>
      <c r="M66" s="24">
        <v>1.9736842105263157E-2</v>
      </c>
      <c r="N66" s="25">
        <v>0.91893552631578945</v>
      </c>
      <c r="O66" s="26"/>
      <c r="P66" s="27">
        <v>2.9517543859649122</v>
      </c>
      <c r="Q66" s="27"/>
      <c r="R66" s="24">
        <v>1.2061403508771929E-2</v>
      </c>
    </row>
    <row r="67" spans="2:18" s="1" customFormat="1" ht="18" customHeight="1">
      <c r="B67" s="6" t="s">
        <v>59</v>
      </c>
      <c r="C67" s="22">
        <v>2689</v>
      </c>
      <c r="D67" s="22">
        <v>3175</v>
      </c>
      <c r="E67" s="22">
        <v>10037</v>
      </c>
      <c r="F67" s="22">
        <v>2125</v>
      </c>
      <c r="G67" s="22">
        <v>7912</v>
      </c>
      <c r="H67" s="23">
        <v>9.8628665318503543</v>
      </c>
      <c r="I67" s="23">
        <v>8.1957434892187067</v>
      </c>
      <c r="J67" s="24">
        <v>9.7320525783619813E-2</v>
      </c>
      <c r="K67" s="24">
        <v>8.8460306272826292E-2</v>
      </c>
      <c r="L67" s="24">
        <v>0.56155207280080888</v>
      </c>
      <c r="M67" s="24">
        <v>0.11804853387259859</v>
      </c>
      <c r="N67" s="25">
        <v>1.5112665697674417</v>
      </c>
      <c r="O67" s="26">
        <v>19</v>
      </c>
      <c r="P67" s="27">
        <v>2.1568503538928212</v>
      </c>
      <c r="Q67" s="27">
        <v>2.0598694575737113</v>
      </c>
      <c r="R67" s="24">
        <v>4.600606673407482E-2</v>
      </c>
    </row>
    <row r="68" spans="2:18" s="1" customFormat="1" ht="18" customHeight="1">
      <c r="B68" s="6" t="s">
        <v>60</v>
      </c>
      <c r="C68" s="22">
        <v>1248</v>
      </c>
      <c r="D68" s="22">
        <v>1248</v>
      </c>
      <c r="E68" s="22">
        <v>2685</v>
      </c>
      <c r="F68" s="22">
        <v>640</v>
      </c>
      <c r="G68" s="22">
        <v>2045</v>
      </c>
      <c r="H68" s="23">
        <v>6.9965770171149142</v>
      </c>
      <c r="I68" s="23">
        <v>5.9847928683796541</v>
      </c>
      <c r="J68" s="24">
        <v>6.7481662591687044E-2</v>
      </c>
      <c r="K68" s="24">
        <v>7.4363992172211346E-2</v>
      </c>
      <c r="L68" s="24">
        <v>0.58581907090464547</v>
      </c>
      <c r="M68" s="24">
        <v>0.15061124694376529</v>
      </c>
      <c r="N68" s="25">
        <v>1.2325770660146702</v>
      </c>
      <c r="O68" s="26">
        <v>2</v>
      </c>
      <c r="P68" s="27">
        <v>2.8572127139364305</v>
      </c>
      <c r="Q68" s="27">
        <v>1.7353923205342237</v>
      </c>
      <c r="R68" s="24">
        <v>2.0048899755501223E-2</v>
      </c>
    </row>
    <row r="69" spans="2:18" s="1" customFormat="1" ht="18" customHeight="1">
      <c r="B69" s="6" t="s">
        <v>61</v>
      </c>
      <c r="C69" s="22"/>
      <c r="D69" s="22"/>
      <c r="E69" s="22">
        <v>1237</v>
      </c>
      <c r="F69" s="22">
        <v>7</v>
      </c>
      <c r="G69" s="22">
        <v>1230</v>
      </c>
      <c r="H69" s="23">
        <v>23.808130081300813</v>
      </c>
      <c r="I69" s="23">
        <v>22.85576923076923</v>
      </c>
      <c r="J69" s="24">
        <v>0.23902439024390243</v>
      </c>
      <c r="K69" s="24">
        <v>6.952602103537768E-2</v>
      </c>
      <c r="L69" s="24"/>
      <c r="M69" s="24">
        <v>0.21056910569105691</v>
      </c>
      <c r="N69" s="25">
        <v>1.0240437398373985</v>
      </c>
      <c r="O69" s="26"/>
      <c r="P69" s="27">
        <v>3.4593495934959351</v>
      </c>
      <c r="Q69" s="27"/>
      <c r="R69" s="24">
        <v>5.6097560975609757E-2</v>
      </c>
    </row>
    <row r="70" spans="2:18" s="1" customFormat="1" ht="18" customHeight="1">
      <c r="B70" s="6" t="s">
        <v>62</v>
      </c>
      <c r="C70" s="22"/>
      <c r="D70" s="22"/>
      <c r="E70" s="22">
        <v>5562</v>
      </c>
      <c r="F70" s="22">
        <v>702</v>
      </c>
      <c r="G70" s="22">
        <v>4860</v>
      </c>
      <c r="H70" s="23">
        <v>13.170164609053497</v>
      </c>
      <c r="I70" s="23">
        <v>10.731409544950056</v>
      </c>
      <c r="J70" s="24">
        <v>7.3045267489711935E-2</v>
      </c>
      <c r="K70" s="24">
        <v>9.322417860546503E-2</v>
      </c>
      <c r="L70" s="24">
        <v>0.33086419753086421</v>
      </c>
      <c r="M70" s="24">
        <v>7.0781893004115221E-2</v>
      </c>
      <c r="N70" s="25">
        <v>0.82981432098765451</v>
      </c>
      <c r="O70" s="26">
        <v>12</v>
      </c>
      <c r="P70" s="27">
        <v>1.491358024691358</v>
      </c>
      <c r="Q70" s="27">
        <v>2.216417910447761</v>
      </c>
      <c r="R70" s="24">
        <v>1.2345679012345679E-3</v>
      </c>
    </row>
    <row r="71" spans="2:18" s="1" customFormat="1" ht="18" customHeight="1">
      <c r="B71" s="6" t="s">
        <v>63</v>
      </c>
      <c r="C71" s="22">
        <v>732</v>
      </c>
      <c r="D71" s="22">
        <v>756</v>
      </c>
      <c r="E71" s="22">
        <v>1335</v>
      </c>
      <c r="F71" s="22">
        <v>581</v>
      </c>
      <c r="G71" s="22">
        <v>754</v>
      </c>
      <c r="H71" s="23">
        <v>6.5013262599469499</v>
      </c>
      <c r="I71" s="23">
        <v>4.6059743954480794</v>
      </c>
      <c r="J71" s="24">
        <v>6.7639257294429711E-2</v>
      </c>
      <c r="K71" s="24">
        <v>0.18217054263565891</v>
      </c>
      <c r="L71" s="24">
        <v>0.74668435013262602</v>
      </c>
      <c r="M71" s="24">
        <v>8.7533156498673742E-2</v>
      </c>
      <c r="N71" s="25">
        <v>1.1175905835543767</v>
      </c>
      <c r="O71" s="26">
        <v>10</v>
      </c>
      <c r="P71" s="27">
        <v>1.9456233421750664</v>
      </c>
      <c r="Q71" s="27">
        <v>1.8365896980461811</v>
      </c>
      <c r="R71" s="24">
        <v>2.3872679045092837E-2</v>
      </c>
    </row>
    <row r="72" spans="2:18" s="1" customFormat="1" ht="18" customHeight="1">
      <c r="B72" s="6" t="s">
        <v>64</v>
      </c>
      <c r="C72" s="22">
        <v>749</v>
      </c>
      <c r="D72" s="22">
        <v>785</v>
      </c>
      <c r="E72" s="22">
        <v>8707</v>
      </c>
      <c r="F72" s="22">
        <v>1373</v>
      </c>
      <c r="G72" s="22">
        <v>7334</v>
      </c>
      <c r="H72" s="23">
        <v>7.4712298881919823</v>
      </c>
      <c r="I72" s="23">
        <v>6.6900609669644124</v>
      </c>
      <c r="J72" s="24">
        <v>3.8314698663757842E-2</v>
      </c>
      <c r="K72" s="24">
        <v>4.9603971237726759E-2</v>
      </c>
      <c r="L72" s="24">
        <v>0.63907826561221703</v>
      </c>
      <c r="M72" s="24">
        <v>4.6086719389146442E-2</v>
      </c>
      <c r="N72" s="25">
        <v>1.6112778429233707</v>
      </c>
      <c r="O72" s="26"/>
      <c r="P72" s="27">
        <v>1.419007362967003</v>
      </c>
      <c r="Q72" s="27">
        <v>1.9494346063580115</v>
      </c>
      <c r="R72" s="24">
        <v>1.977092991546223E-2</v>
      </c>
    </row>
    <row r="73" spans="2:18" s="1" customFormat="1" ht="18" customHeight="1">
      <c r="B73" s="6" t="s">
        <v>65</v>
      </c>
      <c r="C73" s="22">
        <v>1699</v>
      </c>
      <c r="D73" s="22">
        <v>1701</v>
      </c>
      <c r="E73" s="22">
        <v>7008</v>
      </c>
      <c r="F73" s="22">
        <v>3657</v>
      </c>
      <c r="G73" s="22">
        <v>3351</v>
      </c>
      <c r="H73" s="23">
        <v>9.4246493584004778</v>
      </c>
      <c r="I73" s="23">
        <v>7.6845218534341111</v>
      </c>
      <c r="J73" s="24">
        <v>9.1912861832288875E-2</v>
      </c>
      <c r="K73" s="24">
        <v>6.6968526375783669E-2</v>
      </c>
      <c r="L73" s="24">
        <v>0.67472396299612059</v>
      </c>
      <c r="M73" s="24">
        <v>3.043867502238138E-2</v>
      </c>
      <c r="N73" s="25">
        <v>1.3701387645478964</v>
      </c>
      <c r="O73" s="26">
        <v>1</v>
      </c>
      <c r="P73" s="27">
        <v>1.499253954043569</v>
      </c>
      <c r="Q73" s="27">
        <v>1.9977885891198586</v>
      </c>
      <c r="R73" s="24">
        <v>2.6857654431512983E-3</v>
      </c>
    </row>
    <row r="74" spans="2:18" s="1" customFormat="1" ht="18" customHeight="1">
      <c r="B74" s="6" t="s">
        <v>66</v>
      </c>
      <c r="C74" s="22">
        <v>14</v>
      </c>
      <c r="D74" s="22">
        <v>897</v>
      </c>
      <c r="E74" s="22">
        <v>1171</v>
      </c>
      <c r="F74" s="22">
        <v>6</v>
      </c>
      <c r="G74" s="22">
        <v>1165</v>
      </c>
      <c r="H74" s="23">
        <v>35.726180257510727</v>
      </c>
      <c r="I74" s="23">
        <v>26.003797468354431</v>
      </c>
      <c r="J74" s="24">
        <v>0.32188841201716739</v>
      </c>
      <c r="K74" s="24">
        <v>0.17080320030753707</v>
      </c>
      <c r="L74" s="24"/>
      <c r="M74" s="24">
        <v>4.1201716738197426E-2</v>
      </c>
      <c r="N74" s="25">
        <v>0.77091339055793995</v>
      </c>
      <c r="O74" s="26"/>
      <c r="P74" s="27">
        <v>4.0626609442060087</v>
      </c>
      <c r="Q74" s="27"/>
      <c r="R74" s="24">
        <v>0.18197424892703862</v>
      </c>
    </row>
    <row r="75" spans="2:18" s="1" customFormat="1" ht="18" customHeight="1">
      <c r="B75" s="6" t="s">
        <v>67</v>
      </c>
      <c r="C75" s="22"/>
      <c r="D75" s="22"/>
      <c r="E75" s="22">
        <v>650</v>
      </c>
      <c r="F75" s="22"/>
      <c r="G75" s="22">
        <v>650</v>
      </c>
      <c r="H75" s="23">
        <v>31.246153846153845</v>
      </c>
      <c r="I75" s="23">
        <v>29.565723793677204</v>
      </c>
      <c r="J75" s="24">
        <v>7.5384615384615383E-2</v>
      </c>
      <c r="K75" s="24">
        <v>1.9547021171836532E-2</v>
      </c>
      <c r="L75" s="24"/>
      <c r="M75" s="24">
        <v>1.5384615384615385E-2</v>
      </c>
      <c r="N75" s="25">
        <v>0.85118676923076919</v>
      </c>
      <c r="O75" s="26"/>
      <c r="P75" s="27">
        <v>3.1630769230769231</v>
      </c>
      <c r="Q75" s="27"/>
      <c r="R75" s="24">
        <v>3.0769230769230771E-2</v>
      </c>
    </row>
    <row r="76" spans="2:18" s="1" customFormat="1" ht="18" customHeight="1">
      <c r="B76" s="6" t="s">
        <v>68</v>
      </c>
      <c r="C76" s="22"/>
      <c r="D76" s="22"/>
      <c r="E76" s="22">
        <v>2085</v>
      </c>
      <c r="F76" s="22">
        <v>1727</v>
      </c>
      <c r="G76" s="22">
        <v>358</v>
      </c>
      <c r="H76" s="23">
        <v>5.1284916201117321</v>
      </c>
      <c r="I76" s="23">
        <v>5.0282485875706211</v>
      </c>
      <c r="J76" s="24">
        <v>1.11731843575419E-2</v>
      </c>
      <c r="K76" s="24">
        <v>5.9912854030501088E-3</v>
      </c>
      <c r="L76" s="24">
        <v>0.91340782122905029</v>
      </c>
      <c r="M76" s="24">
        <v>8.3798882681564244E-3</v>
      </c>
      <c r="N76" s="25">
        <v>1.3102916201117318</v>
      </c>
      <c r="O76" s="26"/>
      <c r="P76" s="27">
        <v>1.2458100558659218</v>
      </c>
      <c r="Q76" s="27">
        <v>1.3425076452599389</v>
      </c>
      <c r="R76" s="24"/>
    </row>
    <row r="77" spans="2:18" s="1" customFormat="1" ht="18" customHeight="1">
      <c r="B77" s="6" t="s">
        <v>69</v>
      </c>
      <c r="C77" s="22">
        <v>115</v>
      </c>
      <c r="D77" s="22">
        <v>115</v>
      </c>
      <c r="E77" s="22">
        <v>4909</v>
      </c>
      <c r="F77" s="22">
        <v>1212</v>
      </c>
      <c r="G77" s="22">
        <v>3697</v>
      </c>
      <c r="H77" s="23">
        <v>5.863132269407628</v>
      </c>
      <c r="I77" s="23">
        <v>5.2096683530073076</v>
      </c>
      <c r="J77" s="24">
        <v>3.7598052474979715E-2</v>
      </c>
      <c r="K77" s="24">
        <v>6.0989112382358365E-2</v>
      </c>
      <c r="L77" s="24">
        <v>0.83391939410332705</v>
      </c>
      <c r="M77" s="24">
        <v>4.0302948336489043E-2</v>
      </c>
      <c r="N77" s="25">
        <v>2.165139437381661</v>
      </c>
      <c r="O77" s="26">
        <v>4</v>
      </c>
      <c r="P77" s="27">
        <v>1.6378144441439004</v>
      </c>
      <c r="Q77" s="27">
        <v>3.3717158611741809</v>
      </c>
      <c r="R77" s="24">
        <v>2.1639166892074655E-2</v>
      </c>
    </row>
    <row r="78" spans="2:18" s="1" customFormat="1" ht="18" customHeight="1">
      <c r="B78" s="6" t="s">
        <v>70</v>
      </c>
      <c r="C78" s="22">
        <v>807</v>
      </c>
      <c r="D78" s="22">
        <v>847</v>
      </c>
      <c r="E78" s="22">
        <v>4420</v>
      </c>
      <c r="F78" s="22">
        <v>932</v>
      </c>
      <c r="G78" s="22">
        <v>3488</v>
      </c>
      <c r="H78" s="23">
        <v>10.718176605504587</v>
      </c>
      <c r="I78" s="23">
        <v>9.172704559650219</v>
      </c>
      <c r="J78" s="24">
        <v>8.1995412844036691E-2</v>
      </c>
      <c r="K78" s="24">
        <v>6.9519860906780792E-2</v>
      </c>
      <c r="L78" s="24">
        <v>0.4647362385321101</v>
      </c>
      <c r="M78" s="24">
        <v>9.2316513761467892E-2</v>
      </c>
      <c r="N78" s="25">
        <v>1.3311302752293577</v>
      </c>
      <c r="O78" s="26">
        <v>11</v>
      </c>
      <c r="P78" s="27">
        <v>1.9707568807339451</v>
      </c>
      <c r="Q78" s="27">
        <v>2.4663787785317703</v>
      </c>
      <c r="R78" s="24">
        <v>6.3933486238532108E-2</v>
      </c>
    </row>
    <row r="79" spans="2:18" s="1" customFormat="1" ht="18" customHeight="1">
      <c r="B79" s="6" t="s">
        <v>71</v>
      </c>
      <c r="C79" s="22">
        <v>128</v>
      </c>
      <c r="D79" s="22">
        <v>128</v>
      </c>
      <c r="E79" s="22">
        <v>4427</v>
      </c>
      <c r="F79" s="22">
        <v>1083</v>
      </c>
      <c r="G79" s="22">
        <v>3344</v>
      </c>
      <c r="H79" s="23">
        <v>9.8029306220095691</v>
      </c>
      <c r="I79" s="23">
        <v>9.1789799072642975</v>
      </c>
      <c r="J79" s="24">
        <v>3.2595693779904303E-2</v>
      </c>
      <c r="K79" s="24">
        <v>2.6234709130288886E-2</v>
      </c>
      <c r="L79" s="24">
        <v>0.49521531100478466</v>
      </c>
      <c r="M79" s="24">
        <v>8.6722488038277513E-3</v>
      </c>
      <c r="N79" s="25">
        <v>1.347649431818182</v>
      </c>
      <c r="O79" s="26"/>
      <c r="P79" s="27">
        <v>1.6297846889952152</v>
      </c>
      <c r="Q79" s="27">
        <v>2.1576086956521738</v>
      </c>
      <c r="R79" s="24">
        <v>8.9712918660287083E-4</v>
      </c>
    </row>
    <row r="80" spans="2:18" s="1" customFormat="1" ht="18" customHeight="1">
      <c r="B80" s="6" t="s">
        <v>72</v>
      </c>
      <c r="C80" s="22">
        <v>1390</v>
      </c>
      <c r="D80" s="22">
        <v>1768</v>
      </c>
      <c r="E80" s="22">
        <v>7145</v>
      </c>
      <c r="F80" s="22">
        <v>2106</v>
      </c>
      <c r="G80" s="22">
        <v>5039</v>
      </c>
      <c r="H80" s="23">
        <v>6.2077793212939074</v>
      </c>
      <c r="I80" s="23">
        <v>5.2855072463768114</v>
      </c>
      <c r="J80" s="24">
        <v>4.1476483429251837E-2</v>
      </c>
      <c r="K80" s="24">
        <v>6.9626930085355324E-2</v>
      </c>
      <c r="L80" s="24">
        <v>0.49295495137924189</v>
      </c>
      <c r="M80" s="24">
        <v>6.6282992657273263E-2</v>
      </c>
      <c r="N80" s="25">
        <v>0.95398378646556869</v>
      </c>
      <c r="O80" s="26"/>
      <c r="P80" s="27">
        <v>1.9198253621750347</v>
      </c>
      <c r="Q80" s="27">
        <v>1.9842995169082125</v>
      </c>
      <c r="R80" s="24">
        <v>1.0914864060329431E-2</v>
      </c>
    </row>
    <row r="81" spans="2:18" s="1" customFormat="1" ht="18" customHeight="1">
      <c r="B81" s="6" t="s">
        <v>73</v>
      </c>
      <c r="C81" s="22">
        <v>1609</v>
      </c>
      <c r="D81" s="22">
        <v>1609</v>
      </c>
      <c r="E81" s="22">
        <v>370</v>
      </c>
      <c r="F81" s="22">
        <v>219</v>
      </c>
      <c r="G81" s="22">
        <v>151</v>
      </c>
      <c r="H81" s="23">
        <v>2.3046357615894038</v>
      </c>
      <c r="I81" s="23">
        <v>2.3046357615894038</v>
      </c>
      <c r="J81" s="24"/>
      <c r="K81" s="24">
        <v>0</v>
      </c>
      <c r="L81" s="24">
        <v>0.99337748344370858</v>
      </c>
      <c r="M81" s="24"/>
      <c r="N81" s="25">
        <v>1.2900576158940398</v>
      </c>
      <c r="O81" s="26"/>
      <c r="P81" s="27">
        <v>1.4172185430463575</v>
      </c>
      <c r="Q81" s="27">
        <v>2.3266666666666667</v>
      </c>
      <c r="R81" s="24"/>
    </row>
    <row r="82" spans="2:18" s="1" customFormat="1" ht="18" customHeight="1">
      <c r="B82" s="6" t="s">
        <v>74</v>
      </c>
      <c r="C82" s="22">
        <v>549</v>
      </c>
      <c r="D82" s="22">
        <v>549</v>
      </c>
      <c r="E82" s="22">
        <v>1624</v>
      </c>
      <c r="F82" s="22">
        <v>102</v>
      </c>
      <c r="G82" s="22">
        <v>1522</v>
      </c>
      <c r="H82" s="23">
        <v>19.137319316688568</v>
      </c>
      <c r="I82" s="23">
        <v>15.970070422535212</v>
      </c>
      <c r="J82" s="24">
        <v>0.25361366622864651</v>
      </c>
      <c r="K82" s="24">
        <v>7.6183609709204514E-2</v>
      </c>
      <c r="L82" s="24">
        <v>0.23390275952693823</v>
      </c>
      <c r="M82" s="24">
        <v>8.6727989487516421E-2</v>
      </c>
      <c r="N82" s="25">
        <v>0.94305433639947445</v>
      </c>
      <c r="O82" s="26"/>
      <c r="P82" s="27">
        <v>2.3712220762155058</v>
      </c>
      <c r="Q82" s="27">
        <v>1.5870786516853932</v>
      </c>
      <c r="R82" s="24">
        <v>2.4967148488830485E-2</v>
      </c>
    </row>
    <row r="83" spans="2:18" s="1" customFormat="1" ht="18" customHeight="1">
      <c r="B83" s="6" t="s">
        <v>75</v>
      </c>
      <c r="C83" s="22">
        <v>162</v>
      </c>
      <c r="D83" s="22">
        <v>162</v>
      </c>
      <c r="E83" s="22">
        <v>806</v>
      </c>
      <c r="F83" s="22">
        <v>1</v>
      </c>
      <c r="G83" s="22">
        <v>805</v>
      </c>
      <c r="H83" s="23">
        <v>12.212422360248448</v>
      </c>
      <c r="I83" s="23">
        <v>11.03347280334728</v>
      </c>
      <c r="J83" s="24">
        <v>0.1093167701863354</v>
      </c>
      <c r="K83" s="24">
        <v>6.1133150239039771E-2</v>
      </c>
      <c r="L83" s="24">
        <v>1.4906832298136646E-2</v>
      </c>
      <c r="M83" s="24">
        <v>0.16645962732919253</v>
      </c>
      <c r="N83" s="25">
        <v>0.89774198757763979</v>
      </c>
      <c r="O83" s="26"/>
      <c r="P83" s="27">
        <v>2.6782608695652175</v>
      </c>
      <c r="Q83" s="27">
        <v>4.666666666666667</v>
      </c>
      <c r="R83" s="24">
        <v>0.32422360248447207</v>
      </c>
    </row>
    <row r="84" spans="2:18" s="1" customFormat="1" ht="18" customHeight="1">
      <c r="B84" s="6" t="s">
        <v>76</v>
      </c>
      <c r="C84" s="22">
        <v>1106</v>
      </c>
      <c r="D84" s="22">
        <v>1696</v>
      </c>
      <c r="E84" s="22">
        <v>13305</v>
      </c>
      <c r="F84" s="22">
        <v>2053</v>
      </c>
      <c r="G84" s="22">
        <v>11252</v>
      </c>
      <c r="H84" s="23">
        <v>7.9118378954852471</v>
      </c>
      <c r="I84" s="23">
        <v>6.4115306221488888</v>
      </c>
      <c r="J84" s="24">
        <v>8.434056167792392E-2</v>
      </c>
      <c r="K84" s="24">
        <v>9.1997663551401876E-2</v>
      </c>
      <c r="L84" s="24">
        <v>0.36233558478492711</v>
      </c>
      <c r="M84" s="24">
        <v>0.10700319943121223</v>
      </c>
      <c r="N84" s="25">
        <v>1.0468734980447922</v>
      </c>
      <c r="O84" s="26">
        <v>14</v>
      </c>
      <c r="P84" s="27">
        <v>2.0042659082829721</v>
      </c>
      <c r="Q84" s="27">
        <v>2.5727250429237185</v>
      </c>
      <c r="R84" s="24">
        <v>3.2794169925346603E-2</v>
      </c>
    </row>
    <row r="85" spans="2:18" s="1" customFormat="1" ht="18" customHeight="1">
      <c r="B85" s="6" t="s">
        <v>77</v>
      </c>
      <c r="C85" s="22">
        <v>91</v>
      </c>
      <c r="D85" s="22">
        <v>144</v>
      </c>
      <c r="E85" s="22">
        <v>4092</v>
      </c>
      <c r="F85" s="22">
        <v>1220</v>
      </c>
      <c r="G85" s="22">
        <v>2872</v>
      </c>
      <c r="H85" s="23">
        <v>6.4763231197771587</v>
      </c>
      <c r="I85" s="23">
        <v>6.0954954954954959</v>
      </c>
      <c r="J85" s="24">
        <v>3.3774373259052921E-2</v>
      </c>
      <c r="K85" s="24">
        <v>2.4462365591397851E-2</v>
      </c>
      <c r="L85" s="24">
        <v>0.25696378830083566</v>
      </c>
      <c r="M85" s="24">
        <v>9.610027855153204E-2</v>
      </c>
      <c r="N85" s="25">
        <v>0.85430696378830073</v>
      </c>
      <c r="O85" s="26">
        <v>1</v>
      </c>
      <c r="P85" s="27">
        <v>1.8958913649025069</v>
      </c>
      <c r="Q85" s="27">
        <v>3.5406504065040649</v>
      </c>
      <c r="R85" s="24">
        <v>2.054317548746518E-2</v>
      </c>
    </row>
    <row r="86" spans="2:18" s="1" customFormat="1" ht="18" customHeight="1">
      <c r="B86" s="6" t="s">
        <v>78</v>
      </c>
      <c r="C86" s="22">
        <v>1080</v>
      </c>
      <c r="D86" s="22">
        <v>1083</v>
      </c>
      <c r="E86" s="22">
        <v>8263</v>
      </c>
      <c r="F86" s="22">
        <v>910</v>
      </c>
      <c r="G86" s="22">
        <v>7353</v>
      </c>
      <c r="H86" s="23">
        <v>6.5159798721610231</v>
      </c>
      <c r="I86" s="23">
        <v>5.663099315068493</v>
      </c>
      <c r="J86" s="24">
        <v>4.6919624643002859E-2</v>
      </c>
      <c r="K86" s="24">
        <v>7.0045082651527799E-2</v>
      </c>
      <c r="L86" s="24">
        <v>0.20603835169318646</v>
      </c>
      <c r="M86" s="24">
        <v>7.1535427716578268E-2</v>
      </c>
      <c r="N86" s="25">
        <v>0.78150421596627229</v>
      </c>
      <c r="O86" s="26"/>
      <c r="P86" s="27">
        <v>1.9174486604107168</v>
      </c>
      <c r="Q86" s="27">
        <v>2.2627062706270626</v>
      </c>
      <c r="R86" s="24">
        <v>1.5095879232966136E-2</v>
      </c>
    </row>
    <row r="87" spans="2:18" s="1" customFormat="1" ht="18" customHeight="1">
      <c r="B87" s="6" t="s">
        <v>79</v>
      </c>
      <c r="C87" s="22">
        <v>559</v>
      </c>
      <c r="D87" s="22">
        <v>559</v>
      </c>
      <c r="E87" s="22">
        <v>2795</v>
      </c>
      <c r="F87" s="22">
        <v>487</v>
      </c>
      <c r="G87" s="22">
        <v>2308</v>
      </c>
      <c r="H87" s="23">
        <v>4.6083188908145578</v>
      </c>
      <c r="I87" s="23">
        <v>4.490757042253521</v>
      </c>
      <c r="J87" s="24">
        <v>1.5597920277296361E-2</v>
      </c>
      <c r="K87" s="24">
        <v>1.1000376081233547E-2</v>
      </c>
      <c r="L87" s="24">
        <v>0.33882149046793764</v>
      </c>
      <c r="M87" s="24">
        <v>5.3292894280762566E-2</v>
      </c>
      <c r="N87" s="25">
        <v>0.67591819757365679</v>
      </c>
      <c r="O87" s="26"/>
      <c r="P87" s="27">
        <v>1.7391681109185442</v>
      </c>
      <c r="Q87" s="27">
        <v>1.8286445012787724</v>
      </c>
      <c r="R87" s="24">
        <v>1.4298093587521665E-2</v>
      </c>
    </row>
    <row r="88" spans="2:18" s="1" customFormat="1" ht="18" customHeight="1">
      <c r="B88" s="6" t="s">
        <v>80</v>
      </c>
      <c r="C88" s="22"/>
      <c r="D88" s="22"/>
      <c r="E88" s="22">
        <v>1111</v>
      </c>
      <c r="F88" s="22">
        <v>2</v>
      </c>
      <c r="G88" s="22">
        <v>1109</v>
      </c>
      <c r="H88" s="23">
        <v>23.100991884580704</v>
      </c>
      <c r="I88" s="23">
        <v>20.118018967334034</v>
      </c>
      <c r="J88" s="24">
        <v>0.14427412082957619</v>
      </c>
      <c r="K88" s="24">
        <v>6.3234318279402013E-2</v>
      </c>
      <c r="L88" s="24"/>
      <c r="M88" s="24">
        <v>1.8935978358881875E-2</v>
      </c>
      <c r="N88" s="25">
        <v>0.72938223624887299</v>
      </c>
      <c r="O88" s="26"/>
      <c r="P88" s="27">
        <v>1.9918845807033363</v>
      </c>
      <c r="Q88" s="27"/>
      <c r="R88" s="24">
        <v>5.4102795311091077E-3</v>
      </c>
    </row>
    <row r="89" spans="2:18" s="1" customFormat="1" ht="18" customHeight="1">
      <c r="B89" s="6" t="s">
        <v>81</v>
      </c>
      <c r="C89" s="22">
        <v>523</v>
      </c>
      <c r="D89" s="22">
        <v>696</v>
      </c>
      <c r="E89" s="22">
        <v>2415</v>
      </c>
      <c r="F89" s="22">
        <v>414</v>
      </c>
      <c r="G89" s="22">
        <v>2001</v>
      </c>
      <c r="H89" s="23">
        <v>9.4407796101949017</v>
      </c>
      <c r="I89" s="23">
        <v>8.5246161990471148</v>
      </c>
      <c r="J89" s="24">
        <v>5.59720139930035E-2</v>
      </c>
      <c r="K89" s="24">
        <v>3.3825631252977606E-2</v>
      </c>
      <c r="L89" s="24">
        <v>0.42228885557221391</v>
      </c>
      <c r="M89" s="24">
        <v>0.18240879560219891</v>
      </c>
      <c r="N89" s="25">
        <v>1.1065628685657172</v>
      </c>
      <c r="O89" s="26">
        <v>2</v>
      </c>
      <c r="P89" s="27">
        <v>2.9695152423788107</v>
      </c>
      <c r="Q89" s="27">
        <v>1.8307692307692307</v>
      </c>
      <c r="R89" s="24">
        <v>4.4977511244377814E-2</v>
      </c>
    </row>
    <row r="90" spans="2:18" s="1" customFormat="1" ht="18" customHeight="1">
      <c r="B90" s="6" t="s">
        <v>82</v>
      </c>
      <c r="C90" s="22">
        <v>308</v>
      </c>
      <c r="D90" s="22">
        <v>335</v>
      </c>
      <c r="E90" s="22">
        <v>4793</v>
      </c>
      <c r="F90" s="22">
        <v>1344</v>
      </c>
      <c r="G90" s="22">
        <v>3449</v>
      </c>
      <c r="H90" s="23">
        <v>10.558712670339229</v>
      </c>
      <c r="I90" s="23">
        <v>8.6894550145114486</v>
      </c>
      <c r="J90" s="24">
        <v>0.10089881124963758</v>
      </c>
      <c r="K90" s="24">
        <v>7.7573660652991733E-2</v>
      </c>
      <c r="L90" s="24">
        <v>0.29747752971875907</v>
      </c>
      <c r="M90" s="24">
        <v>0.10118875036242389</v>
      </c>
      <c r="N90" s="25">
        <v>0.99818361844012771</v>
      </c>
      <c r="O90" s="26"/>
      <c r="P90" s="27">
        <v>1.8347347057118004</v>
      </c>
      <c r="Q90" s="27">
        <v>1.6267056530214425</v>
      </c>
      <c r="R90" s="24">
        <v>3.9431719338938825E-2</v>
      </c>
    </row>
    <row r="91" spans="2:18" s="1" customFormat="1" ht="18" customHeight="1">
      <c r="B91" s="6" t="s">
        <v>83</v>
      </c>
      <c r="C91" s="22">
        <v>1236</v>
      </c>
      <c r="D91" s="22">
        <v>1273</v>
      </c>
      <c r="E91" s="22">
        <v>11218</v>
      </c>
      <c r="F91" s="22">
        <v>1456</v>
      </c>
      <c r="G91" s="22">
        <v>9762</v>
      </c>
      <c r="H91" s="23">
        <v>6.2107150174144641</v>
      </c>
      <c r="I91" s="23">
        <v>5.4882825040128411</v>
      </c>
      <c r="J91" s="24">
        <v>4.2716656422864166E-2</v>
      </c>
      <c r="K91" s="24">
        <v>6.1488726517013308E-2</v>
      </c>
      <c r="L91" s="24">
        <v>0.40739602540463021</v>
      </c>
      <c r="M91" s="24">
        <v>6.7506658471624667E-2</v>
      </c>
      <c r="N91" s="25">
        <v>1.1512346547838559</v>
      </c>
      <c r="O91" s="26">
        <v>10</v>
      </c>
      <c r="P91" s="27">
        <v>1.845421020282729</v>
      </c>
      <c r="Q91" s="27">
        <v>2.8187075685189842</v>
      </c>
      <c r="R91" s="24">
        <v>2.4585125998770743E-2</v>
      </c>
    </row>
    <row r="92" spans="2:18" s="1" customFormat="1" ht="18" customHeight="1">
      <c r="B92" s="6" t="s">
        <v>84</v>
      </c>
      <c r="C92" s="22">
        <v>2325</v>
      </c>
      <c r="D92" s="22">
        <v>2325</v>
      </c>
      <c r="E92" s="22">
        <v>10975</v>
      </c>
      <c r="F92" s="22">
        <v>2182</v>
      </c>
      <c r="G92" s="22">
        <v>8793</v>
      </c>
      <c r="H92" s="23">
        <v>7.4481974297736837</v>
      </c>
      <c r="I92" s="23">
        <v>6.7135773317591498</v>
      </c>
      <c r="J92" s="24">
        <v>3.6733765495280339E-2</v>
      </c>
      <c r="K92" s="24">
        <v>4.6707994869602393E-2</v>
      </c>
      <c r="L92" s="24">
        <v>0.66393722279085632</v>
      </c>
      <c r="M92" s="24">
        <v>0.11281701353349255</v>
      </c>
      <c r="N92" s="25">
        <v>1.7638219606505172</v>
      </c>
      <c r="O92" s="26">
        <v>5</v>
      </c>
      <c r="P92" s="27">
        <v>2.4024792448538612</v>
      </c>
      <c r="Q92" s="27">
        <v>2.8886605001712917</v>
      </c>
      <c r="R92" s="24">
        <v>3.0365063118389629E-2</v>
      </c>
    </row>
    <row r="93" spans="2:18" s="1" customFormat="1" ht="18" customHeight="1">
      <c r="B93" s="6" t="s">
        <v>85</v>
      </c>
      <c r="C93" s="22">
        <v>535</v>
      </c>
      <c r="D93" s="22">
        <v>1182</v>
      </c>
      <c r="E93" s="22">
        <v>2637</v>
      </c>
      <c r="F93" s="22">
        <v>311</v>
      </c>
      <c r="G93" s="22">
        <v>2326</v>
      </c>
      <c r="H93" s="23">
        <v>14.601891659501289</v>
      </c>
      <c r="I93" s="23">
        <v>12.20344506517691</v>
      </c>
      <c r="J93" s="24">
        <v>7.6526225279449703E-2</v>
      </c>
      <c r="K93" s="24">
        <v>9.9752679307502062E-2</v>
      </c>
      <c r="L93" s="24">
        <v>0.32502149613069647</v>
      </c>
      <c r="M93" s="24">
        <v>7.8675838349097166E-2</v>
      </c>
      <c r="N93" s="25">
        <v>0.90636165090283749</v>
      </c>
      <c r="O93" s="26"/>
      <c r="P93" s="27">
        <v>2.5146173688736027</v>
      </c>
      <c r="Q93" s="27">
        <v>1.1574074074074074</v>
      </c>
      <c r="R93" s="24">
        <v>7.8675838349097166E-2</v>
      </c>
    </row>
    <row r="94" spans="2:18" s="1" customFormat="1" ht="18" customHeight="1">
      <c r="B94" s="6" t="s">
        <v>86</v>
      </c>
      <c r="C94" s="22">
        <v>441</v>
      </c>
      <c r="D94" s="22">
        <v>441</v>
      </c>
      <c r="E94" s="22">
        <v>4085</v>
      </c>
      <c r="F94" s="22">
        <v>1655</v>
      </c>
      <c r="G94" s="22">
        <v>2430</v>
      </c>
      <c r="H94" s="23">
        <v>5.1115226337448556</v>
      </c>
      <c r="I94" s="23">
        <v>4.879749478079332</v>
      </c>
      <c r="J94" s="24">
        <v>1.4403292181069959E-2</v>
      </c>
      <c r="K94" s="24">
        <v>2.5199259318895419E-2</v>
      </c>
      <c r="L94" s="24">
        <v>0.65061728395061724</v>
      </c>
      <c r="M94" s="24">
        <v>4.4855967078189299E-2</v>
      </c>
      <c r="N94" s="25">
        <v>1.0558312345679013</v>
      </c>
      <c r="O94" s="26"/>
      <c r="P94" s="27">
        <v>1.8901234567901235</v>
      </c>
      <c r="Q94" s="27">
        <v>2.177103099304238</v>
      </c>
      <c r="R94" s="24">
        <v>1.1934156378600824E-2</v>
      </c>
    </row>
    <row r="95" spans="2:18" s="1" customFormat="1" ht="18" customHeight="1">
      <c r="B95" s="6" t="s">
        <v>87</v>
      </c>
      <c r="C95" s="22">
        <v>277</v>
      </c>
      <c r="D95" s="22">
        <v>277</v>
      </c>
      <c r="E95" s="22">
        <v>4006</v>
      </c>
      <c r="F95" s="22">
        <v>792</v>
      </c>
      <c r="G95" s="22">
        <v>3214</v>
      </c>
      <c r="H95" s="23">
        <v>10.66925948973242</v>
      </c>
      <c r="I95" s="23">
        <v>9.0764331210191092</v>
      </c>
      <c r="J95" s="24">
        <v>7.1873055382700682E-2</v>
      </c>
      <c r="K95" s="24">
        <v>8.567845790440641E-2</v>
      </c>
      <c r="L95" s="24">
        <v>0.30491599253266954</v>
      </c>
      <c r="M95" s="24">
        <v>7.3117610454262599E-2</v>
      </c>
      <c r="N95" s="25">
        <v>1.07057286869944</v>
      </c>
      <c r="O95" s="26">
        <v>1</v>
      </c>
      <c r="P95" s="27">
        <v>2.2047293092719351</v>
      </c>
      <c r="Q95" s="27">
        <v>1.5948979591836734</v>
      </c>
      <c r="R95" s="24">
        <v>2.0535158680771624E-2</v>
      </c>
    </row>
    <row r="96" spans="2:18" s="1" customFormat="1" ht="18" customHeight="1">
      <c r="B96" s="6" t="s">
        <v>88</v>
      </c>
      <c r="C96" s="22">
        <v>1183</v>
      </c>
      <c r="D96" s="22">
        <v>1204</v>
      </c>
      <c r="E96" s="22">
        <v>10579</v>
      </c>
      <c r="F96" s="22">
        <v>2987</v>
      </c>
      <c r="G96" s="22">
        <v>7592</v>
      </c>
      <c r="H96" s="23">
        <v>9.5601949420442569</v>
      </c>
      <c r="I96" s="23">
        <v>8.188658057271196</v>
      </c>
      <c r="J96" s="24">
        <v>6.1643835616438353E-2</v>
      </c>
      <c r="K96" s="24">
        <v>6.2826359515575705E-2</v>
      </c>
      <c r="L96" s="24">
        <v>0.37434141201264487</v>
      </c>
      <c r="M96" s="24">
        <v>0.13184931506849315</v>
      </c>
      <c r="N96" s="25">
        <v>1.2805393308746047</v>
      </c>
      <c r="O96" s="26">
        <v>5</v>
      </c>
      <c r="P96" s="27">
        <v>2.3320600632244468</v>
      </c>
      <c r="Q96" s="27">
        <v>3.3272343420126673</v>
      </c>
      <c r="R96" s="24">
        <v>3.8988408851422553E-2</v>
      </c>
    </row>
    <row r="97" spans="2:18" s="1" customFormat="1" ht="18" customHeight="1">
      <c r="B97" s="6" t="s">
        <v>89</v>
      </c>
      <c r="C97" s="22">
        <v>1469</v>
      </c>
      <c r="D97" s="22">
        <v>1477</v>
      </c>
      <c r="E97" s="22">
        <v>11865</v>
      </c>
      <c r="F97" s="22">
        <v>1877</v>
      </c>
      <c r="G97" s="22">
        <v>9988</v>
      </c>
      <c r="H97" s="23">
        <v>6.596415698838606</v>
      </c>
      <c r="I97" s="23">
        <v>5.7973058303515046</v>
      </c>
      <c r="J97" s="24">
        <v>4.8658390068081696E-2</v>
      </c>
      <c r="K97" s="24">
        <v>4.8751612658419971E-2</v>
      </c>
      <c r="L97" s="24">
        <v>0.39637565078093712</v>
      </c>
      <c r="M97" s="24">
        <v>8.6403684421305568E-2</v>
      </c>
      <c r="N97" s="25">
        <v>1.1028391169403284</v>
      </c>
      <c r="O97" s="26">
        <v>25</v>
      </c>
      <c r="P97" s="27">
        <v>2.16079295154185</v>
      </c>
      <c r="Q97" s="27">
        <v>2.4185400353624651</v>
      </c>
      <c r="R97" s="24">
        <v>2.2326792150580695E-2</v>
      </c>
    </row>
    <row r="98" spans="2:18" s="1" customFormat="1" ht="18" customHeight="1">
      <c r="B98" s="6" t="s">
        <v>90</v>
      </c>
      <c r="C98" s="22"/>
      <c r="D98" s="22"/>
      <c r="E98" s="22">
        <v>1457</v>
      </c>
      <c r="F98" s="22">
        <v>3</v>
      </c>
      <c r="G98" s="22">
        <v>1454</v>
      </c>
      <c r="H98" s="23">
        <v>22.449105914718018</v>
      </c>
      <c r="I98" s="23">
        <v>21.524434719183077</v>
      </c>
      <c r="J98" s="24">
        <v>5.7083906464924346E-2</v>
      </c>
      <c r="K98" s="24">
        <v>2.0005514536932081E-2</v>
      </c>
      <c r="L98" s="24"/>
      <c r="M98" s="24">
        <v>0.12035763411279229</v>
      </c>
      <c r="N98" s="25">
        <v>0.83032482806052277</v>
      </c>
      <c r="O98" s="26"/>
      <c r="P98" s="27">
        <v>3.6368638239339752</v>
      </c>
      <c r="Q98" s="27"/>
      <c r="R98" s="24">
        <v>3.4387895460797797E-3</v>
      </c>
    </row>
    <row r="99" spans="2:18" s="1" customFormat="1" ht="18" customHeight="1">
      <c r="B99" s="6" t="s">
        <v>91</v>
      </c>
      <c r="C99" s="22">
        <v>869</v>
      </c>
      <c r="D99" s="22">
        <v>869</v>
      </c>
      <c r="E99" s="22">
        <v>10616</v>
      </c>
      <c r="F99" s="22">
        <v>1310</v>
      </c>
      <c r="G99" s="22">
        <v>9306</v>
      </c>
      <c r="H99" s="23">
        <v>6.0789813023855581</v>
      </c>
      <c r="I99" s="23">
        <v>5.5065512133986552</v>
      </c>
      <c r="J99" s="24">
        <v>5.6845046206748337E-2</v>
      </c>
      <c r="K99" s="24">
        <v>5.0962507291721908E-2</v>
      </c>
      <c r="L99" s="24">
        <v>0.29174725983236621</v>
      </c>
      <c r="M99" s="24">
        <v>0.14420803782505912</v>
      </c>
      <c r="N99" s="25">
        <v>1.0415203632065335</v>
      </c>
      <c r="O99" s="26">
        <v>14</v>
      </c>
      <c r="P99" s="27">
        <v>2.0227810015044057</v>
      </c>
      <c r="Q99" s="27">
        <v>2.4651933701657458</v>
      </c>
      <c r="R99" s="24">
        <v>3.3634214485278313E-2</v>
      </c>
    </row>
    <row r="100" spans="2:18" s="1" customFormat="1" ht="18" customHeight="1">
      <c r="B100" s="6" t="s">
        <v>92</v>
      </c>
      <c r="C100" s="22"/>
      <c r="D100" s="22"/>
      <c r="E100" s="22">
        <v>309</v>
      </c>
      <c r="F100" s="22"/>
      <c r="G100" s="22">
        <v>309</v>
      </c>
      <c r="H100" s="23">
        <v>15.537216828478964</v>
      </c>
      <c r="I100" s="23">
        <v>15.486842105263158</v>
      </c>
      <c r="J100" s="24">
        <v>1.6181229773462782E-2</v>
      </c>
      <c r="K100" s="24">
        <v>6.0404082482816077E-3</v>
      </c>
      <c r="L100" s="24">
        <v>3.2362459546925568E-3</v>
      </c>
      <c r="M100" s="24">
        <v>3.8834951456310676E-2</v>
      </c>
      <c r="N100" s="25">
        <v>0.5284721682847896</v>
      </c>
      <c r="O100" s="26"/>
      <c r="P100" s="27">
        <v>3.2362459546925568</v>
      </c>
      <c r="Q100" s="27">
        <v>3</v>
      </c>
      <c r="R100" s="24">
        <v>0.81229773462783172</v>
      </c>
    </row>
    <row r="101" spans="2:18" s="1" customFormat="1" ht="18" customHeight="1">
      <c r="B101" s="6" t="s">
        <v>93</v>
      </c>
      <c r="C101" s="22">
        <v>1300</v>
      </c>
      <c r="D101" s="22">
        <v>1300</v>
      </c>
      <c r="E101" s="22">
        <v>11596</v>
      </c>
      <c r="F101" s="22">
        <v>1782</v>
      </c>
      <c r="G101" s="22">
        <v>9814</v>
      </c>
      <c r="H101" s="23">
        <v>5.8593845526798454</v>
      </c>
      <c r="I101" s="23">
        <v>5.4064488756894358</v>
      </c>
      <c r="J101" s="24">
        <v>3.9331567148970861E-2</v>
      </c>
      <c r="K101" s="24">
        <v>3.5719254312743462E-2</v>
      </c>
      <c r="L101" s="24">
        <v>0.37089871611982883</v>
      </c>
      <c r="M101" s="24">
        <v>7.2651314448746687E-2</v>
      </c>
      <c r="N101" s="25">
        <v>1.0459128082331364</v>
      </c>
      <c r="O101" s="26"/>
      <c r="P101" s="27">
        <v>1.5848787446504993</v>
      </c>
      <c r="Q101" s="27">
        <v>2.2219780219780221</v>
      </c>
      <c r="R101" s="24">
        <v>2.9142041980843691E-2</v>
      </c>
    </row>
    <row r="102" spans="2:18" s="1" customFormat="1" ht="18" customHeight="1">
      <c r="B102" s="6" t="s">
        <v>94</v>
      </c>
      <c r="C102" s="22">
        <v>153</v>
      </c>
      <c r="D102" s="22">
        <v>153</v>
      </c>
      <c r="E102" s="22">
        <v>6845</v>
      </c>
      <c r="F102" s="22">
        <v>836</v>
      </c>
      <c r="G102" s="22">
        <v>6009</v>
      </c>
      <c r="H102" s="23">
        <v>6.3634548177733397</v>
      </c>
      <c r="I102" s="23">
        <v>6.0388965044551064</v>
      </c>
      <c r="J102" s="24">
        <v>2.8790148111166584E-2</v>
      </c>
      <c r="K102" s="24">
        <v>2.4452115696427638E-2</v>
      </c>
      <c r="L102" s="24">
        <v>0.27824929272757531</v>
      </c>
      <c r="M102" s="24">
        <v>6.806456981194875E-2</v>
      </c>
      <c r="N102" s="25">
        <v>0.99568686969545683</v>
      </c>
      <c r="O102" s="26"/>
      <c r="P102" s="27">
        <v>1.6739890164752871</v>
      </c>
      <c r="Q102" s="27">
        <v>1.9718899521531101</v>
      </c>
      <c r="R102" s="24">
        <v>5.8911632551173237E-2</v>
      </c>
    </row>
    <row r="103" spans="2:18" s="1" customFormat="1" ht="18" customHeight="1">
      <c r="B103" s="6" t="s">
        <v>95</v>
      </c>
      <c r="C103" s="22"/>
      <c r="D103" s="22"/>
      <c r="E103" s="22">
        <v>272</v>
      </c>
      <c r="F103" s="22">
        <v>4</v>
      </c>
      <c r="G103" s="22">
        <v>268</v>
      </c>
      <c r="H103" s="23">
        <v>21.052238805970148</v>
      </c>
      <c r="I103" s="23">
        <v>13.850427350427351</v>
      </c>
      <c r="J103" s="24">
        <v>0.12686567164179105</v>
      </c>
      <c r="K103" s="24">
        <v>0.20843672456575682</v>
      </c>
      <c r="L103" s="24">
        <v>3.7313432835820895E-3</v>
      </c>
      <c r="M103" s="24">
        <v>3.7313432835820895E-3</v>
      </c>
      <c r="N103" s="25">
        <v>0.73269776119402996</v>
      </c>
      <c r="O103" s="26"/>
      <c r="P103" s="27">
        <v>1.75</v>
      </c>
      <c r="Q103" s="27">
        <v>3</v>
      </c>
      <c r="R103" s="24"/>
    </row>
    <row r="104" spans="2:18" s="1" customFormat="1" ht="18" customHeight="1">
      <c r="B104" s="6" t="s">
        <v>96</v>
      </c>
      <c r="C104" s="22">
        <v>1189</v>
      </c>
      <c r="D104" s="22">
        <v>1565</v>
      </c>
      <c r="E104" s="22">
        <v>4188</v>
      </c>
      <c r="F104" s="22">
        <v>249</v>
      </c>
      <c r="G104" s="22">
        <v>3939</v>
      </c>
      <c r="H104" s="23">
        <v>9.0776846915460769</v>
      </c>
      <c r="I104" s="23">
        <v>8.0149011108100794</v>
      </c>
      <c r="J104" s="24">
        <v>6.2960142168062963E-2</v>
      </c>
      <c r="K104" s="24">
        <v>5.6296669183656348E-2</v>
      </c>
      <c r="L104" s="24">
        <v>0.26174155877126176</v>
      </c>
      <c r="M104" s="24">
        <v>0.10992637725310993</v>
      </c>
      <c r="N104" s="25">
        <v>0.9395287382584413</v>
      </c>
      <c r="O104" s="26"/>
      <c r="P104" s="27">
        <v>1.7400355420157401</v>
      </c>
      <c r="Q104" s="27">
        <v>1.7798254122211445</v>
      </c>
      <c r="R104" s="24">
        <v>2.4371667936024372E-2</v>
      </c>
    </row>
    <row r="105" spans="2:18" s="1" customFormat="1" ht="18" customHeight="1">
      <c r="B105" s="6" t="s">
        <v>97</v>
      </c>
      <c r="C105" s="22"/>
      <c r="D105" s="22"/>
      <c r="E105" s="22">
        <v>442</v>
      </c>
      <c r="F105" s="22">
        <v>4</v>
      </c>
      <c r="G105" s="22">
        <v>438</v>
      </c>
      <c r="H105" s="23">
        <v>11.707762557077626</v>
      </c>
      <c r="I105" s="23">
        <v>10.508235294117647</v>
      </c>
      <c r="J105" s="24">
        <v>2.9680365296803651E-2</v>
      </c>
      <c r="K105" s="24">
        <v>3.7441497659906398E-2</v>
      </c>
      <c r="L105" s="24"/>
      <c r="M105" s="24"/>
      <c r="N105" s="25">
        <v>0.71526392694063923</v>
      </c>
      <c r="O105" s="26"/>
      <c r="P105" s="27">
        <v>1.6369863013698631</v>
      </c>
      <c r="Q105" s="27"/>
      <c r="R105" s="24"/>
    </row>
    <row r="106" spans="2:18" s="1" customFormat="1" ht="18" customHeight="1">
      <c r="B106" s="6" t="s">
        <v>98</v>
      </c>
      <c r="C106" s="22">
        <v>413</v>
      </c>
      <c r="D106" s="22">
        <v>434</v>
      </c>
      <c r="E106" s="22">
        <v>3839</v>
      </c>
      <c r="F106" s="22">
        <v>299</v>
      </c>
      <c r="G106" s="22">
        <v>3540</v>
      </c>
      <c r="H106" s="23">
        <v>9.0805084745762716</v>
      </c>
      <c r="I106" s="23">
        <v>7.9254792826221401</v>
      </c>
      <c r="J106" s="24">
        <v>8.6440677966101692E-2</v>
      </c>
      <c r="K106" s="24">
        <v>7.3199564473479542E-2</v>
      </c>
      <c r="L106" s="24">
        <v>0.28389830508474578</v>
      </c>
      <c r="M106" s="24">
        <v>0.16412429378531074</v>
      </c>
      <c r="N106" s="25">
        <v>1.0994413559322034</v>
      </c>
      <c r="O106" s="26">
        <v>1</v>
      </c>
      <c r="P106" s="27">
        <v>2.227966101694915</v>
      </c>
      <c r="Q106" s="27">
        <v>2.2885572139303481</v>
      </c>
      <c r="R106" s="24">
        <v>3.898305084745763E-2</v>
      </c>
    </row>
    <row r="107" spans="2:18" s="1" customFormat="1" ht="18" customHeight="1">
      <c r="B107" s="6" t="s">
        <v>99</v>
      </c>
      <c r="C107" s="22">
        <v>154</v>
      </c>
      <c r="D107" s="22">
        <v>156</v>
      </c>
      <c r="E107" s="22">
        <v>4922</v>
      </c>
      <c r="F107" s="22">
        <v>631</v>
      </c>
      <c r="G107" s="22">
        <v>4291</v>
      </c>
      <c r="H107" s="23">
        <v>6.2176648799813563</v>
      </c>
      <c r="I107" s="23">
        <v>5.7809593734703864</v>
      </c>
      <c r="J107" s="24">
        <v>4.7774411559077141E-2</v>
      </c>
      <c r="K107" s="24">
        <v>3.4257871064467767E-2</v>
      </c>
      <c r="L107" s="24">
        <v>0.23374504777441155</v>
      </c>
      <c r="M107" s="24">
        <v>0.11186203682125379</v>
      </c>
      <c r="N107" s="25">
        <v>0.79019156373805655</v>
      </c>
      <c r="O107" s="26">
        <v>1</v>
      </c>
      <c r="P107" s="27">
        <v>1.8538802144022373</v>
      </c>
      <c r="Q107" s="27">
        <v>1.6819541375872382</v>
      </c>
      <c r="R107" s="24">
        <v>1.8177580983453741E-2</v>
      </c>
    </row>
    <row r="108" spans="2:18" s="1" customFormat="1" ht="18" customHeight="1">
      <c r="B108" s="6" t="s">
        <v>100</v>
      </c>
      <c r="C108" s="22">
        <v>1220</v>
      </c>
      <c r="D108" s="22">
        <v>1470</v>
      </c>
      <c r="E108" s="22">
        <v>9054</v>
      </c>
      <c r="F108" s="22">
        <v>1104</v>
      </c>
      <c r="G108" s="22">
        <v>7950</v>
      </c>
      <c r="H108" s="23">
        <v>6.2472955974842765</v>
      </c>
      <c r="I108" s="23">
        <v>4.923369636530639</v>
      </c>
      <c r="J108" s="24">
        <v>4.1383647798742138E-2</v>
      </c>
      <c r="K108" s="24">
        <v>0.12763258567229091</v>
      </c>
      <c r="L108" s="24">
        <v>0.18930817610062894</v>
      </c>
      <c r="M108" s="24">
        <v>6.0377358490566035E-3</v>
      </c>
      <c r="N108" s="25">
        <v>0.80848031446540891</v>
      </c>
      <c r="O108" s="26"/>
      <c r="P108" s="27">
        <v>1.449937106918239</v>
      </c>
      <c r="Q108" s="27">
        <v>2.790033222591362</v>
      </c>
      <c r="R108" s="24">
        <v>6.2893081761006293E-3</v>
      </c>
    </row>
    <row r="109" spans="2:18" s="1" customFormat="1" ht="18" customHeight="1">
      <c r="B109" s="6" t="s">
        <v>101</v>
      </c>
      <c r="C109" s="22"/>
      <c r="D109" s="22"/>
      <c r="E109" s="22">
        <v>623</v>
      </c>
      <c r="F109" s="22">
        <v>2</v>
      </c>
      <c r="G109" s="22">
        <v>621</v>
      </c>
      <c r="H109" s="23">
        <v>14.016103059581321</v>
      </c>
      <c r="I109" s="23">
        <v>12.266787658802178</v>
      </c>
      <c r="J109" s="24">
        <v>0.11272141706924316</v>
      </c>
      <c r="K109" s="24">
        <v>6.4338235294117641E-2</v>
      </c>
      <c r="L109" s="24"/>
      <c r="M109" s="24">
        <v>0.25764895330112719</v>
      </c>
      <c r="N109" s="25">
        <v>0.92480837359098234</v>
      </c>
      <c r="O109" s="26"/>
      <c r="P109" s="27">
        <v>3.9983896940418679</v>
      </c>
      <c r="Q109" s="27"/>
      <c r="R109" s="24">
        <v>4.830917874396135E-3</v>
      </c>
    </row>
    <row r="110" spans="2:18" s="1" customFormat="1" ht="18" customHeight="1">
      <c r="B110" s="6" t="s">
        <v>103</v>
      </c>
      <c r="C110" s="22">
        <v>65</v>
      </c>
      <c r="D110" s="22">
        <v>65</v>
      </c>
      <c r="E110" s="22">
        <v>3038</v>
      </c>
      <c r="F110" s="22">
        <v>989</v>
      </c>
      <c r="G110" s="22">
        <v>2049</v>
      </c>
      <c r="H110" s="23">
        <v>9.5412396290873591</v>
      </c>
      <c r="I110" s="23">
        <v>8.785750636132315</v>
      </c>
      <c r="J110" s="24">
        <v>4.0995607613469986E-2</v>
      </c>
      <c r="K110" s="24">
        <v>3.5703324808184146E-2</v>
      </c>
      <c r="L110" s="24">
        <v>0.43240605173255248</v>
      </c>
      <c r="M110" s="24">
        <v>5.9053196681307957E-2</v>
      </c>
      <c r="N110" s="25">
        <v>1.0516924841386042</v>
      </c>
      <c r="O110" s="26">
        <v>1</v>
      </c>
      <c r="P110" s="27">
        <v>3.1005368472425574</v>
      </c>
      <c r="Q110" s="27">
        <v>2.9537246049661401</v>
      </c>
      <c r="R110" s="24">
        <v>9.760858955588092E-3</v>
      </c>
    </row>
    <row r="111" spans="2:18" s="1" customFormat="1" ht="18" customHeight="1">
      <c r="B111" s="6" t="s">
        <v>104</v>
      </c>
      <c r="C111" s="22">
        <v>1664</v>
      </c>
      <c r="D111" s="22">
        <v>1664</v>
      </c>
      <c r="E111" s="22">
        <v>13017</v>
      </c>
      <c r="F111" s="22">
        <v>3043</v>
      </c>
      <c r="G111" s="22">
        <v>9974</v>
      </c>
      <c r="H111" s="23">
        <v>6.5187487467415277</v>
      </c>
      <c r="I111" s="23">
        <v>5.7919434778023833</v>
      </c>
      <c r="J111" s="24">
        <v>4.9227992781231203E-2</v>
      </c>
      <c r="K111" s="24">
        <v>4.8494263127134021E-2</v>
      </c>
      <c r="L111" s="24">
        <v>0.4617004210948466</v>
      </c>
      <c r="M111" s="24">
        <v>8.9833567274914775E-2</v>
      </c>
      <c r="N111" s="25">
        <v>1.0810837176659314</v>
      </c>
      <c r="O111" s="26">
        <v>5</v>
      </c>
      <c r="P111" s="27">
        <v>2.0555444154802487</v>
      </c>
      <c r="Q111" s="27">
        <v>2.4501628664495114</v>
      </c>
      <c r="R111" s="24">
        <v>1.7144575897333068E-2</v>
      </c>
    </row>
    <row r="112" spans="2:18" s="1" customFormat="1" ht="18" customHeight="1">
      <c r="B112" s="6" t="s">
        <v>105</v>
      </c>
      <c r="C112" s="22"/>
      <c r="D112" s="22"/>
      <c r="E112" s="22">
        <v>1274</v>
      </c>
      <c r="F112" s="22">
        <v>1</v>
      </c>
      <c r="G112" s="22">
        <v>1273</v>
      </c>
      <c r="H112" s="23">
        <v>14.261586802827965</v>
      </c>
      <c r="I112" s="23">
        <v>13.126110124333925</v>
      </c>
      <c r="J112" s="24">
        <v>0.11547525530243519</v>
      </c>
      <c r="K112" s="24">
        <v>3.4425778022583307E-2</v>
      </c>
      <c r="L112" s="24"/>
      <c r="M112" s="24">
        <v>8.4838963079340135E-2</v>
      </c>
      <c r="N112" s="25">
        <v>0.78799332285938728</v>
      </c>
      <c r="O112" s="26"/>
      <c r="P112" s="27">
        <v>3.2615868028279653</v>
      </c>
      <c r="Q112" s="27"/>
      <c r="R112" s="24">
        <v>1.3354281225451689E-2</v>
      </c>
    </row>
    <row r="113" spans="2:18" s="1" customFormat="1" ht="18" customHeight="1">
      <c r="B113" s="6" t="s">
        <v>106</v>
      </c>
      <c r="C113" s="22">
        <v>1850</v>
      </c>
      <c r="D113" s="22">
        <v>1857</v>
      </c>
      <c r="E113" s="22">
        <v>11058</v>
      </c>
      <c r="F113" s="22">
        <v>2103</v>
      </c>
      <c r="G113" s="22">
        <v>8955</v>
      </c>
      <c r="H113" s="23">
        <v>7.0425460636515913</v>
      </c>
      <c r="I113" s="23">
        <v>6.1545634689357733</v>
      </c>
      <c r="J113" s="24">
        <v>4.1987716359575655E-2</v>
      </c>
      <c r="K113" s="24">
        <v>5.1469888688041102E-2</v>
      </c>
      <c r="L113" s="24">
        <v>0.54249022892238974</v>
      </c>
      <c r="M113" s="24">
        <v>5.5723059743160247E-2</v>
      </c>
      <c r="N113" s="25">
        <v>1.1096952875488555</v>
      </c>
      <c r="O113" s="26"/>
      <c r="P113" s="27">
        <v>2.5080960357342268</v>
      </c>
      <c r="Q113" s="27">
        <v>4.7675998353231783</v>
      </c>
      <c r="R113" s="24">
        <v>1.6192071468453379E-2</v>
      </c>
    </row>
    <row r="114" spans="2:18" s="1" customFormat="1" ht="18" customHeight="1">
      <c r="B114" s="6" t="s">
        <v>107</v>
      </c>
      <c r="C114" s="22"/>
      <c r="D114" s="22"/>
      <c r="E114" s="22">
        <v>512</v>
      </c>
      <c r="F114" s="22">
        <v>2</v>
      </c>
      <c r="G114" s="22">
        <v>510</v>
      </c>
      <c r="H114" s="23">
        <v>24.474509803921567</v>
      </c>
      <c r="I114" s="23">
        <v>23.01658767772512</v>
      </c>
      <c r="J114" s="24">
        <v>0.17254901960784313</v>
      </c>
      <c r="K114" s="24">
        <v>3.6372376221759331E-2</v>
      </c>
      <c r="L114" s="24"/>
      <c r="M114" s="24">
        <v>1.5686274509803921E-2</v>
      </c>
      <c r="N114" s="25">
        <v>0.85904490196078431</v>
      </c>
      <c r="O114" s="26"/>
      <c r="P114" s="27">
        <v>1.9705882352941178</v>
      </c>
      <c r="Q114" s="27"/>
      <c r="R114" s="24"/>
    </row>
    <row r="115" spans="2:18" s="1" customFormat="1" ht="18" customHeight="1">
      <c r="B115" s="6" t="s">
        <v>108</v>
      </c>
      <c r="C115" s="22">
        <v>1022</v>
      </c>
      <c r="D115" s="22">
        <v>1022</v>
      </c>
      <c r="E115" s="22">
        <v>10374</v>
      </c>
      <c r="F115" s="22">
        <v>1710</v>
      </c>
      <c r="G115" s="22">
        <v>8664</v>
      </c>
      <c r="H115" s="23">
        <v>5.9991920590951064</v>
      </c>
      <c r="I115" s="23">
        <v>5.5911489565843127</v>
      </c>
      <c r="J115" s="24">
        <v>3.7626962142197601E-2</v>
      </c>
      <c r="K115" s="24">
        <v>3.3457106027666085E-2</v>
      </c>
      <c r="L115" s="24">
        <v>0.39185133887349954</v>
      </c>
      <c r="M115" s="24">
        <v>6.0941828254847646E-2</v>
      </c>
      <c r="N115" s="25">
        <v>1.0805630078485688</v>
      </c>
      <c r="O115" s="26"/>
      <c r="P115" s="27">
        <v>1.6734764542936289</v>
      </c>
      <c r="Q115" s="27">
        <v>2.2215022091310752</v>
      </c>
      <c r="R115" s="24">
        <v>3.5895660203139425E-2</v>
      </c>
    </row>
    <row r="116" spans="2:18" s="1" customFormat="1" ht="18" customHeight="1">
      <c r="B116" s="6" t="s">
        <v>109</v>
      </c>
      <c r="C116" s="22"/>
      <c r="D116" s="22"/>
      <c r="E116" s="22">
        <v>219</v>
      </c>
      <c r="F116" s="22">
        <v>1</v>
      </c>
      <c r="G116" s="22">
        <v>218</v>
      </c>
      <c r="H116" s="23">
        <v>32.389908256880737</v>
      </c>
      <c r="I116" s="23">
        <v>32.389908256880737</v>
      </c>
      <c r="J116" s="24"/>
      <c r="K116" s="24">
        <v>0</v>
      </c>
      <c r="L116" s="24"/>
      <c r="M116" s="24">
        <v>1.3761467889908258E-2</v>
      </c>
      <c r="N116" s="25">
        <v>0.84160917431192672</v>
      </c>
      <c r="O116" s="26"/>
      <c r="P116" s="27">
        <v>5.8256880733944953</v>
      </c>
      <c r="Q116" s="27"/>
      <c r="R116" s="24"/>
    </row>
    <row r="117" spans="2:18" s="1" customFormat="1" ht="18" customHeight="1">
      <c r="B117" s="6" t="s">
        <v>110</v>
      </c>
      <c r="C117" s="22"/>
      <c r="D117" s="22"/>
      <c r="E117" s="22">
        <v>1579</v>
      </c>
      <c r="F117" s="22">
        <v>25</v>
      </c>
      <c r="G117" s="22">
        <v>1554</v>
      </c>
      <c r="H117" s="23">
        <v>17.344272844272844</v>
      </c>
      <c r="I117" s="23">
        <v>13.459361393323658</v>
      </c>
      <c r="J117" s="24">
        <v>0.11325611325611326</v>
      </c>
      <c r="K117" s="24">
        <v>8.8709976625978557E-2</v>
      </c>
      <c r="L117" s="24">
        <v>1.287001287001287E-3</v>
      </c>
      <c r="M117" s="24">
        <v>0.14607464607464607</v>
      </c>
      <c r="N117" s="25">
        <v>0.9214789575289577</v>
      </c>
      <c r="O117" s="26"/>
      <c r="P117" s="27">
        <v>3.7194337194337193</v>
      </c>
      <c r="Q117" s="27">
        <v>6</v>
      </c>
      <c r="R117" s="24">
        <v>4.1184041184041183E-2</v>
      </c>
    </row>
    <row r="118" spans="2:18" s="1" customFormat="1" ht="18" customHeight="1">
      <c r="B118" s="6" t="s">
        <v>111</v>
      </c>
      <c r="C118" s="22">
        <v>15</v>
      </c>
      <c r="D118" s="22">
        <v>17</v>
      </c>
      <c r="E118" s="22">
        <v>1928</v>
      </c>
      <c r="F118" s="22">
        <v>120</v>
      </c>
      <c r="G118" s="22">
        <v>1808</v>
      </c>
      <c r="H118" s="23">
        <v>12.99004424778761</v>
      </c>
      <c r="I118" s="23">
        <v>11.539173349784084</v>
      </c>
      <c r="J118" s="24">
        <v>0.103429203539823</v>
      </c>
      <c r="K118" s="24">
        <v>6.0589287234948483E-2</v>
      </c>
      <c r="L118" s="24">
        <v>0.12334070796460177</v>
      </c>
      <c r="M118" s="24">
        <v>0.17643805309734514</v>
      </c>
      <c r="N118" s="25">
        <v>0.96133296460176987</v>
      </c>
      <c r="O118" s="26"/>
      <c r="P118" s="27">
        <v>3.2986725663716814</v>
      </c>
      <c r="Q118" s="27">
        <v>3.6995515695067263</v>
      </c>
      <c r="R118" s="24">
        <v>0.14214601769911506</v>
      </c>
    </row>
    <row r="119" spans="2:18" s="1" customFormat="1" ht="18" customHeight="1">
      <c r="B119" s="6" t="s">
        <v>112</v>
      </c>
      <c r="C119" s="22">
        <v>46</v>
      </c>
      <c r="D119" s="22">
        <v>102</v>
      </c>
      <c r="E119" s="22">
        <v>1254</v>
      </c>
      <c r="F119" s="22">
        <v>170</v>
      </c>
      <c r="G119" s="22">
        <v>1084</v>
      </c>
      <c r="H119" s="23">
        <v>10.349630996309964</v>
      </c>
      <c r="I119" s="23">
        <v>8.8268625393494222</v>
      </c>
      <c r="J119" s="24">
        <v>0.12084870848708487</v>
      </c>
      <c r="K119" s="24">
        <v>7.2020679204920224E-2</v>
      </c>
      <c r="L119" s="24">
        <v>0.20664206642066421</v>
      </c>
      <c r="M119" s="24">
        <v>0.25</v>
      </c>
      <c r="N119" s="25">
        <v>1.0891150369003693</v>
      </c>
      <c r="O119" s="26"/>
      <c r="P119" s="27">
        <v>3.4870848708487086</v>
      </c>
      <c r="Q119" s="27">
        <v>1.9508928571428572</v>
      </c>
      <c r="R119" s="24">
        <v>8.5793357933579339E-2</v>
      </c>
    </row>
    <row r="120" spans="2:18" s="1" customFormat="1" ht="18" customHeight="1">
      <c r="B120" s="6" t="s">
        <v>113</v>
      </c>
      <c r="C120" s="22">
        <v>854</v>
      </c>
      <c r="D120" s="22">
        <v>875</v>
      </c>
      <c r="E120" s="22">
        <v>8738</v>
      </c>
      <c r="F120" s="22">
        <v>1362</v>
      </c>
      <c r="G120" s="22">
        <v>7376</v>
      </c>
      <c r="H120" s="23">
        <v>8.47857917570499</v>
      </c>
      <c r="I120" s="23">
        <v>6.9565411519571363</v>
      </c>
      <c r="J120" s="24">
        <v>8.9072668112798264E-2</v>
      </c>
      <c r="K120" s="24">
        <v>0.10035498416962486</v>
      </c>
      <c r="L120" s="24">
        <v>0.30626355748373102</v>
      </c>
      <c r="M120" s="24">
        <v>0.10588394793926248</v>
      </c>
      <c r="N120" s="25">
        <v>1.1140619712581346</v>
      </c>
      <c r="O120" s="26"/>
      <c r="P120" s="27">
        <v>2.3343275488069413</v>
      </c>
      <c r="Q120" s="27">
        <v>2.6746347941567064</v>
      </c>
      <c r="R120" s="24">
        <v>5.5856832971800434E-2</v>
      </c>
    </row>
    <row r="121" spans="2:18" s="1" customFormat="1" ht="18" customHeight="1">
      <c r="B121" s="6" t="s">
        <v>114</v>
      </c>
      <c r="C121" s="22">
        <v>1514</v>
      </c>
      <c r="D121" s="22">
        <v>1829</v>
      </c>
      <c r="E121" s="22">
        <v>10992</v>
      </c>
      <c r="F121" s="22">
        <v>1188</v>
      </c>
      <c r="G121" s="22">
        <v>9804</v>
      </c>
      <c r="H121" s="23">
        <v>8.8918808649530803</v>
      </c>
      <c r="I121" s="23">
        <v>7.5166180103301148</v>
      </c>
      <c r="J121" s="24">
        <v>9.1595267237862099E-2</v>
      </c>
      <c r="K121" s="24">
        <v>7.8989630173442238E-2</v>
      </c>
      <c r="L121" s="24">
        <v>0.28947368421052633</v>
      </c>
      <c r="M121" s="24">
        <v>0.15932272541819664</v>
      </c>
      <c r="N121" s="25">
        <v>1.0248833027335784</v>
      </c>
      <c r="O121" s="26">
        <v>2</v>
      </c>
      <c r="P121" s="27">
        <v>2.7797837617299064</v>
      </c>
      <c r="Q121" s="27">
        <v>2.9855532064834391</v>
      </c>
      <c r="R121" s="24">
        <v>5.1509587923296615E-2</v>
      </c>
    </row>
    <row r="122" spans="2:18" s="1" customFormat="1" ht="18" customHeight="1">
      <c r="B122" s="6" t="s">
        <v>116</v>
      </c>
      <c r="C122" s="22">
        <v>105</v>
      </c>
      <c r="D122" s="22">
        <v>2223</v>
      </c>
      <c r="E122" s="22">
        <v>1386</v>
      </c>
      <c r="F122" s="22">
        <v>2</v>
      </c>
      <c r="G122" s="22">
        <v>1384</v>
      </c>
      <c r="H122" s="23">
        <v>26.807080924855491</v>
      </c>
      <c r="I122" s="23">
        <v>26.711557788944724</v>
      </c>
      <c r="J122" s="24">
        <v>0.28106936416184969</v>
      </c>
      <c r="K122" s="24">
        <v>4.1535268591143093E-2</v>
      </c>
      <c r="L122" s="24"/>
      <c r="M122" s="24">
        <v>9.9710982658959543E-2</v>
      </c>
      <c r="N122" s="25">
        <v>0.88555881502890166</v>
      </c>
      <c r="O122" s="26"/>
      <c r="P122" s="27">
        <v>3.6004335260115607</v>
      </c>
      <c r="Q122" s="27"/>
      <c r="R122" s="24">
        <v>3.6127167630057803E-3</v>
      </c>
    </row>
    <row r="123" spans="2:18" s="1" customFormat="1" ht="18" customHeight="1">
      <c r="B123" s="6" t="s">
        <v>117</v>
      </c>
      <c r="C123" s="22">
        <v>626</v>
      </c>
      <c r="D123" s="22">
        <v>660</v>
      </c>
      <c r="E123" s="22">
        <v>6684</v>
      </c>
      <c r="F123" s="22">
        <v>999</v>
      </c>
      <c r="G123" s="22">
        <v>5685</v>
      </c>
      <c r="H123" s="23">
        <v>7.4613896218117857</v>
      </c>
      <c r="I123" s="23">
        <v>6.7061201984929237</v>
      </c>
      <c r="J123" s="24">
        <v>4.2919964819700965E-2</v>
      </c>
      <c r="K123" s="24">
        <v>4.5452402282050074E-2</v>
      </c>
      <c r="L123" s="24">
        <v>0.44819700967458226</v>
      </c>
      <c r="M123" s="24">
        <v>7.0008795074758129E-2</v>
      </c>
      <c r="N123" s="25">
        <v>0.88433081794195256</v>
      </c>
      <c r="O123" s="26"/>
      <c r="P123" s="27">
        <v>1.9945470536499561</v>
      </c>
      <c r="Q123" s="27">
        <v>3.5910518053375196</v>
      </c>
      <c r="R123" s="24">
        <v>1.9876868953386105E-2</v>
      </c>
    </row>
    <row r="124" spans="2:18" s="1" customFormat="1" ht="18" customHeight="1">
      <c r="B124" s="6" t="s">
        <v>118</v>
      </c>
      <c r="C124" s="22">
        <v>82</v>
      </c>
      <c r="D124" s="22">
        <v>82</v>
      </c>
      <c r="E124" s="22">
        <v>506</v>
      </c>
      <c r="F124" s="22">
        <v>260</v>
      </c>
      <c r="G124" s="22">
        <v>246</v>
      </c>
      <c r="H124" s="23">
        <v>4.9959349593495936</v>
      </c>
      <c r="I124" s="23">
        <v>4.9959349593495936</v>
      </c>
      <c r="J124" s="24"/>
      <c r="K124" s="24">
        <v>0</v>
      </c>
      <c r="L124" s="24">
        <v>1</v>
      </c>
      <c r="M124" s="24">
        <v>2.8455284552845527E-2</v>
      </c>
      <c r="N124" s="25">
        <v>1.7880365853658537</v>
      </c>
      <c r="O124" s="26">
        <v>1</v>
      </c>
      <c r="P124" s="27">
        <v>2.8536585365853657</v>
      </c>
      <c r="Q124" s="27">
        <v>4.8130081300813012</v>
      </c>
      <c r="R124" s="24"/>
    </row>
    <row r="125" spans="2:18" s="1" customFormat="1" ht="18" customHeight="1">
      <c r="B125" s="6" t="s">
        <v>119</v>
      </c>
      <c r="C125" s="22"/>
      <c r="D125" s="22"/>
      <c r="E125" s="22">
        <v>1196</v>
      </c>
      <c r="F125" s="22">
        <v>559</v>
      </c>
      <c r="G125" s="22">
        <v>637</v>
      </c>
      <c r="H125" s="23">
        <v>17.821036106750391</v>
      </c>
      <c r="I125" s="23">
        <v>15.227364185110664</v>
      </c>
      <c r="J125" s="24">
        <v>0.21978021978021978</v>
      </c>
      <c r="K125" s="24">
        <v>8.5623678646934459E-2</v>
      </c>
      <c r="L125" s="24">
        <v>0.30298273155416011</v>
      </c>
      <c r="M125" s="24">
        <v>4.709576138147567E-2</v>
      </c>
      <c r="N125" s="25">
        <v>1.0290773940345368</v>
      </c>
      <c r="O125" s="26"/>
      <c r="P125" s="27">
        <v>3.3171114599686029</v>
      </c>
      <c r="Q125" s="27">
        <v>2.0310880829015545</v>
      </c>
      <c r="R125" s="24">
        <v>9.4191522762951327E-3</v>
      </c>
    </row>
    <row r="126" spans="2:18" s="1" customFormat="1" ht="18" customHeight="1">
      <c r="B126" s="6" t="s">
        <v>120</v>
      </c>
      <c r="C126" s="22">
        <v>244</v>
      </c>
      <c r="D126" s="22">
        <v>270</v>
      </c>
      <c r="E126" s="22">
        <v>4593</v>
      </c>
      <c r="F126" s="22">
        <v>964</v>
      </c>
      <c r="G126" s="22">
        <v>3629</v>
      </c>
      <c r="H126" s="23">
        <v>8.0388536786993665</v>
      </c>
      <c r="I126" s="23">
        <v>6.2673796791443852</v>
      </c>
      <c r="J126" s="24">
        <v>7.2471755304491597E-2</v>
      </c>
      <c r="K126" s="24">
        <v>9.3579679840948823E-2</v>
      </c>
      <c r="L126" s="24">
        <v>0.55194268393496826</v>
      </c>
      <c r="M126" s="24">
        <v>5.5662717001928909E-2</v>
      </c>
      <c r="N126" s="25">
        <v>1.1927373656654727</v>
      </c>
      <c r="O126" s="26"/>
      <c r="P126" s="27">
        <v>2.0416092587489665</v>
      </c>
      <c r="Q126" s="27">
        <v>4.2506240639041435</v>
      </c>
      <c r="R126" s="24">
        <v>9.9200881785615879E-3</v>
      </c>
    </row>
    <row r="127" spans="2:18" s="1" customFormat="1" ht="18" customHeight="1">
      <c r="B127" s="6" t="s">
        <v>121</v>
      </c>
      <c r="C127" s="22">
        <v>273</v>
      </c>
      <c r="D127" s="22">
        <v>280</v>
      </c>
      <c r="E127" s="22">
        <v>2842</v>
      </c>
      <c r="F127" s="22">
        <v>183</v>
      </c>
      <c r="G127" s="22">
        <v>2659</v>
      </c>
      <c r="H127" s="23">
        <v>11.989845806694246</v>
      </c>
      <c r="I127" s="23">
        <v>9.8331870061457423</v>
      </c>
      <c r="J127" s="24">
        <v>0.14328694998119593</v>
      </c>
      <c r="K127" s="24">
        <v>9.9494997020168757E-2</v>
      </c>
      <c r="L127" s="24">
        <v>0.18766453553967657</v>
      </c>
      <c r="M127" s="24">
        <v>0.21248589695374201</v>
      </c>
      <c r="N127" s="25">
        <v>1.0515203836028584</v>
      </c>
      <c r="O127" s="26">
        <v>1</v>
      </c>
      <c r="P127" s="27">
        <v>3.5426852200075216</v>
      </c>
      <c r="Q127" s="27">
        <v>3.6032064128256511</v>
      </c>
      <c r="R127" s="24">
        <v>6.8446784505453176E-2</v>
      </c>
    </row>
    <row r="128" spans="2:18" s="1" customFormat="1" ht="18" customHeight="1">
      <c r="B128" s="6" t="s">
        <v>122</v>
      </c>
      <c r="C128" s="22">
        <v>2046</v>
      </c>
      <c r="D128" s="22">
        <v>3271</v>
      </c>
      <c r="E128" s="22">
        <v>13948</v>
      </c>
      <c r="F128" s="22">
        <v>1636</v>
      </c>
      <c r="G128" s="22">
        <v>12312</v>
      </c>
      <c r="H128" s="23">
        <v>7.4683235867446394</v>
      </c>
      <c r="I128" s="23">
        <v>6.5343518114360544</v>
      </c>
      <c r="J128" s="24">
        <v>6.9606887589343733E-2</v>
      </c>
      <c r="K128" s="24">
        <v>6.6721044045676997E-2</v>
      </c>
      <c r="L128" s="24">
        <v>0.32001299545159195</v>
      </c>
      <c r="M128" s="24">
        <v>0.12881741390513321</v>
      </c>
      <c r="N128" s="25">
        <v>1.1120148310591293</v>
      </c>
      <c r="O128" s="26">
        <v>9</v>
      </c>
      <c r="P128" s="27">
        <v>2.543615984405458</v>
      </c>
      <c r="Q128" s="27">
        <v>2.8030456852791876</v>
      </c>
      <c r="R128" s="24">
        <v>3.5899935022742038E-2</v>
      </c>
    </row>
    <row r="129" spans="2:18" s="1" customFormat="1" ht="18" customHeight="1">
      <c r="B129" s="6" t="s">
        <v>123</v>
      </c>
      <c r="C129" s="22"/>
      <c r="D129" s="22"/>
      <c r="E129" s="22">
        <v>1242</v>
      </c>
      <c r="F129" s="22">
        <v>60</v>
      </c>
      <c r="G129" s="22">
        <v>1182</v>
      </c>
      <c r="H129" s="23">
        <v>21.565989847715738</v>
      </c>
      <c r="I129" s="23">
        <v>17.912190082644628</v>
      </c>
      <c r="J129" s="24">
        <v>0.18104906937394247</v>
      </c>
      <c r="K129" s="24">
        <v>4.4564748342552273E-2</v>
      </c>
      <c r="L129" s="24">
        <v>8.4602368866328254E-4</v>
      </c>
      <c r="M129" s="24">
        <v>0.15736040609137056</v>
      </c>
      <c r="N129" s="25">
        <v>0.95883138747884944</v>
      </c>
      <c r="O129" s="26"/>
      <c r="P129" s="27">
        <v>3.2343485617597292</v>
      </c>
      <c r="Q129" s="27">
        <v>6</v>
      </c>
      <c r="R129" s="24">
        <v>7.6142131979695434E-3</v>
      </c>
    </row>
    <row r="130" spans="2:18" s="1" customFormat="1" ht="18" customHeight="1">
      <c r="B130" s="6" t="s">
        <v>124</v>
      </c>
      <c r="C130" s="22">
        <v>1</v>
      </c>
      <c r="D130" s="22">
        <v>2</v>
      </c>
      <c r="E130" s="22">
        <v>1058</v>
      </c>
      <c r="F130" s="22"/>
      <c r="G130" s="22">
        <v>1058</v>
      </c>
      <c r="H130" s="23">
        <v>27.625708884688091</v>
      </c>
      <c r="I130" s="23">
        <v>26.879216539717085</v>
      </c>
      <c r="J130" s="24">
        <v>0.13137996219281664</v>
      </c>
      <c r="K130" s="24">
        <v>2.2204735185438619E-2</v>
      </c>
      <c r="L130" s="24"/>
      <c r="M130" s="24">
        <v>0.11625708884688091</v>
      </c>
      <c r="N130" s="25">
        <v>0.92731862003780718</v>
      </c>
      <c r="O130" s="26"/>
      <c r="P130" s="27">
        <v>5.2192816635160684</v>
      </c>
      <c r="Q130" s="27"/>
      <c r="R130" s="24">
        <v>0.12665406427221171</v>
      </c>
    </row>
    <row r="131" spans="2:18" s="1" customFormat="1" ht="18" customHeight="1">
      <c r="B131" s="6" t="s">
        <v>125</v>
      </c>
      <c r="C131" s="22">
        <v>909</v>
      </c>
      <c r="D131" s="22">
        <v>940</v>
      </c>
      <c r="E131" s="22">
        <v>2177</v>
      </c>
      <c r="F131" s="22">
        <v>472</v>
      </c>
      <c r="G131" s="22">
        <v>1705</v>
      </c>
      <c r="H131" s="23">
        <v>10.520821114369502</v>
      </c>
      <c r="I131" s="23">
        <v>9.9292803970223318</v>
      </c>
      <c r="J131" s="24">
        <v>5.4545454545454543E-2</v>
      </c>
      <c r="K131" s="24">
        <v>3.4786486787824727E-2</v>
      </c>
      <c r="L131" s="24">
        <v>0.44516129032258067</v>
      </c>
      <c r="M131" s="24">
        <v>0.10087976539589442</v>
      </c>
      <c r="N131" s="25">
        <v>1.0483654545454546</v>
      </c>
      <c r="O131" s="26"/>
      <c r="P131" s="27">
        <v>2.4533724340175955</v>
      </c>
      <c r="Q131" s="27">
        <v>2.4888010540184453</v>
      </c>
      <c r="R131" s="24">
        <v>6.5689149560117302E-2</v>
      </c>
    </row>
    <row r="132" spans="2:18" s="1" customFormat="1" ht="18" customHeight="1">
      <c r="B132" s="6" t="s">
        <v>126</v>
      </c>
      <c r="C132" s="22">
        <v>1254</v>
      </c>
      <c r="D132" s="22">
        <v>1573</v>
      </c>
      <c r="E132" s="22">
        <v>3513</v>
      </c>
      <c r="F132" s="22">
        <v>767</v>
      </c>
      <c r="G132" s="22">
        <v>2746</v>
      </c>
      <c r="H132" s="23">
        <v>10.920247632920612</v>
      </c>
      <c r="I132" s="23">
        <v>9.703020792467635</v>
      </c>
      <c r="J132" s="24">
        <v>7.1740713765477054E-2</v>
      </c>
      <c r="K132" s="24">
        <v>5.1689065261613369E-2</v>
      </c>
      <c r="L132" s="24">
        <v>0.36234522942461761</v>
      </c>
      <c r="M132" s="24">
        <v>0.13037144938091769</v>
      </c>
      <c r="N132" s="25">
        <v>1.0878534595775675</v>
      </c>
      <c r="O132" s="26"/>
      <c r="P132" s="27">
        <v>2.3252002913328478</v>
      </c>
      <c r="Q132" s="27">
        <v>2.0080402010050253</v>
      </c>
      <c r="R132" s="24">
        <v>9.8324836125273131E-3</v>
      </c>
    </row>
    <row r="133" spans="2:18" s="1" customFormat="1" ht="18" customHeight="1">
      <c r="B133" s="6" t="s">
        <v>127</v>
      </c>
      <c r="C133" s="22">
        <v>786</v>
      </c>
      <c r="D133" s="22">
        <v>802</v>
      </c>
      <c r="E133" s="22">
        <v>3758</v>
      </c>
      <c r="F133" s="22">
        <v>597</v>
      </c>
      <c r="G133" s="22">
        <v>3161</v>
      </c>
      <c r="H133" s="23">
        <v>5.7681113571654539</v>
      </c>
      <c r="I133" s="23">
        <v>5.4279115803365228</v>
      </c>
      <c r="J133" s="24">
        <v>4.1126225877886745E-2</v>
      </c>
      <c r="K133" s="24">
        <v>2.6435583831514287E-2</v>
      </c>
      <c r="L133" s="24">
        <v>0.11736792154381524</v>
      </c>
      <c r="M133" s="24">
        <v>9.5855741853843726E-2</v>
      </c>
      <c r="N133" s="25">
        <v>0.76329686807972152</v>
      </c>
      <c r="O133" s="26">
        <v>1</v>
      </c>
      <c r="P133" s="27">
        <v>2.3777285669092061</v>
      </c>
      <c r="Q133" s="27">
        <v>1.7628032345013478</v>
      </c>
      <c r="R133" s="24">
        <v>1.6450490351154697E-2</v>
      </c>
    </row>
    <row r="134" spans="2:18" s="1" customFormat="1" ht="18" customHeight="1">
      <c r="B134" s="6" t="s">
        <v>128</v>
      </c>
      <c r="C134" s="22"/>
      <c r="D134" s="22"/>
      <c r="E134" s="22">
        <v>415</v>
      </c>
      <c r="F134" s="22">
        <v>1</v>
      </c>
      <c r="G134" s="22">
        <v>414</v>
      </c>
      <c r="H134" s="23">
        <v>35.275362318840578</v>
      </c>
      <c r="I134" s="23">
        <v>25.28125</v>
      </c>
      <c r="J134" s="24">
        <v>0.45893719806763283</v>
      </c>
      <c r="K134" s="24">
        <v>0.25212270610791565</v>
      </c>
      <c r="L134" s="24"/>
      <c r="M134" s="24">
        <v>7.246376811594203E-3</v>
      </c>
      <c r="N134" s="25">
        <v>0.8782396135265701</v>
      </c>
      <c r="O134" s="26"/>
      <c r="P134" s="27">
        <v>3.4420289855072466</v>
      </c>
      <c r="Q134" s="27"/>
      <c r="R134" s="24">
        <v>2.4154589371980675E-3</v>
      </c>
    </row>
    <row r="135" spans="2:18" s="1" customFormat="1" ht="18" customHeight="1">
      <c r="B135" s="6" t="s">
        <v>129</v>
      </c>
      <c r="C135" s="22">
        <v>582</v>
      </c>
      <c r="D135" s="22">
        <v>582</v>
      </c>
      <c r="E135" s="22">
        <v>6802</v>
      </c>
      <c r="F135" s="22">
        <v>743</v>
      </c>
      <c r="G135" s="22">
        <v>6059</v>
      </c>
      <c r="H135" s="23">
        <v>7.5271496946690872</v>
      </c>
      <c r="I135" s="23">
        <v>6.668881118881119</v>
      </c>
      <c r="J135" s="24">
        <v>5.5949826704076583E-2</v>
      </c>
      <c r="K135" s="24">
        <v>4.6681430482162826E-2</v>
      </c>
      <c r="L135" s="24">
        <v>0.283215051988777</v>
      </c>
      <c r="M135" s="24">
        <v>0.14787918798481597</v>
      </c>
      <c r="N135" s="25">
        <v>1.0640839412444298</v>
      </c>
      <c r="O135" s="26">
        <v>5</v>
      </c>
      <c r="P135" s="27">
        <v>2.4550255817791715</v>
      </c>
      <c r="Q135" s="27">
        <v>2.4592074592074593</v>
      </c>
      <c r="R135" s="24">
        <v>3.1853441161907907E-2</v>
      </c>
    </row>
    <row r="136" spans="2:18" s="1" customFormat="1" ht="18" customHeight="1">
      <c r="B136" s="6" t="s">
        <v>130</v>
      </c>
      <c r="C136" s="22">
        <v>748</v>
      </c>
      <c r="D136" s="22">
        <v>748</v>
      </c>
      <c r="E136" s="22">
        <v>2949</v>
      </c>
      <c r="F136" s="22">
        <v>839</v>
      </c>
      <c r="G136" s="22">
        <v>2110</v>
      </c>
      <c r="H136" s="23">
        <v>8.7644549763033179</v>
      </c>
      <c r="I136" s="23">
        <v>8.3448275862068968</v>
      </c>
      <c r="J136" s="24">
        <v>2.4170616113744076E-2</v>
      </c>
      <c r="K136" s="24">
        <v>1.465419347861353E-2</v>
      </c>
      <c r="L136" s="24">
        <v>0.37251184834123224</v>
      </c>
      <c r="M136" s="24">
        <v>9.8104265402843602E-2</v>
      </c>
      <c r="N136" s="25">
        <v>1.0360600947867298</v>
      </c>
      <c r="O136" s="26"/>
      <c r="P136" s="27">
        <v>1.9786729857819905</v>
      </c>
      <c r="Q136" s="27">
        <v>1.470737913486005</v>
      </c>
      <c r="R136" s="24">
        <v>7.1090047393364926E-3</v>
      </c>
    </row>
    <row r="137" spans="2:18" s="1" customFormat="1" ht="18" customHeight="1">
      <c r="B137" s="6" t="s">
        <v>131</v>
      </c>
      <c r="C137" s="22">
        <v>336</v>
      </c>
      <c r="D137" s="22">
        <v>336</v>
      </c>
      <c r="E137" s="22">
        <v>750</v>
      </c>
      <c r="F137" s="22">
        <v>303</v>
      </c>
      <c r="G137" s="22">
        <v>447</v>
      </c>
      <c r="H137" s="23">
        <v>6.4876957494407161</v>
      </c>
      <c r="I137" s="23">
        <v>5.0900473933649293</v>
      </c>
      <c r="J137" s="24">
        <v>5.5928411633109618E-2</v>
      </c>
      <c r="K137" s="24">
        <v>0.13034482758620689</v>
      </c>
      <c r="L137" s="24">
        <v>0.7494407158836689</v>
      </c>
      <c r="M137" s="24">
        <v>8.5011185682326629E-2</v>
      </c>
      <c r="N137" s="25">
        <v>1.1341498881431769</v>
      </c>
      <c r="O137" s="26">
        <v>2</v>
      </c>
      <c r="P137" s="27">
        <v>1.5659955257270695</v>
      </c>
      <c r="Q137" s="27">
        <v>1.973134328358209</v>
      </c>
      <c r="R137" s="24">
        <v>1.5659955257270694E-2</v>
      </c>
    </row>
    <row r="138" spans="2:18" s="1" customFormat="1" ht="18" customHeight="1">
      <c r="B138" s="6" t="s">
        <v>132</v>
      </c>
      <c r="C138" s="22">
        <v>817</v>
      </c>
      <c r="D138" s="22">
        <v>922</v>
      </c>
      <c r="E138" s="22">
        <v>6065</v>
      </c>
      <c r="F138" s="22">
        <v>347</v>
      </c>
      <c r="G138" s="22">
        <v>5718</v>
      </c>
      <c r="H138" s="23">
        <v>7.3434767401189225</v>
      </c>
      <c r="I138" s="23">
        <v>6.7460723419802706</v>
      </c>
      <c r="J138" s="24">
        <v>4.2672263029031127E-2</v>
      </c>
      <c r="K138" s="24">
        <v>3.5675160752560137E-2</v>
      </c>
      <c r="L138" s="24">
        <v>0.27894368660370761</v>
      </c>
      <c r="M138" s="24">
        <v>0.1416579223504722</v>
      </c>
      <c r="N138" s="25">
        <v>1.09461771598461</v>
      </c>
      <c r="O138" s="26"/>
      <c r="P138" s="27">
        <v>2.6021336131514516</v>
      </c>
      <c r="Q138" s="27">
        <v>2.5172413793103448</v>
      </c>
      <c r="R138" s="24">
        <v>3.3578174186778595E-2</v>
      </c>
    </row>
    <row r="139" spans="2:18" s="1" customFormat="1" ht="18" customHeight="1">
      <c r="B139" s="6" t="s">
        <v>133</v>
      </c>
      <c r="C139" s="22">
        <v>570</v>
      </c>
      <c r="D139" s="22">
        <v>570</v>
      </c>
      <c r="E139" s="22">
        <v>10806</v>
      </c>
      <c r="F139" s="22">
        <v>1057</v>
      </c>
      <c r="G139" s="22">
        <v>9749</v>
      </c>
      <c r="H139" s="23">
        <v>8.472663862960303</v>
      </c>
      <c r="I139" s="23">
        <v>7.421203754831585</v>
      </c>
      <c r="J139" s="24">
        <v>7.1186788388552677E-2</v>
      </c>
      <c r="K139" s="24">
        <v>5.961259079903148E-2</v>
      </c>
      <c r="L139" s="24">
        <v>0.23992204328649092</v>
      </c>
      <c r="M139" s="24">
        <v>0.10719048107498205</v>
      </c>
      <c r="N139" s="25">
        <v>0.94413149040927258</v>
      </c>
      <c r="O139" s="26"/>
      <c r="P139" s="27">
        <v>2.3483434198379323</v>
      </c>
      <c r="Q139" s="27">
        <v>2.8867037195382643</v>
      </c>
      <c r="R139" s="24">
        <v>4.3389065545184125E-2</v>
      </c>
    </row>
    <row r="140" spans="2:18" s="1" customFormat="1" ht="18" customHeight="1">
      <c r="B140" s="6" t="s">
        <v>134</v>
      </c>
      <c r="C140" s="22">
        <v>1473</v>
      </c>
      <c r="D140" s="22">
        <v>1473</v>
      </c>
      <c r="E140" s="22">
        <v>6107</v>
      </c>
      <c r="F140" s="22">
        <v>878</v>
      </c>
      <c r="G140" s="22">
        <v>5229</v>
      </c>
      <c r="H140" s="23">
        <v>7.2023331420921783</v>
      </c>
      <c r="I140" s="23">
        <v>6.7781489487129098</v>
      </c>
      <c r="J140" s="24">
        <v>2.677376171352075E-2</v>
      </c>
      <c r="K140" s="24">
        <v>2.9234486604179391E-2</v>
      </c>
      <c r="L140" s="24">
        <v>0.64123159303882193</v>
      </c>
      <c r="M140" s="24">
        <v>4.7045324153757888E-2</v>
      </c>
      <c r="N140" s="25">
        <v>1.7580928284566841</v>
      </c>
      <c r="O140" s="26">
        <v>1</v>
      </c>
      <c r="P140" s="27">
        <v>2.5999235035379615</v>
      </c>
      <c r="Q140" s="27">
        <v>2.4900089472114524</v>
      </c>
      <c r="R140" s="24">
        <v>1.8167909734174793E-2</v>
      </c>
    </row>
    <row r="141" spans="2:18" s="1" customFormat="1" ht="18" customHeight="1">
      <c r="B141" s="6" t="s">
        <v>135</v>
      </c>
      <c r="C141" s="22">
        <v>2138</v>
      </c>
      <c r="D141" s="22">
        <v>2783</v>
      </c>
      <c r="E141" s="22">
        <v>22648</v>
      </c>
      <c r="F141" s="22">
        <v>3199</v>
      </c>
      <c r="G141" s="22">
        <v>19449</v>
      </c>
      <c r="H141" s="23">
        <v>8.845801840711605</v>
      </c>
      <c r="I141" s="23">
        <v>7.545256696428571</v>
      </c>
      <c r="J141" s="24">
        <v>7.8615867139698703E-2</v>
      </c>
      <c r="K141" s="24">
        <v>7.69812022645633E-2</v>
      </c>
      <c r="L141" s="24">
        <v>0.44665535503110698</v>
      </c>
      <c r="M141" s="24">
        <v>0.11291068949560389</v>
      </c>
      <c r="N141" s="25">
        <v>1.3700120828834386</v>
      </c>
      <c r="O141" s="26">
        <v>37</v>
      </c>
      <c r="P141" s="27">
        <v>2.0876651755874338</v>
      </c>
      <c r="Q141" s="27">
        <v>2.539887187751813</v>
      </c>
      <c r="R141" s="24">
        <v>4.5657874440845285E-2</v>
      </c>
    </row>
    <row r="142" spans="2:18" s="1" customFormat="1" ht="18" customHeight="1">
      <c r="B142" s="6" t="s">
        <v>136</v>
      </c>
      <c r="C142" s="22">
        <v>864</v>
      </c>
      <c r="D142" s="22">
        <v>1214</v>
      </c>
      <c r="E142" s="22">
        <v>7751</v>
      </c>
      <c r="F142" s="22">
        <v>912</v>
      </c>
      <c r="G142" s="22">
        <v>6839</v>
      </c>
      <c r="H142" s="23">
        <v>6.9227957303699368</v>
      </c>
      <c r="I142" s="23">
        <v>6.0831683168316832</v>
      </c>
      <c r="J142" s="24">
        <v>4.0064336891358389E-2</v>
      </c>
      <c r="K142" s="24">
        <v>6.6490653712113212E-2</v>
      </c>
      <c r="L142" s="24">
        <v>0.27942681678607983</v>
      </c>
      <c r="M142" s="24">
        <v>0.1247258371106887</v>
      </c>
      <c r="N142" s="25">
        <v>0.96080785202514996</v>
      </c>
      <c r="O142" s="26">
        <v>2</v>
      </c>
      <c r="P142" s="27">
        <v>2.2484281327679487</v>
      </c>
      <c r="Q142" s="27">
        <v>2.1773940345368916</v>
      </c>
      <c r="R142" s="24">
        <v>4.2257640005848807E-2</v>
      </c>
    </row>
    <row r="143" spans="2:18" s="1" customFormat="1" ht="18" customHeight="1">
      <c r="B143" s="6" t="s">
        <v>137</v>
      </c>
      <c r="C143" s="22">
        <v>83</v>
      </c>
      <c r="D143" s="22">
        <v>459</v>
      </c>
      <c r="E143" s="22">
        <v>1360</v>
      </c>
      <c r="F143" s="22">
        <v>16</v>
      </c>
      <c r="G143" s="22">
        <v>1344</v>
      </c>
      <c r="H143" s="23">
        <v>21.44047619047619</v>
      </c>
      <c r="I143" s="23">
        <v>17.524482109227872</v>
      </c>
      <c r="J143" s="24">
        <v>0.20982142857142858</v>
      </c>
      <c r="K143" s="24">
        <v>0.10022209883398112</v>
      </c>
      <c r="L143" s="24"/>
      <c r="M143" s="24">
        <v>9.1517857142857137E-2</v>
      </c>
      <c r="N143" s="25">
        <v>0.94265684523809534</v>
      </c>
      <c r="O143" s="26"/>
      <c r="P143" s="27">
        <v>3.2537202380952381</v>
      </c>
      <c r="Q143" s="27"/>
      <c r="R143" s="24">
        <v>1.488095238095238E-2</v>
      </c>
    </row>
    <row r="144" spans="2:18" s="1" customFormat="1" ht="18" customHeight="1">
      <c r="B144" s="6" t="s">
        <v>138</v>
      </c>
      <c r="C144" s="22">
        <v>96</v>
      </c>
      <c r="D144" s="22">
        <v>1190</v>
      </c>
      <c r="E144" s="22">
        <v>931</v>
      </c>
      <c r="F144" s="22">
        <v>2</v>
      </c>
      <c r="G144" s="22">
        <v>929</v>
      </c>
      <c r="H144" s="23">
        <v>34.172228202368139</v>
      </c>
      <c r="I144" s="23">
        <v>31.273148148148149</v>
      </c>
      <c r="J144" s="24">
        <v>6.9967707212055974E-2</v>
      </c>
      <c r="K144" s="24">
        <v>2.2585522585522586E-2</v>
      </c>
      <c r="L144" s="24"/>
      <c r="M144" s="24">
        <v>2.4757804090419805E-2</v>
      </c>
      <c r="N144" s="25">
        <v>1.064289881593111</v>
      </c>
      <c r="O144" s="26"/>
      <c r="P144" s="27">
        <v>3.1840688912809472</v>
      </c>
      <c r="Q144" s="27"/>
      <c r="R144" s="24">
        <v>7.5349838536060282E-3</v>
      </c>
    </row>
    <row r="145" spans="2:18" s="1" customFormat="1" ht="18" customHeight="1">
      <c r="B145" s="6" t="s">
        <v>139</v>
      </c>
      <c r="C145" s="22">
        <v>3</v>
      </c>
      <c r="D145" s="22">
        <v>6</v>
      </c>
      <c r="E145" s="22">
        <v>3085</v>
      </c>
      <c r="F145" s="22">
        <v>2</v>
      </c>
      <c r="G145" s="22">
        <v>3083</v>
      </c>
      <c r="H145" s="23">
        <v>20.0223807979241</v>
      </c>
      <c r="I145" s="23">
        <v>17.769539810080349</v>
      </c>
      <c r="J145" s="24">
        <v>0.11190398962049951</v>
      </c>
      <c r="K145" s="24">
        <v>5.6051450695783184E-2</v>
      </c>
      <c r="L145" s="24"/>
      <c r="M145" s="24">
        <v>9.3739863769056117E-2</v>
      </c>
      <c r="N145" s="25">
        <v>0.74162662990593586</v>
      </c>
      <c r="O145" s="26"/>
      <c r="P145" s="27">
        <v>3.4077197534868633</v>
      </c>
      <c r="Q145" s="27"/>
      <c r="R145" s="24">
        <v>0.16639636717482972</v>
      </c>
    </row>
    <row r="146" spans="2:18" s="1" customFormat="1" ht="18" customHeight="1">
      <c r="B146" s="6" t="s">
        <v>140</v>
      </c>
      <c r="C146" s="22">
        <v>2248</v>
      </c>
      <c r="D146" s="22">
        <v>2248</v>
      </c>
      <c r="E146" s="22">
        <v>28286</v>
      </c>
      <c r="F146" s="22">
        <v>4071</v>
      </c>
      <c r="G146" s="22">
        <v>24215</v>
      </c>
      <c r="H146" s="23">
        <v>5.8002064835845548</v>
      </c>
      <c r="I146" s="23">
        <v>5.4770489707198564</v>
      </c>
      <c r="J146" s="24">
        <v>3.1055131117076192E-2</v>
      </c>
      <c r="K146" s="24">
        <v>2.3929883518924614E-2</v>
      </c>
      <c r="L146" s="24">
        <v>0.41057195952921743</v>
      </c>
      <c r="M146" s="24">
        <v>8.1189345447036959E-2</v>
      </c>
      <c r="N146" s="25">
        <v>1.2174696221350403</v>
      </c>
      <c r="O146" s="26">
        <v>3</v>
      </c>
      <c r="P146" s="27">
        <v>1.8645467685319017</v>
      </c>
      <c r="Q146" s="27">
        <v>2.4619794809897404</v>
      </c>
      <c r="R146" s="24">
        <v>1.6559983481313236E-2</v>
      </c>
    </row>
    <row r="147" spans="2:18" s="1" customFormat="1" ht="18" customHeight="1">
      <c r="B147" s="6" t="s">
        <v>141</v>
      </c>
      <c r="C147" s="22"/>
      <c r="D147" s="22"/>
      <c r="E147" s="22">
        <v>1701</v>
      </c>
      <c r="F147" s="22">
        <v>5</v>
      </c>
      <c r="G147" s="22">
        <v>1696</v>
      </c>
      <c r="H147" s="23">
        <v>32.566627358490564</v>
      </c>
      <c r="I147" s="23">
        <v>30.310375670840788</v>
      </c>
      <c r="J147" s="24">
        <v>0.34080188679245282</v>
      </c>
      <c r="K147" s="24">
        <v>8.4279325765393875E-2</v>
      </c>
      <c r="L147" s="24"/>
      <c r="M147" s="24">
        <v>8.3136792452830191E-2</v>
      </c>
      <c r="N147" s="25">
        <v>0.8325751768867925</v>
      </c>
      <c r="O147" s="26"/>
      <c r="P147" s="27">
        <v>4.2505896226415096</v>
      </c>
      <c r="Q147" s="27"/>
      <c r="R147" s="24">
        <v>1.1202830188679245E-2</v>
      </c>
    </row>
    <row r="148" spans="2:18" s="1" customFormat="1" ht="18" customHeight="1">
      <c r="B148" s="6" t="s">
        <v>142</v>
      </c>
      <c r="C148" s="22"/>
      <c r="D148" s="22"/>
      <c r="E148" s="22">
        <v>772</v>
      </c>
      <c r="F148" s="22">
        <v>1</v>
      </c>
      <c r="G148" s="22">
        <v>771</v>
      </c>
      <c r="H148" s="23">
        <v>31.325551232166017</v>
      </c>
      <c r="I148" s="23">
        <v>26.940934065934066</v>
      </c>
      <c r="J148" s="24">
        <v>5.5771725032425425E-2</v>
      </c>
      <c r="K148" s="24">
        <v>0.12860218615435576</v>
      </c>
      <c r="L148" s="24"/>
      <c r="M148" s="24">
        <v>1.6861219195849545E-2</v>
      </c>
      <c r="N148" s="25">
        <v>0.83514189364461744</v>
      </c>
      <c r="O148" s="26"/>
      <c r="P148" s="27">
        <v>3.9312581063553824</v>
      </c>
      <c r="Q148" s="27"/>
      <c r="R148" s="24">
        <v>6.4850843060959796E-3</v>
      </c>
    </row>
    <row r="149" spans="2:18" s="1" customFormat="1" ht="18" customHeight="1">
      <c r="B149" s="6" t="s">
        <v>143</v>
      </c>
      <c r="C149" s="22"/>
      <c r="D149" s="22"/>
      <c r="E149" s="22">
        <v>900</v>
      </c>
      <c r="F149" s="22">
        <v>1</v>
      </c>
      <c r="G149" s="22">
        <v>899</v>
      </c>
      <c r="H149" s="23">
        <v>25.28698553948832</v>
      </c>
      <c r="I149" s="23">
        <v>20.956291390728477</v>
      </c>
      <c r="J149" s="24">
        <v>0.16017797552836485</v>
      </c>
      <c r="K149" s="24">
        <v>0.11274358861566885</v>
      </c>
      <c r="L149" s="24"/>
      <c r="M149" s="24">
        <v>5.7842046718576193E-2</v>
      </c>
      <c r="N149" s="25">
        <v>0.8586530589543937</v>
      </c>
      <c r="O149" s="26"/>
      <c r="P149" s="27">
        <v>3.28587319243604</v>
      </c>
      <c r="Q149" s="27"/>
      <c r="R149" s="24">
        <v>2.5583982202447165E-2</v>
      </c>
    </row>
    <row r="150" spans="2:18" s="1" customFormat="1" ht="18" customHeight="1">
      <c r="B150" s="6" t="s">
        <v>144</v>
      </c>
      <c r="C150" s="22"/>
      <c r="D150" s="22"/>
      <c r="E150" s="22">
        <v>1168</v>
      </c>
      <c r="F150" s="22">
        <v>3</v>
      </c>
      <c r="G150" s="22">
        <v>1165</v>
      </c>
      <c r="H150" s="23">
        <v>25.015450643776823</v>
      </c>
      <c r="I150" s="23">
        <v>22.763819095477388</v>
      </c>
      <c r="J150" s="24">
        <v>0.14592274678111589</v>
      </c>
      <c r="K150" s="24">
        <v>3.8328243489002503E-2</v>
      </c>
      <c r="L150" s="24"/>
      <c r="M150" s="24">
        <v>5.2360515021459227E-2</v>
      </c>
      <c r="N150" s="25">
        <v>0.86015399141630899</v>
      </c>
      <c r="O150" s="26"/>
      <c r="P150" s="27">
        <v>1.767381974248927</v>
      </c>
      <c r="Q150" s="27"/>
      <c r="R150" s="24">
        <v>3.8626609442060089E-2</v>
      </c>
    </row>
    <row r="151" spans="2:18" s="1" customFormat="1" ht="18" customHeight="1">
      <c r="B151" s="6" t="s">
        <v>145</v>
      </c>
      <c r="C151" s="22"/>
      <c r="D151" s="22"/>
      <c r="E151" s="22">
        <v>880</v>
      </c>
      <c r="F151" s="22">
        <v>4</v>
      </c>
      <c r="G151" s="22">
        <v>876</v>
      </c>
      <c r="H151" s="23">
        <v>33.292237442922378</v>
      </c>
      <c r="I151" s="23">
        <v>30.012158054711247</v>
      </c>
      <c r="J151" s="24">
        <v>0.24885844748858446</v>
      </c>
      <c r="K151" s="24">
        <v>6.4428747771224801E-2</v>
      </c>
      <c r="L151" s="24"/>
      <c r="M151" s="24">
        <v>5.7077625570776253E-3</v>
      </c>
      <c r="N151" s="25">
        <v>0.85997842465753438</v>
      </c>
      <c r="O151" s="26"/>
      <c r="P151" s="27">
        <v>3.8869863013698631</v>
      </c>
      <c r="Q151" s="27"/>
      <c r="R151" s="24">
        <v>1.2557077625570776E-2</v>
      </c>
    </row>
    <row r="152" spans="2:18" s="1" customFormat="1" ht="18" customHeight="1">
      <c r="B152" s="6" t="s">
        <v>146</v>
      </c>
      <c r="C152" s="22">
        <v>1653</v>
      </c>
      <c r="D152" s="22">
        <v>2587</v>
      </c>
      <c r="E152" s="22">
        <v>944</v>
      </c>
      <c r="F152" s="22"/>
      <c r="G152" s="22">
        <v>944</v>
      </c>
      <c r="H152" s="23">
        <v>23.920550847457626</v>
      </c>
      <c r="I152" s="23">
        <v>22.97588978185993</v>
      </c>
      <c r="J152" s="24">
        <v>7.7330508474576273E-2</v>
      </c>
      <c r="K152" s="24">
        <v>1.4126920862672159E-2</v>
      </c>
      <c r="L152" s="24"/>
      <c r="M152" s="24"/>
      <c r="N152" s="25">
        <v>0.88339555084745769</v>
      </c>
      <c r="O152" s="26"/>
      <c r="P152" s="27">
        <v>2.2690677966101696</v>
      </c>
      <c r="Q152" s="27"/>
      <c r="R152" s="24">
        <v>9.5338983050847464E-3</v>
      </c>
    </row>
    <row r="153" spans="2:18" s="1" customFormat="1" ht="18" customHeight="1">
      <c r="B153" s="6" t="s">
        <v>147</v>
      </c>
      <c r="C153" s="22"/>
      <c r="D153" s="22"/>
      <c r="E153" s="22">
        <v>354</v>
      </c>
      <c r="F153" s="22">
        <v>54</v>
      </c>
      <c r="G153" s="22">
        <v>300</v>
      </c>
      <c r="H153" s="23">
        <v>7.91</v>
      </c>
      <c r="I153" s="23">
        <v>7.6143344709897613</v>
      </c>
      <c r="J153" s="24">
        <v>2.3333333333333334E-2</v>
      </c>
      <c r="K153" s="24">
        <v>2.4863042562157607E-2</v>
      </c>
      <c r="L153" s="24">
        <v>0.15</v>
      </c>
      <c r="M153" s="24">
        <v>0.12666666666666668</v>
      </c>
      <c r="N153" s="25">
        <v>1.1354083333333336</v>
      </c>
      <c r="O153" s="26"/>
      <c r="P153" s="27">
        <v>2.7266666666666666</v>
      </c>
      <c r="Q153" s="27">
        <v>4.0666666666666664</v>
      </c>
      <c r="R153" s="24">
        <v>4.6666666666666669E-2</v>
      </c>
    </row>
    <row r="154" spans="2:18" s="1" customFormat="1" ht="18" customHeight="1">
      <c r="B154" s="6" t="s">
        <v>148</v>
      </c>
      <c r="C154" s="22">
        <v>996</v>
      </c>
      <c r="D154" s="22">
        <v>996</v>
      </c>
      <c r="E154" s="22">
        <v>5654</v>
      </c>
      <c r="F154" s="22">
        <v>1045</v>
      </c>
      <c r="G154" s="22">
        <v>4609</v>
      </c>
      <c r="H154" s="23">
        <v>6.8485571707528745</v>
      </c>
      <c r="I154" s="23">
        <v>6.5165031222123107</v>
      </c>
      <c r="J154" s="24">
        <v>2.712085050987199E-2</v>
      </c>
      <c r="K154" s="24">
        <v>2.1669570727071125E-2</v>
      </c>
      <c r="L154" s="24">
        <v>0.53352137123020182</v>
      </c>
      <c r="M154" s="24">
        <v>5.2939900195270125E-2</v>
      </c>
      <c r="N154" s="25">
        <v>1.1777019310045564</v>
      </c>
      <c r="O154" s="26"/>
      <c r="P154" s="27">
        <v>1.8405293990019527</v>
      </c>
      <c r="Q154" s="27">
        <v>1.6893045953639692</v>
      </c>
      <c r="R154" s="24">
        <v>2.5385116077240182E-2</v>
      </c>
    </row>
    <row r="155" spans="2:18" s="1" customFormat="1" ht="18" customHeight="1">
      <c r="B155" s="6" t="s">
        <v>149</v>
      </c>
      <c r="C155" s="22">
        <v>127</v>
      </c>
      <c r="D155" s="22">
        <v>2450</v>
      </c>
      <c r="E155" s="22">
        <v>326</v>
      </c>
      <c r="F155" s="22"/>
      <c r="G155" s="22">
        <v>326</v>
      </c>
      <c r="H155" s="23">
        <v>52.843558282208591</v>
      </c>
      <c r="I155" s="23">
        <v>35.585470085470085</v>
      </c>
      <c r="J155" s="24">
        <v>0.2822085889570552</v>
      </c>
      <c r="K155" s="24">
        <v>0.20763917106867127</v>
      </c>
      <c r="L155" s="24"/>
      <c r="M155" s="24">
        <v>3.3742331288343558E-2</v>
      </c>
      <c r="N155" s="25">
        <v>0.90635337423312889</v>
      </c>
      <c r="O155" s="26"/>
      <c r="P155" s="27">
        <v>2.4355828220858897</v>
      </c>
      <c r="Q155" s="27"/>
      <c r="R155" s="24">
        <v>2.1472392638036811E-2</v>
      </c>
    </row>
    <row r="156" spans="2:18" s="1" customFormat="1" ht="18" customHeight="1">
      <c r="B156" s="6" t="s">
        <v>150</v>
      </c>
      <c r="C156" s="22">
        <v>646</v>
      </c>
      <c r="D156" s="22">
        <v>646</v>
      </c>
      <c r="E156" s="22">
        <v>4007</v>
      </c>
      <c r="F156" s="22">
        <v>872</v>
      </c>
      <c r="G156" s="22">
        <v>3135</v>
      </c>
      <c r="H156" s="23">
        <v>7.7598086124401915</v>
      </c>
      <c r="I156" s="23">
        <v>6.9016729259132807</v>
      </c>
      <c r="J156" s="24">
        <v>6.5709728867623607E-2</v>
      </c>
      <c r="K156" s="24">
        <v>5.7343692193858674E-2</v>
      </c>
      <c r="L156" s="24">
        <v>0.50653907496012762</v>
      </c>
      <c r="M156" s="24">
        <v>0.19362041467304625</v>
      </c>
      <c r="N156" s="25">
        <v>1.5193506858054229</v>
      </c>
      <c r="O156" s="26"/>
      <c r="P156" s="27">
        <v>2.6318979266347688</v>
      </c>
      <c r="Q156" s="27">
        <v>2.5434508816120909</v>
      </c>
      <c r="R156" s="24">
        <v>4.1467304625199361E-2</v>
      </c>
    </row>
    <row r="157" spans="2:18" s="1" customFormat="1" ht="18" customHeight="1">
      <c r="B157" s="6" t="s">
        <v>151</v>
      </c>
      <c r="C157" s="22"/>
      <c r="D157" s="22"/>
      <c r="E157" s="22">
        <v>836</v>
      </c>
      <c r="F157" s="22">
        <v>25</v>
      </c>
      <c r="G157" s="22">
        <v>811</v>
      </c>
      <c r="H157" s="23">
        <v>29.914919852034526</v>
      </c>
      <c r="I157" s="23">
        <v>27.767253044654939</v>
      </c>
      <c r="J157" s="24">
        <v>8.8779284833538835E-2</v>
      </c>
      <c r="K157" s="24">
        <v>2.1186266023659372E-2</v>
      </c>
      <c r="L157" s="24"/>
      <c r="M157" s="24">
        <v>5.1787916152897656E-2</v>
      </c>
      <c r="N157" s="25">
        <v>0.84606917385943281</v>
      </c>
      <c r="O157" s="26"/>
      <c r="P157" s="27">
        <v>1.8434032059186189</v>
      </c>
      <c r="Q157" s="27"/>
      <c r="R157" s="24">
        <v>1.4796547472256474E-2</v>
      </c>
    </row>
    <row r="158" spans="2:18" s="1" customFormat="1" ht="18" customHeight="1">
      <c r="B158" s="6" t="s">
        <v>152</v>
      </c>
      <c r="C158" s="22"/>
      <c r="D158" s="22"/>
      <c r="E158" s="22">
        <v>212</v>
      </c>
      <c r="F158" s="22">
        <v>1</v>
      </c>
      <c r="G158" s="22">
        <v>211</v>
      </c>
      <c r="H158" s="23">
        <v>37.341232227488149</v>
      </c>
      <c r="I158" s="23">
        <v>36.115000000000002</v>
      </c>
      <c r="J158" s="24">
        <v>5.2132701421800945E-2</v>
      </c>
      <c r="K158" s="24">
        <v>3.2999111562381014E-3</v>
      </c>
      <c r="L158" s="24"/>
      <c r="M158" s="24"/>
      <c r="N158" s="25">
        <v>0.93042938388625596</v>
      </c>
      <c r="O158" s="26"/>
      <c r="P158" s="27">
        <v>1.9241706161137442</v>
      </c>
      <c r="Q158" s="27"/>
      <c r="R158" s="24">
        <v>2.3696682464454975E-2</v>
      </c>
    </row>
    <row r="159" spans="2:18" s="1" customFormat="1" ht="18" customHeight="1">
      <c r="B159" s="6" t="s">
        <v>153</v>
      </c>
      <c r="C159" s="22"/>
      <c r="D159" s="22"/>
      <c r="E159" s="22">
        <v>265</v>
      </c>
      <c r="F159" s="22">
        <v>2</v>
      </c>
      <c r="G159" s="22">
        <v>263</v>
      </c>
      <c r="H159" s="23">
        <v>28.562737642585553</v>
      </c>
      <c r="I159" s="23">
        <v>21.828828828828829</v>
      </c>
      <c r="J159" s="24">
        <v>0.155893536121673</v>
      </c>
      <c r="K159" s="24">
        <v>0.1419062832800852</v>
      </c>
      <c r="L159" s="24"/>
      <c r="M159" s="24">
        <v>6.8441064638783272E-2</v>
      </c>
      <c r="N159" s="25">
        <v>0.78504182509505704</v>
      </c>
      <c r="O159" s="26"/>
      <c r="P159" s="27">
        <v>3.9011406844106462</v>
      </c>
      <c r="Q159" s="27"/>
      <c r="R159" s="24">
        <v>6.0836501901140684E-2</v>
      </c>
    </row>
    <row r="160" spans="2:18" s="1" customFormat="1" ht="18" customHeight="1">
      <c r="B160" s="6" t="s">
        <v>154</v>
      </c>
      <c r="C160" s="22"/>
      <c r="D160" s="22"/>
      <c r="E160" s="22">
        <v>390</v>
      </c>
      <c r="F160" s="22">
        <v>3</v>
      </c>
      <c r="G160" s="22">
        <v>387</v>
      </c>
      <c r="H160" s="23">
        <v>25.85529715762274</v>
      </c>
      <c r="I160" s="23">
        <v>25.578125</v>
      </c>
      <c r="J160" s="24">
        <v>7.7519379844961239E-3</v>
      </c>
      <c r="K160" s="24">
        <v>3.9976014391365181E-4</v>
      </c>
      <c r="L160" s="24">
        <v>1.2919896640826873E-2</v>
      </c>
      <c r="M160" s="24">
        <v>0.17571059431524547</v>
      </c>
      <c r="N160" s="25">
        <v>0.81442299741602076</v>
      </c>
      <c r="O160" s="26">
        <v>3</v>
      </c>
      <c r="P160" s="27">
        <v>5.5297157622739022</v>
      </c>
      <c r="Q160" s="27">
        <v>5.8</v>
      </c>
      <c r="R160" s="24">
        <v>3.1007751937984496E-2</v>
      </c>
    </row>
    <row r="161" spans="2:18" s="1" customFormat="1" ht="18" customHeight="1">
      <c r="B161" s="6" t="s">
        <v>155</v>
      </c>
      <c r="C161" s="22"/>
      <c r="D161" s="22"/>
      <c r="E161" s="22">
        <v>406</v>
      </c>
      <c r="F161" s="22">
        <v>1</v>
      </c>
      <c r="G161" s="22">
        <v>405</v>
      </c>
      <c r="H161" s="23">
        <v>39.572839506172841</v>
      </c>
      <c r="I161" s="23">
        <v>36.856770833333336</v>
      </c>
      <c r="J161" s="24">
        <v>5.185185185185185E-2</v>
      </c>
      <c r="K161" s="24">
        <v>5.1413240157234669E-2</v>
      </c>
      <c r="L161" s="24"/>
      <c r="M161" s="24">
        <v>0.25185185185185183</v>
      </c>
      <c r="N161" s="25">
        <v>0.80214074074074082</v>
      </c>
      <c r="O161" s="26"/>
      <c r="P161" s="27">
        <v>3.0987654320987654</v>
      </c>
      <c r="Q161" s="27"/>
      <c r="R161" s="24">
        <v>2.4691358024691358E-3</v>
      </c>
    </row>
    <row r="162" spans="2:18" s="1" customFormat="1" ht="18" customHeight="1">
      <c r="B162" s="6" t="s">
        <v>156</v>
      </c>
      <c r="C162" s="22">
        <v>3</v>
      </c>
      <c r="D162" s="22">
        <v>3</v>
      </c>
      <c r="E162" s="22">
        <v>804</v>
      </c>
      <c r="F162" s="22">
        <v>1</v>
      </c>
      <c r="G162" s="22">
        <v>803</v>
      </c>
      <c r="H162" s="23">
        <v>33.3574097135741</v>
      </c>
      <c r="I162" s="23">
        <v>33.133757961783438</v>
      </c>
      <c r="J162" s="24">
        <v>2.2415940224159402E-2</v>
      </c>
      <c r="K162" s="24">
        <v>1.5157171656835661E-2</v>
      </c>
      <c r="L162" s="24"/>
      <c r="M162" s="24">
        <v>2.1170610211706103E-2</v>
      </c>
      <c r="N162" s="25">
        <v>0.83102291407222917</v>
      </c>
      <c r="O162" s="26"/>
      <c r="P162" s="27">
        <v>3.3947696139476959</v>
      </c>
      <c r="Q162" s="27"/>
      <c r="R162" s="24">
        <v>1.9925280199252802E-2</v>
      </c>
    </row>
    <row r="163" spans="2:18" s="1" customFormat="1" ht="18" customHeight="1">
      <c r="B163" s="6" t="s">
        <v>157</v>
      </c>
      <c r="C163" s="22"/>
      <c r="D163" s="22"/>
      <c r="E163" s="22">
        <v>608</v>
      </c>
      <c r="F163" s="22">
        <v>1</v>
      </c>
      <c r="G163" s="22">
        <v>607</v>
      </c>
      <c r="H163" s="23">
        <v>25.093904448105437</v>
      </c>
      <c r="I163" s="23">
        <v>23.339113680154142</v>
      </c>
      <c r="J163" s="24">
        <v>0.14497528830313014</v>
      </c>
      <c r="K163" s="24">
        <v>2.6851365546218486E-2</v>
      </c>
      <c r="L163" s="24"/>
      <c r="M163" s="24">
        <v>4.2833607907743002E-2</v>
      </c>
      <c r="N163" s="25">
        <v>0.83886276771004942</v>
      </c>
      <c r="O163" s="26"/>
      <c r="P163" s="27">
        <v>4.2125205930807246</v>
      </c>
      <c r="Q163" s="27"/>
      <c r="R163" s="24">
        <v>1.6474464579901153E-3</v>
      </c>
    </row>
    <row r="164" spans="2:18" s="1" customFormat="1" ht="18" customHeight="1">
      <c r="B164" s="6" t="s">
        <v>158</v>
      </c>
      <c r="C164" s="22">
        <v>3109</v>
      </c>
      <c r="D164" s="22">
        <v>3115</v>
      </c>
      <c r="E164" s="22">
        <v>9973</v>
      </c>
      <c r="F164" s="22">
        <v>2493</v>
      </c>
      <c r="G164" s="22">
        <v>7480</v>
      </c>
      <c r="H164" s="23">
        <v>8.4728609625668447</v>
      </c>
      <c r="I164" s="23">
        <v>7.7592566717898563</v>
      </c>
      <c r="J164" s="24">
        <v>4.3181818181818182E-2</v>
      </c>
      <c r="K164" s="24">
        <v>4.5726367609700683E-2</v>
      </c>
      <c r="L164" s="24">
        <v>0.25962566844919788</v>
      </c>
      <c r="M164" s="24">
        <v>0.13542780748663102</v>
      </c>
      <c r="N164" s="25">
        <v>0.98782680481283425</v>
      </c>
      <c r="O164" s="26">
        <v>6</v>
      </c>
      <c r="P164" s="27">
        <v>2.4127005347593582</v>
      </c>
      <c r="Q164" s="27">
        <v>2.8542739443872298</v>
      </c>
      <c r="R164" s="24">
        <v>3.6363636363636362E-2</v>
      </c>
    </row>
    <row r="165" spans="2:18" s="1" customFormat="1" ht="18" customHeight="1">
      <c r="B165" s="6" t="s">
        <v>159</v>
      </c>
      <c r="C165" s="22"/>
      <c r="D165" s="22"/>
      <c r="E165" s="22">
        <v>1247</v>
      </c>
      <c r="F165" s="22">
        <v>3</v>
      </c>
      <c r="G165" s="22">
        <v>1244</v>
      </c>
      <c r="H165" s="23">
        <v>31.5016077170418</v>
      </c>
      <c r="I165" s="23">
        <v>26.976377952755904</v>
      </c>
      <c r="J165" s="24">
        <v>0.28536977491961413</v>
      </c>
      <c r="K165" s="24">
        <v>9.7274675921200371E-2</v>
      </c>
      <c r="L165" s="24">
        <v>1.6077170418006431E-3</v>
      </c>
      <c r="M165" s="24">
        <v>3.9389067524115758E-2</v>
      </c>
      <c r="N165" s="25">
        <v>0.8756296623794213</v>
      </c>
      <c r="O165" s="26"/>
      <c r="P165" s="27">
        <v>1.9871382636655948</v>
      </c>
      <c r="Q165" s="27">
        <v>4.5</v>
      </c>
      <c r="R165" s="24">
        <v>3.1350482315112539E-2</v>
      </c>
    </row>
    <row r="166" spans="2:18" s="1" customFormat="1" ht="18" customHeight="1">
      <c r="B166" s="6" t="s">
        <v>160</v>
      </c>
      <c r="C166" s="22"/>
      <c r="D166" s="22"/>
      <c r="E166" s="22">
        <v>897</v>
      </c>
      <c r="F166" s="22">
        <v>6</v>
      </c>
      <c r="G166" s="22">
        <v>891</v>
      </c>
      <c r="H166" s="23">
        <v>10.820426487093155</v>
      </c>
      <c r="I166" s="23">
        <v>10.760180995475114</v>
      </c>
      <c r="J166" s="24">
        <v>7.8563411896745237E-3</v>
      </c>
      <c r="K166" s="24">
        <v>5.3936313660408672E-3</v>
      </c>
      <c r="L166" s="24">
        <v>2.2446689113355782E-3</v>
      </c>
      <c r="M166" s="24">
        <v>0.13019079685746351</v>
      </c>
      <c r="N166" s="25">
        <v>0.856402356902357</v>
      </c>
      <c r="O166" s="26"/>
      <c r="P166" s="27">
        <v>2.6015712682379348</v>
      </c>
      <c r="Q166" s="27">
        <v>4</v>
      </c>
      <c r="R166" s="24">
        <v>2.9180695847362513E-2</v>
      </c>
    </row>
    <row r="167" spans="2:18" s="1" customFormat="1" ht="18" customHeight="1">
      <c r="B167" s="6" t="s">
        <v>161</v>
      </c>
      <c r="C167" s="22">
        <v>723</v>
      </c>
      <c r="D167" s="22">
        <v>1384</v>
      </c>
      <c r="E167" s="22">
        <v>344</v>
      </c>
      <c r="F167" s="22">
        <v>1</v>
      </c>
      <c r="G167" s="22">
        <v>343</v>
      </c>
      <c r="H167" s="23">
        <v>20.900874635568513</v>
      </c>
      <c r="I167" s="23">
        <v>17.501538461538463</v>
      </c>
      <c r="J167" s="24">
        <v>5.2478134110787174E-2</v>
      </c>
      <c r="K167" s="24">
        <v>8.8715301994699403E-2</v>
      </c>
      <c r="L167" s="24"/>
      <c r="M167" s="24">
        <v>0.25947521865889212</v>
      </c>
      <c r="N167" s="25">
        <v>0.94875860058309047</v>
      </c>
      <c r="O167" s="26"/>
      <c r="P167" s="27">
        <v>2.4839650145772594</v>
      </c>
      <c r="Q167" s="27"/>
      <c r="R167" s="24">
        <v>2.9154518950437317E-3</v>
      </c>
    </row>
    <row r="168" spans="2:18" s="1" customFormat="1" ht="18" customHeight="1">
      <c r="B168" s="6" t="s">
        <v>162</v>
      </c>
      <c r="C168" s="22">
        <v>43</v>
      </c>
      <c r="D168" s="22">
        <v>1388</v>
      </c>
      <c r="E168" s="22">
        <v>1213</v>
      </c>
      <c r="F168" s="22">
        <v>23</v>
      </c>
      <c r="G168" s="22">
        <v>1190</v>
      </c>
      <c r="H168" s="23">
        <v>23.492436974789914</v>
      </c>
      <c r="I168" s="23">
        <v>23.502599653379548</v>
      </c>
      <c r="J168" s="24">
        <v>3.0252100840336135E-2</v>
      </c>
      <c r="K168" s="24">
        <v>7.0825583059092858E-3</v>
      </c>
      <c r="L168" s="24"/>
      <c r="M168" s="24">
        <v>0.1865546218487395</v>
      </c>
      <c r="N168" s="25">
        <v>0.92945941176470592</v>
      </c>
      <c r="O168" s="26"/>
      <c r="P168" s="27">
        <v>3.73109243697479</v>
      </c>
      <c r="Q168" s="27"/>
      <c r="R168" s="24">
        <v>1.9327731092436976E-2</v>
      </c>
    </row>
    <row r="169" spans="2:18" s="1" customFormat="1" ht="18" customHeight="1">
      <c r="B169" s="6" t="s">
        <v>163</v>
      </c>
      <c r="C169" s="22"/>
      <c r="D169" s="22"/>
      <c r="E169" s="22">
        <v>356</v>
      </c>
      <c r="F169" s="22"/>
      <c r="G169" s="22">
        <v>356</v>
      </c>
      <c r="H169" s="23">
        <v>31.247191011235955</v>
      </c>
      <c r="I169" s="23">
        <v>31.084745762711865</v>
      </c>
      <c r="J169" s="24">
        <v>5.6179775280898875E-3</v>
      </c>
      <c r="K169" s="24">
        <v>2.786767349874146E-3</v>
      </c>
      <c r="L169" s="24"/>
      <c r="M169" s="24">
        <v>2.8089887640449437E-3</v>
      </c>
      <c r="N169" s="25">
        <v>0.85436601123595501</v>
      </c>
      <c r="O169" s="26"/>
      <c r="P169" s="27">
        <v>2.8623595505617976</v>
      </c>
      <c r="Q169" s="27"/>
      <c r="R169" s="24">
        <v>2.8089887640449437E-3</v>
      </c>
    </row>
    <row r="170" spans="2:18" s="1" customFormat="1" ht="18" customHeight="1">
      <c r="B170" s="6" t="s">
        <v>164</v>
      </c>
      <c r="C170" s="22">
        <v>950</v>
      </c>
      <c r="D170" s="22">
        <v>1007</v>
      </c>
      <c r="E170" s="22">
        <v>8382</v>
      </c>
      <c r="F170" s="22">
        <v>443</v>
      </c>
      <c r="G170" s="22">
        <v>7939</v>
      </c>
      <c r="H170" s="23">
        <v>5.4220934626527271</v>
      </c>
      <c r="I170" s="23">
        <v>4.6395444566410537</v>
      </c>
      <c r="J170" s="24">
        <v>8.2000251920896841E-2</v>
      </c>
      <c r="K170" s="24">
        <v>9.1111833852158153E-2</v>
      </c>
      <c r="L170" s="24">
        <v>9.8501070663811557E-2</v>
      </c>
      <c r="M170" s="24">
        <v>5.025821891925935E-2</v>
      </c>
      <c r="N170" s="25">
        <v>0.72100280891799973</v>
      </c>
      <c r="O170" s="26">
        <v>1</v>
      </c>
      <c r="P170" s="27">
        <v>2.0432044338077842</v>
      </c>
      <c r="Q170" s="27">
        <v>2.1240409207161126</v>
      </c>
      <c r="R170" s="24">
        <v>2.5192089683839275E-3</v>
      </c>
    </row>
    <row r="171" spans="2:18" s="1" customFormat="1" ht="18" customHeight="1">
      <c r="B171" s="6" t="s">
        <v>165</v>
      </c>
      <c r="C171" s="22">
        <v>362</v>
      </c>
      <c r="D171" s="22">
        <v>365</v>
      </c>
      <c r="E171" s="22">
        <v>4129</v>
      </c>
      <c r="F171" s="22">
        <v>538</v>
      </c>
      <c r="G171" s="22">
        <v>3591</v>
      </c>
      <c r="H171" s="23">
        <v>6.1395154553049291</v>
      </c>
      <c r="I171" s="23">
        <v>5.7770095073465857</v>
      </c>
      <c r="J171" s="24">
        <v>3.3416875522138678E-2</v>
      </c>
      <c r="K171" s="24">
        <v>2.4402413026715652E-2</v>
      </c>
      <c r="L171" s="24">
        <v>0.34948482316903368</v>
      </c>
      <c r="M171" s="24">
        <v>0.12698412698412698</v>
      </c>
      <c r="N171" s="25">
        <v>0.93444951267056531</v>
      </c>
      <c r="O171" s="26"/>
      <c r="P171" s="27">
        <v>1.9741019214703426</v>
      </c>
      <c r="Q171" s="27">
        <v>1.9641434262948207</v>
      </c>
      <c r="R171" s="24">
        <v>2.5619604566972987E-2</v>
      </c>
    </row>
    <row r="172" spans="2:18" s="1" customFormat="1" ht="18" customHeight="1">
      <c r="B172" s="6" t="s">
        <v>166</v>
      </c>
      <c r="C172" s="22">
        <v>565</v>
      </c>
      <c r="D172" s="22">
        <v>578</v>
      </c>
      <c r="E172" s="22">
        <v>4395</v>
      </c>
      <c r="F172" s="22">
        <v>530</v>
      </c>
      <c r="G172" s="22">
        <v>3865</v>
      </c>
      <c r="H172" s="23">
        <v>8.1518758085381631</v>
      </c>
      <c r="I172" s="23">
        <v>6.8889206167904051</v>
      </c>
      <c r="J172" s="24">
        <v>9.3919793014230271E-2</v>
      </c>
      <c r="K172" s="24">
        <v>8.3981337480559873E-2</v>
      </c>
      <c r="L172" s="24">
        <v>0.29443725743855109</v>
      </c>
      <c r="M172" s="24">
        <v>0.15627425614489004</v>
      </c>
      <c r="N172" s="25">
        <v>0.95447433376455371</v>
      </c>
      <c r="O172" s="26"/>
      <c r="P172" s="27">
        <v>2.698835705045278</v>
      </c>
      <c r="Q172" s="27">
        <v>2.5878734622144113</v>
      </c>
      <c r="R172" s="24">
        <v>5.0711513583441135E-2</v>
      </c>
    </row>
    <row r="173" spans="2:18" s="1" customFormat="1" ht="18" customHeight="1">
      <c r="B173" s="6" t="s">
        <v>167</v>
      </c>
      <c r="C173" s="22">
        <v>1095</v>
      </c>
      <c r="D173" s="22">
        <v>1095</v>
      </c>
      <c r="E173" s="22">
        <v>1985</v>
      </c>
      <c r="F173" s="22">
        <v>941</v>
      </c>
      <c r="G173" s="22">
        <v>1044</v>
      </c>
      <c r="H173" s="23">
        <v>6.0105363984674334</v>
      </c>
      <c r="I173" s="23">
        <v>5.8019512195121949</v>
      </c>
      <c r="J173" s="24">
        <v>1.8199233716475097E-2</v>
      </c>
      <c r="K173" s="24">
        <v>1.6095617529880479E-2</v>
      </c>
      <c r="L173" s="24">
        <v>0.95306513409961691</v>
      </c>
      <c r="M173" s="24">
        <v>2.2030651340996167E-2</v>
      </c>
      <c r="N173" s="25">
        <v>1.5129277777777779</v>
      </c>
      <c r="O173" s="26"/>
      <c r="P173" s="27">
        <v>1.25</v>
      </c>
      <c r="Q173" s="27">
        <v>2.1437185929648241</v>
      </c>
      <c r="R173" s="24">
        <v>9.5785440613026815E-4</v>
      </c>
    </row>
    <row r="174" spans="2:18" s="1" customFormat="1" ht="18" customHeight="1">
      <c r="B174" s="6" t="s">
        <v>168</v>
      </c>
      <c r="C174" s="22"/>
      <c r="D174" s="22"/>
      <c r="E174" s="22">
        <v>982</v>
      </c>
      <c r="F174" s="22">
        <v>598</v>
      </c>
      <c r="G174" s="22">
        <v>384</v>
      </c>
      <c r="H174" s="23">
        <v>4.385416666666667</v>
      </c>
      <c r="I174" s="23">
        <v>4.1921052631578943</v>
      </c>
      <c r="J174" s="24">
        <v>1.0416666666666666E-2</v>
      </c>
      <c r="K174" s="24">
        <v>9.5011876484560574E-3</v>
      </c>
      <c r="L174" s="24">
        <v>0.953125</v>
      </c>
      <c r="M174" s="24">
        <v>2.34375E-2</v>
      </c>
      <c r="N174" s="25">
        <v>1.4050388020833335</v>
      </c>
      <c r="O174" s="26"/>
      <c r="P174" s="27">
        <v>1.1432291666666667</v>
      </c>
      <c r="Q174" s="27">
        <v>1.6721311475409837</v>
      </c>
      <c r="R174" s="24"/>
    </row>
    <row r="175" spans="2:18" s="1" customFormat="1" ht="18" customHeight="1">
      <c r="B175" s="6" t="s">
        <v>169</v>
      </c>
      <c r="C175" s="22">
        <v>6038</v>
      </c>
      <c r="D175" s="22">
        <v>6999</v>
      </c>
      <c r="E175" s="22">
        <v>20739</v>
      </c>
      <c r="F175" s="22">
        <v>1422</v>
      </c>
      <c r="G175" s="22">
        <v>19317</v>
      </c>
      <c r="H175" s="23">
        <v>9.2982347155355392</v>
      </c>
      <c r="I175" s="23">
        <v>7.8603516732841747</v>
      </c>
      <c r="J175" s="24">
        <v>8.7332401511621888E-2</v>
      </c>
      <c r="K175" s="24">
        <v>8.5711581502555478E-2</v>
      </c>
      <c r="L175" s="24">
        <v>0.45799037117564839</v>
      </c>
      <c r="M175" s="24">
        <v>0.17342237407464928</v>
      </c>
      <c r="N175" s="25">
        <v>1.5005499352901592</v>
      </c>
      <c r="O175" s="26">
        <v>5</v>
      </c>
      <c r="P175" s="27">
        <v>2.6912046384014081</v>
      </c>
      <c r="Q175" s="27">
        <v>3.844580083644173</v>
      </c>
      <c r="R175" s="24">
        <v>5.9274214422529378E-2</v>
      </c>
    </row>
    <row r="176" spans="2:18" s="1" customFormat="1" ht="18" customHeight="1">
      <c r="B176" s="6" t="s">
        <v>170</v>
      </c>
      <c r="C176" s="22">
        <v>3590</v>
      </c>
      <c r="D176" s="22">
        <v>6544</v>
      </c>
      <c r="E176" s="22">
        <v>19107</v>
      </c>
      <c r="F176" s="22">
        <v>1645</v>
      </c>
      <c r="G176" s="22">
        <v>17462</v>
      </c>
      <c r="H176" s="23">
        <v>7.8335814912381174</v>
      </c>
      <c r="I176" s="23">
        <v>6.8016057857317973</v>
      </c>
      <c r="J176" s="24">
        <v>6.5628221280494795E-2</v>
      </c>
      <c r="K176" s="24">
        <v>6.512902989984648E-2</v>
      </c>
      <c r="L176" s="24">
        <v>0.34898637040430647</v>
      </c>
      <c r="M176" s="24">
        <v>0.10124842515175811</v>
      </c>
      <c r="N176" s="25">
        <v>1.160131348070095</v>
      </c>
      <c r="O176" s="26">
        <v>43</v>
      </c>
      <c r="P176" s="27">
        <v>2.0464437063337533</v>
      </c>
      <c r="Q176" s="27">
        <v>2.6058418116179851</v>
      </c>
      <c r="R176" s="24">
        <v>2.5541175123124499E-2</v>
      </c>
    </row>
    <row r="177" spans="2:18" s="1" customFormat="1" ht="18" customHeight="1">
      <c r="B177" s="6" t="s">
        <v>171</v>
      </c>
      <c r="C177" s="22">
        <v>1514</v>
      </c>
      <c r="D177" s="22">
        <v>2472</v>
      </c>
      <c r="E177" s="22">
        <v>20107</v>
      </c>
      <c r="F177" s="22">
        <v>2346</v>
      </c>
      <c r="G177" s="22">
        <v>17761</v>
      </c>
      <c r="H177" s="23">
        <v>8.9724677664545922</v>
      </c>
      <c r="I177" s="23">
        <v>7.3188108980326447</v>
      </c>
      <c r="J177" s="24">
        <v>9.2787568267552509E-2</v>
      </c>
      <c r="K177" s="24">
        <v>0.10153739959839357</v>
      </c>
      <c r="L177" s="24">
        <v>0.38747818253476718</v>
      </c>
      <c r="M177" s="24">
        <v>0.12020719554079162</v>
      </c>
      <c r="N177" s="25">
        <v>1.3098908225888179</v>
      </c>
      <c r="O177" s="26"/>
      <c r="P177" s="27">
        <v>2.22076459658803</v>
      </c>
      <c r="Q177" s="27">
        <v>2.5077012496367335</v>
      </c>
      <c r="R177" s="24">
        <v>3.0347390349642477E-2</v>
      </c>
    </row>
    <row r="178" spans="2:18" s="1" customFormat="1" ht="18" customHeight="1">
      <c r="B178" s="6" t="s">
        <v>172</v>
      </c>
      <c r="C178" s="22">
        <v>454</v>
      </c>
      <c r="D178" s="22">
        <v>630</v>
      </c>
      <c r="E178" s="22">
        <v>7509</v>
      </c>
      <c r="F178" s="22">
        <v>757</v>
      </c>
      <c r="G178" s="22">
        <v>6752</v>
      </c>
      <c r="H178" s="23">
        <v>10.937796208530806</v>
      </c>
      <c r="I178" s="23">
        <v>9.293194555644515</v>
      </c>
      <c r="J178" s="24">
        <v>7.5088862559241701E-2</v>
      </c>
      <c r="K178" s="24">
        <v>8.2083085089097119E-2</v>
      </c>
      <c r="L178" s="24">
        <v>0.36863151658767773</v>
      </c>
      <c r="M178" s="24">
        <v>0.11078199052132702</v>
      </c>
      <c r="N178" s="25">
        <v>1.2448998222748815</v>
      </c>
      <c r="O178" s="26">
        <v>1</v>
      </c>
      <c r="P178" s="27">
        <v>2.5860485781990521</v>
      </c>
      <c r="Q178" s="27">
        <v>2.3744475693049418</v>
      </c>
      <c r="R178" s="24">
        <v>3.895142180094787E-2</v>
      </c>
    </row>
    <row r="179" spans="2:18" s="1" customFormat="1" ht="18" customHeight="1">
      <c r="B179" s="6" t="s">
        <v>173</v>
      </c>
      <c r="C179" s="22">
        <v>8380</v>
      </c>
      <c r="D179" s="22">
        <v>13288</v>
      </c>
      <c r="E179" s="22">
        <v>33506</v>
      </c>
      <c r="F179" s="22">
        <v>4260</v>
      </c>
      <c r="G179" s="22">
        <v>29246</v>
      </c>
      <c r="H179" s="23">
        <v>9.3293783765301246</v>
      </c>
      <c r="I179" s="23">
        <v>7.2856117553733997</v>
      </c>
      <c r="J179" s="24">
        <v>9.4816385146686721E-2</v>
      </c>
      <c r="K179" s="24">
        <v>0.12669737985024573</v>
      </c>
      <c r="L179" s="24">
        <v>0.38795048895575462</v>
      </c>
      <c r="M179" s="24">
        <v>8.271216576625863E-2</v>
      </c>
      <c r="N179" s="25">
        <v>1.2753464337003351</v>
      </c>
      <c r="O179" s="26">
        <v>25</v>
      </c>
      <c r="P179" s="27">
        <v>1.8950625726595089</v>
      </c>
      <c r="Q179" s="27">
        <v>2.5085492684646571</v>
      </c>
      <c r="R179" s="24">
        <v>3.0363126581412842E-2</v>
      </c>
    </row>
    <row r="180" spans="2:18" s="1" customFormat="1" ht="18" customHeight="1">
      <c r="B180" s="6" t="s">
        <v>174</v>
      </c>
      <c r="C180" s="22">
        <v>6639</v>
      </c>
      <c r="D180" s="22">
        <v>9068</v>
      </c>
      <c r="E180" s="22">
        <v>44600</v>
      </c>
      <c r="F180" s="22">
        <v>5991</v>
      </c>
      <c r="G180" s="22">
        <v>38609</v>
      </c>
      <c r="H180" s="23">
        <v>8.4941852935843976</v>
      </c>
      <c r="I180" s="23">
        <v>7.1956788744975437</v>
      </c>
      <c r="J180" s="24">
        <v>7.2133440389546485E-2</v>
      </c>
      <c r="K180" s="24">
        <v>8.3060935746694639E-2</v>
      </c>
      <c r="L180" s="24">
        <v>0.39964775052448909</v>
      </c>
      <c r="M180" s="24">
        <v>0.11567251159056179</v>
      </c>
      <c r="N180" s="25">
        <v>1.3456245020591056</v>
      </c>
      <c r="O180" s="26">
        <v>3</v>
      </c>
      <c r="P180" s="27">
        <v>2.535781812530757</v>
      </c>
      <c r="Q180" s="27">
        <v>2.8366817887232663</v>
      </c>
      <c r="R180" s="24">
        <v>2.2714911031106736E-2</v>
      </c>
    </row>
    <row r="181" spans="2:18" s="1" customFormat="1" ht="18" customHeight="1">
      <c r="B181" s="6" t="s">
        <v>175</v>
      </c>
      <c r="C181" s="22">
        <v>3289</v>
      </c>
      <c r="D181" s="22">
        <v>4405</v>
      </c>
      <c r="E181" s="22">
        <v>19443</v>
      </c>
      <c r="F181" s="22">
        <v>1182</v>
      </c>
      <c r="G181" s="22">
        <v>18261</v>
      </c>
      <c r="H181" s="23">
        <v>8.2256174360659333</v>
      </c>
      <c r="I181" s="23">
        <v>7.1316084824856754</v>
      </c>
      <c r="J181" s="24">
        <v>7.2942336126170529E-2</v>
      </c>
      <c r="K181" s="24">
        <v>7.3498082658713257E-2</v>
      </c>
      <c r="L181" s="24">
        <v>0.38300202617600348</v>
      </c>
      <c r="M181" s="24">
        <v>0.13389190077213733</v>
      </c>
      <c r="N181" s="25">
        <v>1.3274742675647555</v>
      </c>
      <c r="O181" s="26">
        <v>8</v>
      </c>
      <c r="P181" s="27">
        <v>2.4380921088658889</v>
      </c>
      <c r="Q181" s="27">
        <v>2.8264226479839865</v>
      </c>
      <c r="R181" s="24">
        <v>4.2440173046382999E-2</v>
      </c>
    </row>
    <row r="182" spans="2:18" s="1" customFormat="1" ht="18" customHeight="1">
      <c r="B182" s="6" t="s">
        <v>176</v>
      </c>
      <c r="C182" s="22">
        <v>3124</v>
      </c>
      <c r="D182" s="22">
        <v>3652</v>
      </c>
      <c r="E182" s="22">
        <v>20312</v>
      </c>
      <c r="F182" s="22">
        <v>1271</v>
      </c>
      <c r="G182" s="22">
        <v>19041</v>
      </c>
      <c r="H182" s="23">
        <v>8.0384958773173683</v>
      </c>
      <c r="I182" s="23">
        <v>7.1201034114539423</v>
      </c>
      <c r="J182" s="24">
        <v>6.5542776114699858E-2</v>
      </c>
      <c r="K182" s="24">
        <v>5.5931948700191428E-2</v>
      </c>
      <c r="L182" s="24">
        <v>0.3245627855679849</v>
      </c>
      <c r="M182" s="24">
        <v>0.12457328921800326</v>
      </c>
      <c r="N182" s="25">
        <v>1.228555327976472</v>
      </c>
      <c r="O182" s="26">
        <v>3</v>
      </c>
      <c r="P182" s="27">
        <v>2.5354760779370831</v>
      </c>
      <c r="Q182" s="27">
        <v>2.482686084142395</v>
      </c>
      <c r="R182" s="24">
        <v>4.5533322829683316E-2</v>
      </c>
    </row>
    <row r="183" spans="2:18" s="1" customFormat="1" ht="18" customHeight="1">
      <c r="B183" s="6" t="s">
        <v>177</v>
      </c>
      <c r="C183" s="22">
        <v>2912</v>
      </c>
      <c r="D183" s="22">
        <v>7466</v>
      </c>
      <c r="E183" s="22">
        <v>23500</v>
      </c>
      <c r="F183" s="22">
        <v>3805</v>
      </c>
      <c r="G183" s="22">
        <v>19695</v>
      </c>
      <c r="H183" s="23">
        <v>9.0662604722010656</v>
      </c>
      <c r="I183" s="23">
        <v>7.71185794433248</v>
      </c>
      <c r="J183" s="24">
        <v>6.783447575526784E-2</v>
      </c>
      <c r="K183" s="24">
        <v>7.8466621863799282E-2</v>
      </c>
      <c r="L183" s="24">
        <v>0.4952018278750952</v>
      </c>
      <c r="M183" s="24">
        <v>0.10068545316070068</v>
      </c>
      <c r="N183" s="25">
        <v>1.4611285605483626</v>
      </c>
      <c r="O183" s="26"/>
      <c r="P183" s="27">
        <v>2.0515866971312517</v>
      </c>
      <c r="Q183" s="27">
        <v>2.4478621962473084</v>
      </c>
      <c r="R183" s="24">
        <v>3.9857831937039859E-2</v>
      </c>
    </row>
    <row r="184" spans="2:18" s="1" customFormat="1" ht="18" customHeight="1">
      <c r="B184" s="6" t="s">
        <v>178</v>
      </c>
      <c r="C184" s="22">
        <v>1250</v>
      </c>
      <c r="D184" s="22">
        <v>1388</v>
      </c>
      <c r="E184" s="22">
        <v>10964</v>
      </c>
      <c r="F184" s="22">
        <v>1291</v>
      </c>
      <c r="G184" s="22">
        <v>9673</v>
      </c>
      <c r="H184" s="23">
        <v>9.2800578931045177</v>
      </c>
      <c r="I184" s="23">
        <v>7.7442765567765566</v>
      </c>
      <c r="J184" s="24">
        <v>9.6867569523415686E-2</v>
      </c>
      <c r="K184" s="24">
        <v>9.1203796537664597E-2</v>
      </c>
      <c r="L184" s="24">
        <v>0.41879458285950583</v>
      </c>
      <c r="M184" s="24">
        <v>0.10689548227023674</v>
      </c>
      <c r="N184" s="25">
        <v>1.2537141734725525</v>
      </c>
      <c r="O184" s="26"/>
      <c r="P184" s="27">
        <v>2.1560012405665252</v>
      </c>
      <c r="Q184" s="27">
        <v>2.0385090101209578</v>
      </c>
      <c r="R184" s="24">
        <v>5.0036183190323581E-2</v>
      </c>
    </row>
    <row r="185" spans="2:18" s="1" customFormat="1" ht="18" customHeight="1">
      <c r="B185" s="6" t="s">
        <v>179</v>
      </c>
      <c r="C185" s="22">
        <v>709</v>
      </c>
      <c r="D185" s="22">
        <v>1969</v>
      </c>
      <c r="E185" s="22">
        <v>10315</v>
      </c>
      <c r="F185" s="22">
        <v>1424</v>
      </c>
      <c r="G185" s="22">
        <v>8891</v>
      </c>
      <c r="H185" s="23">
        <v>10.567202789337532</v>
      </c>
      <c r="I185" s="23">
        <v>9.7088544891640876</v>
      </c>
      <c r="J185" s="24">
        <v>9.1778202676864248E-2</v>
      </c>
      <c r="K185" s="24">
        <v>5.7028514257128564E-2</v>
      </c>
      <c r="L185" s="24">
        <v>0.6353616016196153</v>
      </c>
      <c r="M185" s="24">
        <v>1.7658306152288833E-2</v>
      </c>
      <c r="N185" s="25">
        <v>1.215473737487347</v>
      </c>
      <c r="O185" s="26"/>
      <c r="P185" s="27">
        <v>1.7012709481498145</v>
      </c>
      <c r="Q185" s="27">
        <v>2.0847937688086389</v>
      </c>
      <c r="R185" s="24">
        <v>1.6870993139129456E-3</v>
      </c>
    </row>
    <row r="186" spans="2:18" s="1" customFormat="1" ht="18" customHeight="1">
      <c r="B186" s="6" t="s">
        <v>180</v>
      </c>
      <c r="C186" s="22">
        <v>660</v>
      </c>
      <c r="D186" s="22">
        <v>1020</v>
      </c>
      <c r="E186" s="22">
        <v>3057</v>
      </c>
      <c r="F186" s="22">
        <v>553</v>
      </c>
      <c r="G186" s="22">
        <v>2504</v>
      </c>
      <c r="H186" s="23">
        <v>13.669329073482428</v>
      </c>
      <c r="I186" s="23">
        <v>11.739840989399294</v>
      </c>
      <c r="J186" s="24">
        <v>9.5846645367412137E-2</v>
      </c>
      <c r="K186" s="24">
        <v>6.0535234311090334E-2</v>
      </c>
      <c r="L186" s="24">
        <v>0.50079872204472842</v>
      </c>
      <c r="M186" s="24">
        <v>0.15415335463258786</v>
      </c>
      <c r="N186" s="25">
        <v>1.2509427715654953</v>
      </c>
      <c r="O186" s="26"/>
      <c r="P186" s="27">
        <v>1.8961661341853036</v>
      </c>
      <c r="Q186" s="27">
        <v>1.8125996810207337</v>
      </c>
      <c r="R186" s="24">
        <v>4.3929712460063896E-3</v>
      </c>
    </row>
    <row r="187" spans="2:18" s="1" customFormat="1" ht="18" customHeight="1">
      <c r="B187" s="6" t="s">
        <v>181</v>
      </c>
      <c r="C187" s="22">
        <v>7862</v>
      </c>
      <c r="D187" s="22">
        <v>27367</v>
      </c>
      <c r="E187" s="22">
        <v>32908</v>
      </c>
      <c r="F187" s="22">
        <v>3183</v>
      </c>
      <c r="G187" s="22">
        <v>29725</v>
      </c>
      <c r="H187" s="23">
        <v>10.634886459209421</v>
      </c>
      <c r="I187" s="23">
        <v>8.4214589688547434</v>
      </c>
      <c r="J187" s="24">
        <v>0.10671152228763667</v>
      </c>
      <c r="K187" s="24">
        <v>0.11751159362524595</v>
      </c>
      <c r="L187" s="24">
        <v>0.36568544995794783</v>
      </c>
      <c r="M187" s="24">
        <v>0.11700588730025231</v>
      </c>
      <c r="N187" s="25">
        <v>1.4694111993271657</v>
      </c>
      <c r="O187" s="26">
        <v>101</v>
      </c>
      <c r="P187" s="27">
        <v>2.5882253994953741</v>
      </c>
      <c r="Q187" s="27">
        <v>2.8122355105795767</v>
      </c>
      <c r="R187" s="24">
        <v>3.7678721614802353E-2</v>
      </c>
    </row>
    <row r="188" spans="2:18" s="1" customFormat="1" ht="18" customHeight="1">
      <c r="B188" s="6" t="s">
        <v>182</v>
      </c>
      <c r="C188" s="22">
        <v>7878</v>
      </c>
      <c r="D188" s="22">
        <v>14350</v>
      </c>
      <c r="E188" s="22">
        <v>18465</v>
      </c>
      <c r="F188" s="22">
        <v>1324</v>
      </c>
      <c r="G188" s="22">
        <v>17141</v>
      </c>
      <c r="H188" s="23">
        <v>7.6522373257102849</v>
      </c>
      <c r="I188" s="23">
        <v>6.5648980625554012</v>
      </c>
      <c r="J188" s="24">
        <v>7.8583513213931505E-2</v>
      </c>
      <c r="K188" s="24">
        <v>8.3549978271973899E-2</v>
      </c>
      <c r="L188" s="24">
        <v>0.27384633335277986</v>
      </c>
      <c r="M188" s="24">
        <v>0.12163817746922584</v>
      </c>
      <c r="N188" s="25">
        <v>1.0816778075958229</v>
      </c>
      <c r="O188" s="26">
        <v>2</v>
      </c>
      <c r="P188" s="27">
        <v>2.0556560294031851</v>
      </c>
      <c r="Q188" s="27">
        <v>2.3086919471665959</v>
      </c>
      <c r="R188" s="24">
        <v>3.6053905839799311E-2</v>
      </c>
    </row>
    <row r="189" spans="2:18" s="1" customFormat="1" ht="18" customHeight="1">
      <c r="B189" s="6" t="s">
        <v>183</v>
      </c>
      <c r="C189" s="22">
        <v>2206</v>
      </c>
      <c r="D189" s="22">
        <v>4143</v>
      </c>
      <c r="E189" s="22">
        <v>17065</v>
      </c>
      <c r="F189" s="22">
        <v>1150</v>
      </c>
      <c r="G189" s="22">
        <v>15915</v>
      </c>
      <c r="H189" s="23">
        <v>9.8088595664467491</v>
      </c>
      <c r="I189" s="23">
        <v>8.2433714764164101</v>
      </c>
      <c r="J189" s="24">
        <v>9.9465912661011624E-2</v>
      </c>
      <c r="K189" s="24">
        <v>9.0674404899172362E-2</v>
      </c>
      <c r="L189" s="24">
        <v>0.27653157398680489</v>
      </c>
      <c r="M189" s="24">
        <v>0.12158341187558906</v>
      </c>
      <c r="N189" s="25">
        <v>1.1340699842915491</v>
      </c>
      <c r="O189" s="26">
        <v>31</v>
      </c>
      <c r="P189" s="27">
        <v>2.3579641847313857</v>
      </c>
      <c r="Q189" s="27">
        <v>2.1992728925244265</v>
      </c>
      <c r="R189" s="24">
        <v>4.5743009739239712E-2</v>
      </c>
    </row>
    <row r="190" spans="2:18" s="1" customFormat="1" ht="18" customHeight="1">
      <c r="B190" s="6" t="s">
        <v>184</v>
      </c>
      <c r="C190" s="22">
        <v>2956</v>
      </c>
      <c r="D190" s="22">
        <v>4023</v>
      </c>
      <c r="E190" s="22">
        <v>17077</v>
      </c>
      <c r="F190" s="22">
        <v>1251</v>
      </c>
      <c r="G190" s="22">
        <v>15826</v>
      </c>
      <c r="H190" s="23">
        <v>9.2588146088714769</v>
      </c>
      <c r="I190" s="23">
        <v>7.9365311087938828</v>
      </c>
      <c r="J190" s="24">
        <v>9.1052698091747764E-2</v>
      </c>
      <c r="K190" s="24">
        <v>7.9935849314133625E-2</v>
      </c>
      <c r="L190" s="24">
        <v>0.33097434601289016</v>
      </c>
      <c r="M190" s="24">
        <v>0.13446227726525969</v>
      </c>
      <c r="N190" s="25">
        <v>1.3470886579047139</v>
      </c>
      <c r="O190" s="26">
        <v>21</v>
      </c>
      <c r="P190" s="27">
        <v>2.5963604195627448</v>
      </c>
      <c r="Q190" s="27">
        <v>2.8589156166475753</v>
      </c>
      <c r="R190" s="24">
        <v>5.0233792493365348E-2</v>
      </c>
    </row>
    <row r="191" spans="2:18" s="1" customFormat="1" ht="18" customHeight="1">
      <c r="B191" s="6" t="s">
        <v>185</v>
      </c>
      <c r="C191" s="22"/>
      <c r="D191" s="22"/>
      <c r="E191" s="22">
        <v>1810</v>
      </c>
      <c r="F191" s="22">
        <v>186</v>
      </c>
      <c r="G191" s="22">
        <v>1624</v>
      </c>
      <c r="H191" s="23">
        <v>10.681034482758621</v>
      </c>
      <c r="I191" s="23">
        <v>9.4249676584734807</v>
      </c>
      <c r="J191" s="24">
        <v>4.8029556650246302E-2</v>
      </c>
      <c r="K191" s="24">
        <v>4.8253199584918714E-2</v>
      </c>
      <c r="L191" s="24">
        <v>6.1576354679802956E-4</v>
      </c>
      <c r="M191" s="24">
        <v>9.6674876847290647E-2</v>
      </c>
      <c r="N191" s="25">
        <v>1.0711954433497537</v>
      </c>
      <c r="O191" s="26"/>
      <c r="P191" s="27">
        <v>3.291256157635468</v>
      </c>
      <c r="Q191" s="27">
        <v>1</v>
      </c>
      <c r="R191" s="24">
        <v>3.6945812807881772E-3</v>
      </c>
    </row>
    <row r="192" spans="2:18" s="1" customFormat="1" ht="18" customHeight="1">
      <c r="B192" s="6" t="s">
        <v>186</v>
      </c>
      <c r="C192" s="22">
        <v>7169</v>
      </c>
      <c r="D192" s="22">
        <v>7398</v>
      </c>
      <c r="E192" s="22">
        <v>14253</v>
      </c>
      <c r="F192" s="22">
        <v>2444</v>
      </c>
      <c r="G192" s="22">
        <v>11809</v>
      </c>
      <c r="H192" s="23">
        <v>6.598018460496232</v>
      </c>
      <c r="I192" s="23">
        <v>5.8762138045665298</v>
      </c>
      <c r="J192" s="24">
        <v>3.2009484291641965E-2</v>
      </c>
      <c r="K192" s="24">
        <v>5.0990810616561424E-2</v>
      </c>
      <c r="L192" s="24">
        <v>0.51393005334914044</v>
      </c>
      <c r="M192" s="24">
        <v>0.13328817003980015</v>
      </c>
      <c r="N192" s="25">
        <v>1.5601283597256332</v>
      </c>
      <c r="O192" s="26">
        <v>2</v>
      </c>
      <c r="P192" s="27">
        <v>2.6946396815987805</v>
      </c>
      <c r="Q192" s="27">
        <v>2.8370406986323942</v>
      </c>
      <c r="R192" s="24">
        <v>2.218646794817512E-2</v>
      </c>
    </row>
    <row r="193" spans="2:18" s="1" customFormat="1" ht="18" customHeight="1">
      <c r="B193" s="6" t="s">
        <v>187</v>
      </c>
      <c r="C193" s="22">
        <v>348</v>
      </c>
      <c r="D193" s="22">
        <v>394</v>
      </c>
      <c r="E193" s="22">
        <v>6233</v>
      </c>
      <c r="F193" s="22">
        <v>326</v>
      </c>
      <c r="G193" s="22">
        <v>5907</v>
      </c>
      <c r="H193" s="23">
        <v>7.6730997122058575</v>
      </c>
      <c r="I193" s="23">
        <v>7.0085395608225864</v>
      </c>
      <c r="J193" s="24">
        <v>2.861012358219062E-2</v>
      </c>
      <c r="K193" s="24">
        <v>4.5648097076668503E-2</v>
      </c>
      <c r="L193" s="24">
        <v>0.35906551549009652</v>
      </c>
      <c r="M193" s="24">
        <v>4.0629761300152362E-2</v>
      </c>
      <c r="N193" s="25">
        <v>1.2855564922972744</v>
      </c>
      <c r="O193" s="26">
        <v>23</v>
      </c>
      <c r="P193" s="27">
        <v>1.776536312849162</v>
      </c>
      <c r="Q193" s="27">
        <v>1.4681753889674682</v>
      </c>
      <c r="R193" s="24">
        <v>2.7086507533434908E-3</v>
      </c>
    </row>
    <row r="194" spans="2:18" s="1" customFormat="1" ht="18" customHeight="1">
      <c r="B194" s="6" t="s">
        <v>188</v>
      </c>
      <c r="C194" s="22">
        <v>6806</v>
      </c>
      <c r="D194" s="22">
        <v>9038</v>
      </c>
      <c r="E194" s="22">
        <v>34419</v>
      </c>
      <c r="F194" s="22">
        <v>6294</v>
      </c>
      <c r="G194" s="22">
        <v>28125</v>
      </c>
      <c r="H194" s="23">
        <v>8.4166044444444452</v>
      </c>
      <c r="I194" s="23">
        <v>7.0529824290998766</v>
      </c>
      <c r="J194" s="24">
        <v>7.7262222222222218E-2</v>
      </c>
      <c r="K194" s="24">
        <v>9.0411757499461384E-2</v>
      </c>
      <c r="L194" s="24">
        <v>0.40615111111111113</v>
      </c>
      <c r="M194" s="24">
        <v>0.13667555555555555</v>
      </c>
      <c r="N194" s="25">
        <v>1.4433838399999996</v>
      </c>
      <c r="O194" s="26">
        <v>35</v>
      </c>
      <c r="P194" s="27">
        <v>2.7518933333333333</v>
      </c>
      <c r="Q194" s="27">
        <v>3.7544427908605447</v>
      </c>
      <c r="R194" s="24">
        <v>3.8151111111111108E-2</v>
      </c>
    </row>
    <row r="195" spans="2:18" s="1" customFormat="1" ht="18" customHeight="1">
      <c r="B195" s="6" t="s">
        <v>189</v>
      </c>
      <c r="C195" s="22">
        <v>8325</v>
      </c>
      <c r="D195" s="22">
        <v>10146</v>
      </c>
      <c r="E195" s="22">
        <v>35996</v>
      </c>
      <c r="F195" s="22">
        <v>3685</v>
      </c>
      <c r="G195" s="22">
        <v>32311</v>
      </c>
      <c r="H195" s="23">
        <v>7.7556869177679424</v>
      </c>
      <c r="I195" s="23">
        <v>6.2574424200756278</v>
      </c>
      <c r="J195" s="24">
        <v>9.9687412955340282E-2</v>
      </c>
      <c r="K195" s="24">
        <v>0.12080895791599161</v>
      </c>
      <c r="L195" s="24">
        <v>0.33530376651914207</v>
      </c>
      <c r="M195" s="24">
        <v>0.11045773885054626</v>
      </c>
      <c r="N195" s="25">
        <v>1.0587641762867135</v>
      </c>
      <c r="O195" s="26">
        <v>1</v>
      </c>
      <c r="P195" s="27">
        <v>2.3396676054594412</v>
      </c>
      <c r="Q195" s="27">
        <v>2.5273213956064242</v>
      </c>
      <c r="R195" s="24">
        <v>1.9559902200488997E-2</v>
      </c>
    </row>
    <row r="196" spans="2:18" s="1" customFormat="1" ht="18" customHeight="1">
      <c r="B196" s="6" t="s">
        <v>190</v>
      </c>
      <c r="C196" s="22"/>
      <c r="D196" s="22"/>
      <c r="E196" s="22">
        <v>2101</v>
      </c>
      <c r="F196" s="22">
        <v>7</v>
      </c>
      <c r="G196" s="22">
        <v>2094</v>
      </c>
      <c r="H196" s="23">
        <v>20.663323782234958</v>
      </c>
      <c r="I196" s="23">
        <v>17.280650784427657</v>
      </c>
      <c r="J196" s="24">
        <v>0.17812798471824259</v>
      </c>
      <c r="K196" s="24">
        <v>7.9132866486399042E-2</v>
      </c>
      <c r="L196" s="24">
        <v>6.2082139446036294E-3</v>
      </c>
      <c r="M196" s="24">
        <v>0.15759312320916904</v>
      </c>
      <c r="N196" s="25">
        <v>0.9294616045845272</v>
      </c>
      <c r="O196" s="26"/>
      <c r="P196" s="27">
        <v>3.4985673352435529</v>
      </c>
      <c r="Q196" s="27">
        <v>5</v>
      </c>
      <c r="R196" s="24">
        <v>3.3428844317096467E-3</v>
      </c>
    </row>
    <row r="197" spans="2:18" s="1" customFormat="1" ht="18" customHeight="1">
      <c r="B197" s="6" t="s">
        <v>191</v>
      </c>
      <c r="C197" s="22">
        <v>939</v>
      </c>
      <c r="D197" s="22">
        <v>1850</v>
      </c>
      <c r="E197" s="22">
        <v>2243</v>
      </c>
      <c r="F197" s="22">
        <v>12</v>
      </c>
      <c r="G197" s="22">
        <v>2231</v>
      </c>
      <c r="H197" s="23">
        <v>14.147467503361721</v>
      </c>
      <c r="I197" s="23">
        <v>12.52705223880597</v>
      </c>
      <c r="J197" s="24">
        <v>3.8995965934558494E-2</v>
      </c>
      <c r="K197" s="24">
        <v>6.4854418147831328E-2</v>
      </c>
      <c r="L197" s="24"/>
      <c r="M197" s="24">
        <v>2.0618556701030927E-2</v>
      </c>
      <c r="N197" s="25">
        <v>0.9087447333034514</v>
      </c>
      <c r="O197" s="26"/>
      <c r="P197" s="27">
        <v>1.9457642312864187</v>
      </c>
      <c r="Q197" s="27"/>
      <c r="R197" s="24"/>
    </row>
    <row r="198" spans="2:18" s="1" customFormat="1" ht="18" customHeight="1">
      <c r="B198" s="6" t="s">
        <v>192</v>
      </c>
      <c r="C198" s="22"/>
      <c r="D198" s="22"/>
      <c r="E198" s="22">
        <v>1218</v>
      </c>
      <c r="F198" s="22">
        <v>1</v>
      </c>
      <c r="G198" s="22">
        <v>1217</v>
      </c>
      <c r="H198" s="23">
        <v>32.152834839769923</v>
      </c>
      <c r="I198" s="23">
        <v>25.620448179271708</v>
      </c>
      <c r="J198" s="24">
        <v>0.41331142152834838</v>
      </c>
      <c r="K198" s="24">
        <v>0.19028878098645541</v>
      </c>
      <c r="L198" s="24"/>
      <c r="M198" s="24">
        <v>8.4634346754313888E-2</v>
      </c>
      <c r="N198" s="25">
        <v>0.98736573541495476</v>
      </c>
      <c r="O198" s="26"/>
      <c r="P198" s="27">
        <v>4.7888249794576829</v>
      </c>
      <c r="Q198" s="27"/>
      <c r="R198" s="24">
        <v>1.5612161051766639E-2</v>
      </c>
    </row>
    <row r="199" spans="2:18" s="1" customFormat="1" ht="18" customHeight="1">
      <c r="B199" s="6" t="s">
        <v>193</v>
      </c>
      <c r="C199" s="22">
        <v>31</v>
      </c>
      <c r="D199" s="22">
        <v>830</v>
      </c>
      <c r="E199" s="22">
        <v>925</v>
      </c>
      <c r="F199" s="22">
        <v>1</v>
      </c>
      <c r="G199" s="22">
        <v>924</v>
      </c>
      <c r="H199" s="23">
        <v>33.929653679653683</v>
      </c>
      <c r="I199" s="23">
        <v>28.683042789223453</v>
      </c>
      <c r="J199" s="24">
        <v>0.3170995670995671</v>
      </c>
      <c r="K199" s="24">
        <v>0.1103633057956684</v>
      </c>
      <c r="L199" s="24"/>
      <c r="M199" s="24">
        <v>4.6536796536796536E-2</v>
      </c>
      <c r="N199" s="25">
        <v>0.81728419913419903</v>
      </c>
      <c r="O199" s="26"/>
      <c r="P199" s="27">
        <v>2.8322510822510822</v>
      </c>
      <c r="Q199" s="27"/>
      <c r="R199" s="24">
        <v>1.7316017316017316E-2</v>
      </c>
    </row>
    <row r="200" spans="2:18" s="1" customFormat="1" ht="18" customHeight="1">
      <c r="B200" s="6" t="s">
        <v>194</v>
      </c>
      <c r="C200" s="22"/>
      <c r="D200" s="22"/>
      <c r="E200" s="22">
        <v>8330</v>
      </c>
      <c r="F200" s="22">
        <v>1581</v>
      </c>
      <c r="G200" s="22">
        <v>6749</v>
      </c>
      <c r="H200" s="23">
        <v>7.2068454585864572</v>
      </c>
      <c r="I200" s="23">
        <v>6.0891770733269288</v>
      </c>
      <c r="J200" s="24">
        <v>7.4529559934805159E-2</v>
      </c>
      <c r="K200" s="24">
        <v>9.2723945804806848E-2</v>
      </c>
      <c r="L200" s="24">
        <v>0.64202104015409689</v>
      </c>
      <c r="M200" s="24">
        <v>0.11157208475329679</v>
      </c>
      <c r="N200" s="25">
        <v>2.2397706030523037</v>
      </c>
      <c r="O200" s="26">
        <v>1</v>
      </c>
      <c r="P200" s="27">
        <v>3.0917172914505855</v>
      </c>
      <c r="Q200" s="27">
        <v>4.5144241864758827</v>
      </c>
      <c r="R200" s="24">
        <v>1.3483479033930953E-2</v>
      </c>
    </row>
    <row r="201" spans="2:18" s="1" customFormat="1" ht="18" customHeight="1">
      <c r="B201" s="6" t="s">
        <v>195</v>
      </c>
      <c r="C201" s="22">
        <v>5344</v>
      </c>
      <c r="D201" s="22">
        <v>7064</v>
      </c>
      <c r="E201" s="22">
        <v>39416</v>
      </c>
      <c r="F201" s="22">
        <v>7334</v>
      </c>
      <c r="G201" s="22">
        <v>32082</v>
      </c>
      <c r="H201" s="23">
        <v>8.4579203291565364</v>
      </c>
      <c r="I201" s="23">
        <v>7.2567540390158882</v>
      </c>
      <c r="J201" s="24">
        <v>7.0070444486004607E-2</v>
      </c>
      <c r="K201" s="24">
        <v>7.715950425101438E-2</v>
      </c>
      <c r="L201" s="24">
        <v>0.49108534380649588</v>
      </c>
      <c r="M201" s="24">
        <v>9.4164952309706382E-2</v>
      </c>
      <c r="N201" s="25">
        <v>1.5826417679695779</v>
      </c>
      <c r="O201" s="26">
        <v>124</v>
      </c>
      <c r="P201" s="27">
        <v>1.8275045196683499</v>
      </c>
      <c r="Q201" s="27">
        <v>2.0915899714376387</v>
      </c>
      <c r="R201" s="24">
        <v>2.4499719468861043E-2</v>
      </c>
    </row>
    <row r="202" spans="2:18" s="1" customFormat="1" ht="18" customHeight="1">
      <c r="B202" s="6" t="s">
        <v>196</v>
      </c>
      <c r="C202" s="22">
        <v>275</v>
      </c>
      <c r="D202" s="22">
        <v>1181</v>
      </c>
      <c r="E202" s="22">
        <v>3748</v>
      </c>
      <c r="F202" s="22">
        <v>366</v>
      </c>
      <c r="G202" s="22">
        <v>3382</v>
      </c>
      <c r="H202" s="23">
        <v>14.644884683619161</v>
      </c>
      <c r="I202" s="23">
        <v>11.822961730449251</v>
      </c>
      <c r="J202" s="24">
        <v>0.11147250147841514</v>
      </c>
      <c r="K202" s="24">
        <v>8.5586222213248797E-2</v>
      </c>
      <c r="L202" s="24">
        <v>0.16617386162034301</v>
      </c>
      <c r="M202" s="24">
        <v>0.13039621525724424</v>
      </c>
      <c r="N202" s="25">
        <v>1.2432993199290359</v>
      </c>
      <c r="O202" s="26">
        <v>2</v>
      </c>
      <c r="P202" s="27">
        <v>3.0147841513897102</v>
      </c>
      <c r="Q202" s="27">
        <v>5.1939501779359434</v>
      </c>
      <c r="R202" s="24">
        <v>2.8089887640449437E-2</v>
      </c>
    </row>
    <row r="203" spans="2:18" s="1" customFormat="1" ht="18" customHeight="1">
      <c r="B203" s="6" t="s">
        <v>197</v>
      </c>
      <c r="C203" s="22">
        <v>66</v>
      </c>
      <c r="D203" s="22">
        <v>1655</v>
      </c>
      <c r="E203" s="22">
        <v>1198</v>
      </c>
      <c r="F203" s="22">
        <v>4</v>
      </c>
      <c r="G203" s="22">
        <v>1194</v>
      </c>
      <c r="H203" s="23">
        <v>30.450586264656618</v>
      </c>
      <c r="I203" s="23">
        <v>26.373949579831933</v>
      </c>
      <c r="J203" s="24">
        <v>0.20268006700167504</v>
      </c>
      <c r="K203" s="24">
        <v>7.2831288849771719E-2</v>
      </c>
      <c r="L203" s="24"/>
      <c r="M203" s="24">
        <v>0.10552763819095477</v>
      </c>
      <c r="N203" s="25">
        <v>0.88870000000000005</v>
      </c>
      <c r="O203" s="26"/>
      <c r="P203" s="27">
        <v>2.0435510887772192</v>
      </c>
      <c r="Q203" s="27"/>
      <c r="R203" s="24">
        <v>2.5125628140703518E-3</v>
      </c>
    </row>
    <row r="204" spans="2:18" s="1" customFormat="1" ht="18" customHeight="1">
      <c r="B204" s="6" t="s">
        <v>198</v>
      </c>
      <c r="C204" s="22">
        <v>773</v>
      </c>
      <c r="D204" s="22">
        <v>1347</v>
      </c>
      <c r="E204" s="22">
        <v>7144</v>
      </c>
      <c r="F204" s="22">
        <v>647</v>
      </c>
      <c r="G204" s="22">
        <v>6497</v>
      </c>
      <c r="H204" s="23">
        <v>15.717408034477451</v>
      </c>
      <c r="I204" s="23">
        <v>12.676410605030592</v>
      </c>
      <c r="J204" s="24">
        <v>9.4351239033400036E-2</v>
      </c>
      <c r="K204" s="24">
        <v>6.4524658231814802E-2</v>
      </c>
      <c r="L204" s="24">
        <v>0.24149607511158996</v>
      </c>
      <c r="M204" s="24">
        <v>0.14037247960597199</v>
      </c>
      <c r="N204" s="25">
        <v>1.0511959827612745</v>
      </c>
      <c r="O204" s="26">
        <v>2</v>
      </c>
      <c r="P204" s="27">
        <v>3.306449130367862</v>
      </c>
      <c r="Q204" s="27">
        <v>2.3154875717017207</v>
      </c>
      <c r="R204" s="24">
        <v>5.5256272125596431E-2</v>
      </c>
    </row>
    <row r="205" spans="2:18" s="1" customFormat="1" ht="18" customHeight="1">
      <c r="B205" s="6" t="s">
        <v>199</v>
      </c>
      <c r="C205" s="22">
        <v>464</v>
      </c>
      <c r="D205" s="22">
        <v>558</v>
      </c>
      <c r="E205" s="22">
        <v>3557</v>
      </c>
      <c r="F205" s="22">
        <v>97</v>
      </c>
      <c r="G205" s="22">
        <v>3460</v>
      </c>
      <c r="H205" s="23">
        <v>10.732369942196533</v>
      </c>
      <c r="I205" s="23">
        <v>9.211874623267029</v>
      </c>
      <c r="J205" s="24">
        <v>4.1040462427745665E-2</v>
      </c>
      <c r="K205" s="24">
        <v>4.6264878547961436E-2</v>
      </c>
      <c r="L205" s="24">
        <v>8.3815028901734097E-3</v>
      </c>
      <c r="M205" s="24">
        <v>2.1676300578034682E-2</v>
      </c>
      <c r="N205" s="25">
        <v>0.90330352601156061</v>
      </c>
      <c r="O205" s="26">
        <v>7</v>
      </c>
      <c r="P205" s="27">
        <v>3.0277456647398844</v>
      </c>
      <c r="Q205" s="27">
        <v>4.4827586206896548</v>
      </c>
      <c r="R205" s="24">
        <v>8.0924855491329474E-3</v>
      </c>
    </row>
    <row r="206" spans="2:18" s="1" customFormat="1" ht="18" customHeight="1">
      <c r="B206" s="6" t="s">
        <v>200</v>
      </c>
      <c r="C206" s="22"/>
      <c r="D206" s="22"/>
      <c r="E206" s="22">
        <v>3138</v>
      </c>
      <c r="F206" s="22">
        <v>5</v>
      </c>
      <c r="G206" s="22">
        <v>3133</v>
      </c>
      <c r="H206" s="23">
        <v>27.631982125758061</v>
      </c>
      <c r="I206" s="23">
        <v>24.888402625820568</v>
      </c>
      <c r="J206" s="24">
        <v>0.27066709224385571</v>
      </c>
      <c r="K206" s="24">
        <v>8.0870037310415727E-2</v>
      </c>
      <c r="L206" s="24"/>
      <c r="M206" s="24">
        <v>0.14873922757740185</v>
      </c>
      <c r="N206" s="25">
        <v>0.98917794446217688</v>
      </c>
      <c r="O206" s="26"/>
      <c r="P206" s="27">
        <v>4.3278008298755184</v>
      </c>
      <c r="Q206" s="27"/>
      <c r="R206" s="24">
        <v>4.7877433769549956E-3</v>
      </c>
    </row>
    <row r="207" spans="2:18" s="1" customFormat="1" ht="18" customHeight="1">
      <c r="B207" s="6" t="s">
        <v>201</v>
      </c>
      <c r="C207" s="22">
        <v>5451</v>
      </c>
      <c r="D207" s="22">
        <v>5741</v>
      </c>
      <c r="E207" s="22">
        <v>10788</v>
      </c>
      <c r="F207" s="22">
        <v>1964</v>
      </c>
      <c r="G207" s="22">
        <v>8824</v>
      </c>
      <c r="H207" s="23">
        <v>4.8787398005439711</v>
      </c>
      <c r="I207" s="23">
        <v>4.5586143610919931</v>
      </c>
      <c r="J207" s="24">
        <v>1.201269265639166E-2</v>
      </c>
      <c r="K207" s="24">
        <v>2.5691056910569107E-2</v>
      </c>
      <c r="L207" s="24">
        <v>0.77266545784224838</v>
      </c>
      <c r="M207" s="24">
        <v>0.15718495013599273</v>
      </c>
      <c r="N207" s="25">
        <v>1.5517603467815051</v>
      </c>
      <c r="O207" s="26">
        <v>1</v>
      </c>
      <c r="P207" s="27">
        <v>2.7339075249320035</v>
      </c>
      <c r="Q207" s="27">
        <v>3.3762100322675273</v>
      </c>
      <c r="R207" s="24">
        <v>7.0262919310970081E-3</v>
      </c>
    </row>
    <row r="208" spans="2:18" s="1" customFormat="1" ht="18" customHeight="1">
      <c r="B208" s="6" t="s">
        <v>202</v>
      </c>
      <c r="C208" s="22"/>
      <c r="D208" s="22"/>
      <c r="E208" s="22">
        <v>639</v>
      </c>
      <c r="F208" s="22">
        <v>13</v>
      </c>
      <c r="G208" s="22">
        <v>626</v>
      </c>
      <c r="H208" s="23">
        <v>33.945686900958464</v>
      </c>
      <c r="I208" s="23">
        <v>30.79920477137177</v>
      </c>
      <c r="J208" s="24">
        <v>0.19648562300319489</v>
      </c>
      <c r="K208" s="24">
        <v>5.8258823529411766E-2</v>
      </c>
      <c r="L208" s="24"/>
      <c r="M208" s="24">
        <v>1.1182108626198083E-2</v>
      </c>
      <c r="N208" s="25">
        <v>0.82929968051118219</v>
      </c>
      <c r="O208" s="26"/>
      <c r="P208" s="27">
        <v>3.0862619808306708</v>
      </c>
      <c r="Q208" s="27"/>
      <c r="R208" s="24">
        <v>2.0766773162939296E-2</v>
      </c>
    </row>
    <row r="209" spans="2:18" s="1" customFormat="1" ht="18" customHeight="1">
      <c r="B209" s="6" t="s">
        <v>203</v>
      </c>
      <c r="C209" s="22">
        <v>10741</v>
      </c>
      <c r="D209" s="22">
        <v>11211</v>
      </c>
      <c r="E209" s="22">
        <v>27089</v>
      </c>
      <c r="F209" s="22">
        <v>4632</v>
      </c>
      <c r="G209" s="22">
        <v>22457</v>
      </c>
      <c r="H209" s="23">
        <v>8.3658547446230571</v>
      </c>
      <c r="I209" s="23">
        <v>7.0788818416725396</v>
      </c>
      <c r="J209" s="24">
        <v>5.2188627154116755E-2</v>
      </c>
      <c r="K209" s="24">
        <v>7.0782234712996078E-2</v>
      </c>
      <c r="L209" s="24">
        <v>0.57977468050051206</v>
      </c>
      <c r="M209" s="24">
        <v>0.10918644520639444</v>
      </c>
      <c r="N209" s="25">
        <v>1.5995608674355435</v>
      </c>
      <c r="O209" s="26"/>
      <c r="P209" s="27">
        <v>2.3893218150242688</v>
      </c>
      <c r="Q209" s="27">
        <v>2.7958525345622118</v>
      </c>
      <c r="R209" s="24">
        <v>2.4758427216458118E-2</v>
      </c>
    </row>
    <row r="210" spans="2:18" s="1" customFormat="1" ht="18" customHeight="1">
      <c r="B210" s="6" t="s">
        <v>204</v>
      </c>
      <c r="C210" s="22"/>
      <c r="D210" s="22"/>
      <c r="E210" s="22">
        <v>356</v>
      </c>
      <c r="F210" s="22">
        <v>1</v>
      </c>
      <c r="G210" s="22">
        <v>355</v>
      </c>
      <c r="H210" s="23">
        <v>41.166197183098589</v>
      </c>
      <c r="I210" s="23">
        <v>42.072607260726073</v>
      </c>
      <c r="J210" s="24">
        <v>0.14647887323943662</v>
      </c>
      <c r="K210" s="24">
        <v>2.3265361981661421E-2</v>
      </c>
      <c r="L210" s="24"/>
      <c r="M210" s="24">
        <v>1.4084507042253521E-2</v>
      </c>
      <c r="N210" s="25">
        <v>0.85344169014084503</v>
      </c>
      <c r="O210" s="26"/>
      <c r="P210" s="27">
        <v>3.7661971830985914</v>
      </c>
      <c r="Q210" s="27"/>
      <c r="R210" s="24">
        <v>2.8169014084507044E-3</v>
      </c>
    </row>
    <row r="211" spans="2:18" s="1" customFormat="1" ht="18" customHeight="1">
      <c r="B211" s="6" t="s">
        <v>205</v>
      </c>
      <c r="C211" s="22">
        <v>409</v>
      </c>
      <c r="D211" s="22">
        <v>2051</v>
      </c>
      <c r="E211" s="22">
        <v>727</v>
      </c>
      <c r="F211" s="22">
        <v>5</v>
      </c>
      <c r="G211" s="22">
        <v>722</v>
      </c>
      <c r="H211" s="23">
        <v>31.315789473684209</v>
      </c>
      <c r="I211" s="23">
        <v>28.37142857142857</v>
      </c>
      <c r="J211" s="24">
        <v>0.17590027700831026</v>
      </c>
      <c r="K211" s="24">
        <v>4.6395400265369306E-2</v>
      </c>
      <c r="L211" s="24">
        <v>4.1551246537396124E-3</v>
      </c>
      <c r="M211" s="24">
        <v>5.9556786703601108E-2</v>
      </c>
      <c r="N211" s="25">
        <v>0.77029639889196688</v>
      </c>
      <c r="O211" s="26"/>
      <c r="P211" s="27">
        <v>4.1869806094182822</v>
      </c>
      <c r="Q211" s="27">
        <v>4.666666666666667</v>
      </c>
      <c r="R211" s="24">
        <v>0.16759002770083103</v>
      </c>
    </row>
    <row r="212" spans="2:18" s="1" customFormat="1" ht="18" customHeight="1">
      <c r="B212" s="6" t="s">
        <v>206</v>
      </c>
      <c r="C212" s="22">
        <v>844</v>
      </c>
      <c r="D212" s="22">
        <v>982</v>
      </c>
      <c r="E212" s="22">
        <v>15519</v>
      </c>
      <c r="F212" s="22">
        <v>4261</v>
      </c>
      <c r="G212" s="22">
        <v>11258</v>
      </c>
      <c r="H212" s="23">
        <v>6.8250133238585891</v>
      </c>
      <c r="I212" s="23">
        <v>6.3033953997809418</v>
      </c>
      <c r="J212" s="24">
        <v>2.6825368626754307E-2</v>
      </c>
      <c r="K212" s="24">
        <v>3.5946691654953407E-2</v>
      </c>
      <c r="L212" s="24">
        <v>0.75217623023627644</v>
      </c>
      <c r="M212" s="24">
        <v>3.3131995025759461E-2</v>
      </c>
      <c r="N212" s="25">
        <v>1.6623770119026471</v>
      </c>
      <c r="O212" s="26"/>
      <c r="P212" s="27">
        <v>1.26399005151892</v>
      </c>
      <c r="Q212" s="27">
        <v>1.8514407179971657</v>
      </c>
      <c r="R212" s="24">
        <v>2.3094688221709007E-3</v>
      </c>
    </row>
    <row r="213" spans="2:18" s="1" customFormat="1" ht="18" customHeight="1">
      <c r="B213" s="6" t="s">
        <v>207</v>
      </c>
      <c r="C213" s="22">
        <v>69</v>
      </c>
      <c r="D213" s="22">
        <v>83</v>
      </c>
      <c r="E213" s="22">
        <v>14020</v>
      </c>
      <c r="F213" s="22">
        <v>2352</v>
      </c>
      <c r="G213" s="22">
        <v>11668</v>
      </c>
      <c r="H213" s="23">
        <v>8.7398011655810759</v>
      </c>
      <c r="I213" s="23">
        <v>7.3034706154558071</v>
      </c>
      <c r="J213" s="24">
        <v>7.3962975659924574E-2</v>
      </c>
      <c r="K213" s="24">
        <v>9.4414372009100175E-2</v>
      </c>
      <c r="L213" s="24">
        <v>0.57439149811450119</v>
      </c>
      <c r="M213" s="24">
        <v>8.6561535824477204E-2</v>
      </c>
      <c r="N213" s="25">
        <v>2.0536710318820708</v>
      </c>
      <c r="O213" s="26">
        <v>4</v>
      </c>
      <c r="P213" s="27">
        <v>2.2369729173808706</v>
      </c>
      <c r="Q213" s="27">
        <v>3.4568785437182932</v>
      </c>
      <c r="R213" s="24">
        <v>3.333904696606102E-2</v>
      </c>
    </row>
    <row r="214" spans="2:18" s="1" customFormat="1" ht="18" customHeight="1">
      <c r="B214" s="6" t="s">
        <v>208</v>
      </c>
      <c r="C214" s="22">
        <v>1421</v>
      </c>
      <c r="D214" s="22">
        <v>1422</v>
      </c>
      <c r="E214" s="22">
        <v>6628</v>
      </c>
      <c r="F214" s="22">
        <v>1749</v>
      </c>
      <c r="G214" s="22">
        <v>4879</v>
      </c>
      <c r="H214" s="23">
        <v>6.3896290223406433</v>
      </c>
      <c r="I214" s="23">
        <v>5.956429780033841</v>
      </c>
      <c r="J214" s="24">
        <v>3.0948964951834392E-2</v>
      </c>
      <c r="K214" s="24">
        <v>2.9029671210906174E-2</v>
      </c>
      <c r="L214" s="24">
        <v>0.68210698913711831</v>
      </c>
      <c r="M214" s="24">
        <v>0.10186513629842181</v>
      </c>
      <c r="N214" s="25">
        <v>1.8050168887067022</v>
      </c>
      <c r="O214" s="26">
        <v>1</v>
      </c>
      <c r="P214" s="27">
        <v>1.768395162943226</v>
      </c>
      <c r="Q214" s="27">
        <v>2.2286658653846154</v>
      </c>
      <c r="R214" s="24">
        <v>3.3613445378151259E-2</v>
      </c>
    </row>
    <row r="215" spans="2:18" s="1" customFormat="1" ht="18" customHeight="1">
      <c r="B215" s="6" t="s">
        <v>209</v>
      </c>
      <c r="C215" s="22">
        <v>9</v>
      </c>
      <c r="D215" s="22">
        <v>155</v>
      </c>
      <c r="E215" s="22">
        <v>755</v>
      </c>
      <c r="F215" s="22"/>
      <c r="G215" s="22">
        <v>755</v>
      </c>
      <c r="H215" s="23">
        <v>28.521854304635763</v>
      </c>
      <c r="I215" s="23">
        <v>25.941529235382308</v>
      </c>
      <c r="J215" s="24">
        <v>0.11655629139072848</v>
      </c>
      <c r="K215" s="24">
        <v>2.9070307420822884E-2</v>
      </c>
      <c r="L215" s="24"/>
      <c r="M215" s="24">
        <v>0.18145695364238409</v>
      </c>
      <c r="N215" s="25">
        <v>0.99230317880794705</v>
      </c>
      <c r="O215" s="26"/>
      <c r="P215" s="27">
        <v>3.423841059602649</v>
      </c>
      <c r="Q215" s="27"/>
      <c r="R215" s="24">
        <v>9.2715231788079479E-3</v>
      </c>
    </row>
    <row r="216" spans="2:18" s="1" customFormat="1" ht="18" customHeight="1">
      <c r="B216" s="9" t="s">
        <v>887</v>
      </c>
      <c r="C216" s="29">
        <v>213169</v>
      </c>
      <c r="D216" s="29">
        <v>312068</v>
      </c>
      <c r="E216" s="29">
        <v>1344200</v>
      </c>
      <c r="F216" s="29">
        <v>184956</v>
      </c>
      <c r="G216" s="29">
        <v>1159244</v>
      </c>
      <c r="H216" s="30">
        <v>9.0228450610915392</v>
      </c>
      <c r="I216" s="30">
        <v>7.6694489338942633</v>
      </c>
      <c r="J216" s="31">
        <v>7.5029070670195402E-2</v>
      </c>
      <c r="K216" s="31">
        <v>7.3541453805609142E-2</v>
      </c>
      <c r="L216" s="31">
        <v>0.36266739357719341</v>
      </c>
      <c r="M216" s="31">
        <v>0.10663587648501954</v>
      </c>
      <c r="N216" s="32">
        <v>1.1886228495467734</v>
      </c>
      <c r="O216" s="33">
        <v>782</v>
      </c>
      <c r="P216" s="34">
        <v>2.2648527833657108</v>
      </c>
      <c r="Q216" s="34">
        <v>2.5830098472955614</v>
      </c>
      <c r="R216" s="31">
        <v>3.2065725593576504E-2</v>
      </c>
    </row>
  </sheetData>
  <mergeCells count="6">
    <mergeCell ref="G2:J3"/>
    <mergeCell ref="N2:P2"/>
    <mergeCell ref="F5:J6"/>
    <mergeCell ref="B6:B7"/>
    <mergeCell ref="C15:F15"/>
    <mergeCell ref="G15:R1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558"/>
  <sheetViews>
    <sheetView workbookViewId="0"/>
  </sheetViews>
  <sheetFormatPr defaultColWidth="8.85546875" defaultRowHeight="12.75"/>
  <cols>
    <col min="1" max="1" width="1.42578125" style="12" customWidth="1"/>
    <col min="2" max="2" width="86.5703125" style="12" bestFit="1" customWidth="1"/>
    <col min="3" max="18" width="8.425781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B2" s="216" t="s">
        <v>0</v>
      </c>
      <c r="C2" s="216"/>
      <c r="D2" s="216"/>
      <c r="I2" s="220" t="s">
        <v>889</v>
      </c>
      <c r="J2" s="220"/>
      <c r="K2" s="220"/>
      <c r="L2" s="220"/>
    </row>
    <row r="3" spans="2:18" s="1" customFormat="1" ht="3" customHeight="1" thickBot="1">
      <c r="B3" s="216"/>
      <c r="C3" s="216"/>
      <c r="D3" s="216"/>
    </row>
    <row r="4" spans="2:18" s="1" customFormat="1" ht="36.75" customHeight="1"/>
    <row r="5" spans="2:18" s="1" customFormat="1" ht="15.75" customHeight="1" thickBot="1">
      <c r="B5" s="217" t="s">
        <v>890</v>
      </c>
      <c r="C5" s="217"/>
      <c r="D5" s="217"/>
      <c r="E5" s="217"/>
      <c r="F5" s="217"/>
      <c r="G5" s="217"/>
      <c r="H5" s="217"/>
      <c r="I5" s="217"/>
      <c r="J5" s="217"/>
    </row>
    <row r="6" spans="2:18" s="1" customFormat="1" ht="2.25" customHeight="1" thickBot="1">
      <c r="B6" s="217"/>
      <c r="C6" s="217"/>
      <c r="D6" s="217"/>
      <c r="E6" s="217"/>
      <c r="F6" s="217"/>
      <c r="G6" s="217"/>
      <c r="H6" s="217"/>
      <c r="I6" s="217"/>
      <c r="J6" s="217"/>
    </row>
    <row r="7" spans="2:18" s="1" customFormat="1" ht="12.75" customHeight="1"/>
    <row r="8" spans="2:18" s="1" customFormat="1" ht="11.25" customHeight="1"/>
    <row r="9" spans="2:18" s="1" customFormat="1" ht="15" customHeight="1">
      <c r="B9" s="2" t="s">
        <v>891</v>
      </c>
    </row>
    <row r="10" spans="2:18" s="1" customFormat="1" ht="11.25" customHeight="1"/>
    <row r="11" spans="2:18" s="1" customFormat="1" ht="15" customHeight="1">
      <c r="B11" s="2" t="s">
        <v>892</v>
      </c>
    </row>
    <row r="12" spans="2:18" s="1" customFormat="1" ht="22.5" customHeight="1"/>
    <row r="13" spans="2:18" s="1" customFormat="1" ht="27" customHeight="1">
      <c r="B13" s="229"/>
      <c r="C13" s="230"/>
      <c r="D13" s="230"/>
      <c r="E13" s="230"/>
      <c r="F13" s="222" t="s">
        <v>893</v>
      </c>
      <c r="G13" s="222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32"/>
    </row>
    <row r="14" spans="2:18" s="1" customFormat="1" ht="18" customHeight="1">
      <c r="B14" s="229"/>
      <c r="C14" s="230"/>
      <c r="D14" s="230"/>
      <c r="E14" s="230"/>
      <c r="F14" s="233" t="s">
        <v>839</v>
      </c>
      <c r="G14" s="233"/>
      <c r="H14" s="233"/>
      <c r="I14" s="233"/>
      <c r="J14" s="231" t="s">
        <v>894</v>
      </c>
      <c r="K14" s="231"/>
      <c r="L14" s="231"/>
      <c r="M14" s="231"/>
      <c r="N14" s="231" t="s">
        <v>895</v>
      </c>
      <c r="O14" s="231" t="s">
        <v>896</v>
      </c>
      <c r="P14" s="231"/>
      <c r="Q14" s="231"/>
      <c r="R14" s="232"/>
    </row>
    <row r="15" spans="2:18" s="1" customFormat="1" ht="18" customHeight="1">
      <c r="B15" s="234" t="s">
        <v>275</v>
      </c>
      <c r="C15" s="233" t="s">
        <v>897</v>
      </c>
      <c r="D15" s="233" t="s">
        <v>849</v>
      </c>
      <c r="E15" s="233"/>
      <c r="F15" s="233" t="s">
        <v>898</v>
      </c>
      <c r="G15" s="233"/>
      <c r="H15" s="233" t="s">
        <v>899</v>
      </c>
      <c r="I15" s="233"/>
      <c r="J15" s="231" t="s">
        <v>898</v>
      </c>
      <c r="K15" s="231"/>
      <c r="L15" s="231" t="s">
        <v>899</v>
      </c>
      <c r="M15" s="231"/>
      <c r="N15" s="231"/>
      <c r="O15" s="231"/>
      <c r="P15" s="231"/>
      <c r="Q15" s="231"/>
      <c r="R15" s="232"/>
    </row>
    <row r="16" spans="2:18" s="1" customFormat="1" ht="27">
      <c r="B16" s="234"/>
      <c r="C16" s="233"/>
      <c r="D16" s="35" t="s">
        <v>900</v>
      </c>
      <c r="E16" s="35" t="s">
        <v>901</v>
      </c>
      <c r="F16" s="35" t="s">
        <v>900</v>
      </c>
      <c r="G16" s="20" t="s">
        <v>902</v>
      </c>
      <c r="H16" s="35" t="s">
        <v>900</v>
      </c>
      <c r="I16" s="20" t="s">
        <v>902</v>
      </c>
      <c r="J16" s="20" t="s">
        <v>900</v>
      </c>
      <c r="K16" s="20" t="s">
        <v>901</v>
      </c>
      <c r="L16" s="20" t="s">
        <v>900</v>
      </c>
      <c r="M16" s="20" t="s">
        <v>901</v>
      </c>
      <c r="N16" s="231"/>
      <c r="O16" s="20" t="s">
        <v>903</v>
      </c>
      <c r="P16" s="20" t="s">
        <v>904</v>
      </c>
      <c r="Q16" s="36" t="s">
        <v>905</v>
      </c>
      <c r="R16" s="20" t="s">
        <v>906</v>
      </c>
    </row>
    <row r="17" spans="2:18" s="1" customFormat="1" ht="15" customHeight="1">
      <c r="B17" s="6" t="s">
        <v>276</v>
      </c>
      <c r="C17" s="37" t="s">
        <v>907</v>
      </c>
      <c r="D17" s="7">
        <v>2</v>
      </c>
      <c r="E17" s="8">
        <v>2.6420079260237781E-3</v>
      </c>
      <c r="F17" s="7">
        <v>755</v>
      </c>
      <c r="G17" s="8">
        <v>7.1728446551856814E-4</v>
      </c>
      <c r="H17" s="7">
        <v>15342</v>
      </c>
      <c r="I17" s="8">
        <v>1.9458352125401989E-3</v>
      </c>
      <c r="J17" s="38">
        <v>182</v>
      </c>
      <c r="K17" s="8">
        <v>0.24105960264900661</v>
      </c>
      <c r="L17" s="38">
        <v>3180</v>
      </c>
      <c r="M17" s="8">
        <v>0.20727414939382088</v>
      </c>
      <c r="N17" s="39" t="s">
        <v>908</v>
      </c>
      <c r="O17" s="40">
        <v>20.320529801324504</v>
      </c>
      <c r="P17" s="40">
        <v>12.949389179755672</v>
      </c>
      <c r="Q17" s="40">
        <v>5.1390728476821188</v>
      </c>
      <c r="R17" s="7">
        <v>110</v>
      </c>
    </row>
    <row r="18" spans="2:18" s="1" customFormat="1" ht="15" customHeight="1">
      <c r="B18" s="6" t="s">
        <v>277</v>
      </c>
      <c r="C18" s="37" t="s">
        <v>907</v>
      </c>
      <c r="D18" s="7">
        <v>5</v>
      </c>
      <c r="E18" s="8">
        <v>1.1614401858304297E-3</v>
      </c>
      <c r="F18" s="7">
        <v>4300</v>
      </c>
      <c r="G18" s="8">
        <v>4.0851962936819114E-3</v>
      </c>
      <c r="H18" s="7">
        <v>47933</v>
      </c>
      <c r="I18" s="8">
        <v>6.0793716101348819E-3</v>
      </c>
      <c r="J18" s="38">
        <v>36</v>
      </c>
      <c r="K18" s="8">
        <v>8.3720930232558145E-3</v>
      </c>
      <c r="L18" s="38">
        <v>403</v>
      </c>
      <c r="M18" s="8">
        <v>8.4075688982538123E-3</v>
      </c>
      <c r="N18" s="39" t="s">
        <v>909</v>
      </c>
      <c r="O18" s="40">
        <v>11.147209302325582</v>
      </c>
      <c r="P18" s="40">
        <v>10.817542213883677</v>
      </c>
      <c r="Q18" s="40">
        <v>3.1811627906976745</v>
      </c>
      <c r="R18" s="7">
        <v>32</v>
      </c>
    </row>
    <row r="19" spans="2:18" s="1" customFormat="1" ht="15" customHeight="1">
      <c r="B19" s="6" t="s">
        <v>278</v>
      </c>
      <c r="C19" s="37" t="s">
        <v>907</v>
      </c>
      <c r="D19" s="7">
        <v>2</v>
      </c>
      <c r="E19" s="8">
        <v>5.6179775280898875E-3</v>
      </c>
      <c r="F19" s="7">
        <v>354</v>
      </c>
      <c r="G19" s="8">
        <v>3.3631615999148758E-4</v>
      </c>
      <c r="H19" s="7">
        <v>4966</v>
      </c>
      <c r="I19" s="8">
        <v>6.2984080729204983E-4</v>
      </c>
      <c r="J19" s="38">
        <v>3</v>
      </c>
      <c r="K19" s="8">
        <v>8.4745762711864406E-3</v>
      </c>
      <c r="L19" s="38">
        <v>115</v>
      </c>
      <c r="M19" s="8">
        <v>2.3157470801449857E-2</v>
      </c>
      <c r="N19" s="39" t="s">
        <v>910</v>
      </c>
      <c r="O19" s="40">
        <v>14.028248587570621</v>
      </c>
      <c r="P19" s="40">
        <v>13.307692307692308</v>
      </c>
      <c r="Q19" s="40">
        <v>3.5847457627118646</v>
      </c>
      <c r="R19" s="7">
        <v>6</v>
      </c>
    </row>
    <row r="20" spans="2:18" s="1" customFormat="1" ht="15" customHeight="1">
      <c r="B20" s="6" t="s">
        <v>279</v>
      </c>
      <c r="C20" s="37" t="s">
        <v>907</v>
      </c>
      <c r="D20" s="7">
        <v>134</v>
      </c>
      <c r="E20" s="8">
        <v>0.78823529411764703</v>
      </c>
      <c r="F20" s="7">
        <v>36</v>
      </c>
      <c r="G20" s="8">
        <v>3.420164338896484E-5</v>
      </c>
      <c r="H20" s="7">
        <v>92</v>
      </c>
      <c r="I20" s="8">
        <v>1.1668416083541801E-5</v>
      </c>
      <c r="J20" s="38">
        <v>2</v>
      </c>
      <c r="K20" s="8">
        <v>5.5555555555555552E-2</v>
      </c>
      <c r="L20" s="38">
        <v>7</v>
      </c>
      <c r="M20" s="8">
        <v>7.6086956521739135E-2</v>
      </c>
      <c r="N20" s="39" t="s">
        <v>911</v>
      </c>
      <c r="O20" s="40">
        <v>2.5555555555555554</v>
      </c>
      <c r="P20" s="40">
        <v>2.2647058823529411</v>
      </c>
      <c r="Q20" s="40">
        <v>0.94444444444444442</v>
      </c>
      <c r="R20" s="7"/>
    </row>
    <row r="21" spans="2:18" s="1" customFormat="1" ht="15" customHeight="1">
      <c r="B21" s="6" t="s">
        <v>280</v>
      </c>
      <c r="C21" s="37" t="s">
        <v>907</v>
      </c>
      <c r="D21" s="7">
        <v>22</v>
      </c>
      <c r="E21" s="8">
        <v>7.2607260726072612E-2</v>
      </c>
      <c r="F21" s="7">
        <v>281</v>
      </c>
      <c r="G21" s="8">
        <v>2.6696282756386442E-4</v>
      </c>
      <c r="H21" s="7">
        <v>2956</v>
      </c>
      <c r="I21" s="8">
        <v>3.7491128198858219E-4</v>
      </c>
      <c r="J21" s="38">
        <v>5</v>
      </c>
      <c r="K21" s="8">
        <v>1.7793594306049824E-2</v>
      </c>
      <c r="L21" s="38">
        <v>148</v>
      </c>
      <c r="M21" s="8">
        <v>5.0067658998646819E-2</v>
      </c>
      <c r="N21" s="39" t="s">
        <v>912</v>
      </c>
      <c r="O21" s="40">
        <v>10.519572953736654</v>
      </c>
      <c r="P21" s="40">
        <v>9.4275362318840585</v>
      </c>
      <c r="Q21" s="40">
        <v>3.9466192170818504</v>
      </c>
      <c r="R21" s="7">
        <v>3</v>
      </c>
    </row>
    <row r="22" spans="2:18" s="1" customFormat="1" ht="15" customHeight="1">
      <c r="B22" s="6" t="s">
        <v>281</v>
      </c>
      <c r="C22" s="37" t="s">
        <v>907</v>
      </c>
      <c r="D22" s="7">
        <v>2450</v>
      </c>
      <c r="E22" s="8">
        <v>0.5943716642406599</v>
      </c>
      <c r="F22" s="7">
        <v>1672</v>
      </c>
      <c r="G22" s="8">
        <v>1.5884763262874781E-3</v>
      </c>
      <c r="H22" s="7">
        <v>7140</v>
      </c>
      <c r="I22" s="8">
        <v>9.0557055257052673E-4</v>
      </c>
      <c r="J22" s="38">
        <v>31</v>
      </c>
      <c r="K22" s="8">
        <v>1.854066985645933E-2</v>
      </c>
      <c r="L22" s="38">
        <v>300</v>
      </c>
      <c r="M22" s="8">
        <v>4.2016806722689079E-2</v>
      </c>
      <c r="N22" s="39" t="s">
        <v>913</v>
      </c>
      <c r="O22" s="40">
        <v>4.2703349282296648</v>
      </c>
      <c r="P22" s="40">
        <v>3.9037172455819622</v>
      </c>
      <c r="Q22" s="40">
        <v>1.6297846889952152</v>
      </c>
      <c r="R22" s="7"/>
    </row>
    <row r="23" spans="2:18" s="1" customFormat="1" ht="15" customHeight="1">
      <c r="B23" s="6" t="s">
        <v>282</v>
      </c>
      <c r="C23" s="37" t="s">
        <v>914</v>
      </c>
      <c r="D23" s="7">
        <v>35</v>
      </c>
      <c r="E23" s="8">
        <v>8.9285714285714288E-2</v>
      </c>
      <c r="F23" s="7">
        <v>357</v>
      </c>
      <c r="G23" s="8">
        <v>3.3916629694056801E-4</v>
      </c>
      <c r="H23" s="7">
        <v>3256</v>
      </c>
      <c r="I23" s="8">
        <v>4.1296046486969675E-4</v>
      </c>
      <c r="J23" s="38">
        <v>10</v>
      </c>
      <c r="K23" s="8">
        <v>2.8011204481792718E-2</v>
      </c>
      <c r="L23" s="38">
        <v>112</v>
      </c>
      <c r="M23" s="8">
        <v>3.4398034398034398E-2</v>
      </c>
      <c r="N23" s="39" t="s">
        <v>915</v>
      </c>
      <c r="O23" s="40">
        <v>9.1204481792717083</v>
      </c>
      <c r="P23" s="40">
        <v>8.1671469740634013</v>
      </c>
      <c r="Q23" s="40"/>
      <c r="R23" s="7">
        <v>12</v>
      </c>
    </row>
    <row r="24" spans="2:18" s="1" customFormat="1" ht="15" customHeight="1">
      <c r="B24" s="6" t="s">
        <v>283</v>
      </c>
      <c r="C24" s="37" t="s">
        <v>914</v>
      </c>
      <c r="D24" s="7">
        <v>11</v>
      </c>
      <c r="E24" s="8">
        <v>8.5073472544470227E-3</v>
      </c>
      <c r="F24" s="7">
        <v>1282</v>
      </c>
      <c r="G24" s="8">
        <v>1.2179585229070257E-3</v>
      </c>
      <c r="H24" s="7">
        <v>15338</v>
      </c>
      <c r="I24" s="8">
        <v>1.9453278901017841E-3</v>
      </c>
      <c r="J24" s="38">
        <v>286</v>
      </c>
      <c r="K24" s="8">
        <v>0.22308892355694226</v>
      </c>
      <c r="L24" s="38">
        <v>2593</v>
      </c>
      <c r="M24" s="8">
        <v>0.16905724344764636</v>
      </c>
      <c r="N24" s="39" t="s">
        <v>916</v>
      </c>
      <c r="O24" s="40">
        <v>11.96411856474259</v>
      </c>
      <c r="P24" s="40">
        <v>8.1987951807228914</v>
      </c>
      <c r="Q24" s="40"/>
      <c r="R24" s="7">
        <v>165</v>
      </c>
    </row>
    <row r="25" spans="2:18" s="1" customFormat="1" ht="15" customHeight="1">
      <c r="B25" s="6" t="s">
        <v>284</v>
      </c>
      <c r="C25" s="37" t="s">
        <v>914</v>
      </c>
      <c r="D25" s="7">
        <v>70</v>
      </c>
      <c r="E25" s="8">
        <v>3.5000000000000003E-2</v>
      </c>
      <c r="F25" s="7">
        <v>1930</v>
      </c>
      <c r="G25" s="8">
        <v>1.8335881039083929E-3</v>
      </c>
      <c r="H25" s="7">
        <v>17441</v>
      </c>
      <c r="I25" s="8">
        <v>2.2120526620983973E-3</v>
      </c>
      <c r="J25" s="38">
        <v>58</v>
      </c>
      <c r="K25" s="8">
        <v>3.0051813471502591E-2</v>
      </c>
      <c r="L25" s="38">
        <v>547</v>
      </c>
      <c r="M25" s="8">
        <v>3.1362880568774724E-2</v>
      </c>
      <c r="N25" s="39" t="s">
        <v>908</v>
      </c>
      <c r="O25" s="40">
        <v>9.0367875647668399</v>
      </c>
      <c r="P25" s="40">
        <v>8.2147435897435894</v>
      </c>
      <c r="Q25" s="40"/>
      <c r="R25" s="7">
        <v>55</v>
      </c>
    </row>
    <row r="26" spans="2:18" s="1" customFormat="1" ht="15" customHeight="1">
      <c r="B26" s="6" t="s">
        <v>285</v>
      </c>
      <c r="C26" s="37" t="s">
        <v>914</v>
      </c>
      <c r="D26" s="7">
        <v>193</v>
      </c>
      <c r="E26" s="8">
        <v>2.8003482298316888E-2</v>
      </c>
      <c r="F26" s="7">
        <v>6699</v>
      </c>
      <c r="G26" s="8">
        <v>6.3643558072965407E-3</v>
      </c>
      <c r="H26" s="7">
        <v>61088</v>
      </c>
      <c r="I26" s="8">
        <v>7.7478282794717556E-3</v>
      </c>
      <c r="J26" s="38">
        <v>242</v>
      </c>
      <c r="K26" s="8">
        <v>3.6124794745484398E-2</v>
      </c>
      <c r="L26" s="38">
        <v>4283</v>
      </c>
      <c r="M26" s="8">
        <v>7.0111969617600842E-2</v>
      </c>
      <c r="N26" s="39" t="s">
        <v>917</v>
      </c>
      <c r="O26" s="40">
        <v>9.1189729810419458</v>
      </c>
      <c r="P26" s="40">
        <v>7.9321666408548861</v>
      </c>
      <c r="Q26" s="40"/>
      <c r="R26" s="7">
        <v>126</v>
      </c>
    </row>
    <row r="27" spans="2:18" s="1" customFormat="1" ht="15" customHeight="1">
      <c r="B27" s="6" t="s">
        <v>286</v>
      </c>
      <c r="C27" s="37" t="s">
        <v>914</v>
      </c>
      <c r="D27" s="7">
        <v>24</v>
      </c>
      <c r="E27" s="8">
        <v>1.3729977116704805E-2</v>
      </c>
      <c r="F27" s="7">
        <v>1724</v>
      </c>
      <c r="G27" s="8">
        <v>1.6378787000715384E-3</v>
      </c>
      <c r="H27" s="7">
        <v>13864</v>
      </c>
      <c r="I27" s="8">
        <v>1.7583795715459078E-3</v>
      </c>
      <c r="J27" s="38">
        <v>48</v>
      </c>
      <c r="K27" s="8">
        <v>2.7842227378190254E-2</v>
      </c>
      <c r="L27" s="38">
        <v>488</v>
      </c>
      <c r="M27" s="8">
        <v>3.5199076745527989E-2</v>
      </c>
      <c r="N27" s="39" t="s">
        <v>918</v>
      </c>
      <c r="O27" s="40">
        <v>8.041763341067286</v>
      </c>
      <c r="P27" s="40">
        <v>7.4033412887828165</v>
      </c>
      <c r="Q27" s="40"/>
      <c r="R27" s="7">
        <v>5</v>
      </c>
    </row>
    <row r="28" spans="2:18" s="1" customFormat="1" ht="15" customHeight="1">
      <c r="B28" s="6" t="s">
        <v>287</v>
      </c>
      <c r="C28" s="37" t="s">
        <v>914</v>
      </c>
      <c r="D28" s="7">
        <v>49</v>
      </c>
      <c r="E28" s="8">
        <v>3.4141583054626535E-3</v>
      </c>
      <c r="F28" s="7">
        <v>14303</v>
      </c>
      <c r="G28" s="8">
        <v>1.3588502927565669E-2</v>
      </c>
      <c r="H28" s="7">
        <v>151036</v>
      </c>
      <c r="I28" s="8">
        <v>1.9155987952106733E-2</v>
      </c>
      <c r="J28" s="38">
        <v>354</v>
      </c>
      <c r="K28" s="8">
        <v>2.4750052436551772E-2</v>
      </c>
      <c r="L28" s="38">
        <v>3623</v>
      </c>
      <c r="M28" s="8">
        <v>2.3987658571466404E-2</v>
      </c>
      <c r="N28" s="39" t="s">
        <v>919</v>
      </c>
      <c r="O28" s="40">
        <v>10.559742711319304</v>
      </c>
      <c r="P28" s="40">
        <v>9.8059359093841856</v>
      </c>
      <c r="Q28" s="40"/>
      <c r="R28" s="7">
        <v>1905</v>
      </c>
    </row>
    <row r="29" spans="2:18" s="1" customFormat="1" ht="15" customHeight="1">
      <c r="B29" s="6" t="s">
        <v>288</v>
      </c>
      <c r="C29" s="37" t="s">
        <v>914</v>
      </c>
      <c r="D29" s="7">
        <v>76</v>
      </c>
      <c r="E29" s="8">
        <v>2.4405908798972382E-2</v>
      </c>
      <c r="F29" s="7">
        <v>3038</v>
      </c>
      <c r="G29" s="8">
        <v>2.8862386837687549E-3</v>
      </c>
      <c r="H29" s="7">
        <v>26935</v>
      </c>
      <c r="I29" s="8">
        <v>3.4161824696760696E-3</v>
      </c>
      <c r="J29" s="38">
        <v>42</v>
      </c>
      <c r="K29" s="8">
        <v>1.3824884792626729E-2</v>
      </c>
      <c r="L29" s="38">
        <v>426</v>
      </c>
      <c r="M29" s="8">
        <v>1.5815852979394838E-2</v>
      </c>
      <c r="N29" s="39" t="s">
        <v>919</v>
      </c>
      <c r="O29" s="40">
        <v>8.8660302830809741</v>
      </c>
      <c r="P29" s="40">
        <v>8.4275700934579447</v>
      </c>
      <c r="Q29" s="40"/>
      <c r="R29" s="7">
        <v>265</v>
      </c>
    </row>
    <row r="30" spans="2:18" s="1" customFormat="1" ht="15" customHeight="1">
      <c r="B30" s="6" t="s">
        <v>289</v>
      </c>
      <c r="C30" s="37" t="s">
        <v>914</v>
      </c>
      <c r="D30" s="7">
        <v>5</v>
      </c>
      <c r="E30" s="8">
        <v>6.313131313131313E-3</v>
      </c>
      <c r="F30" s="7">
        <v>787</v>
      </c>
      <c r="G30" s="8">
        <v>7.4768592630875918E-4</v>
      </c>
      <c r="H30" s="7">
        <v>9317</v>
      </c>
      <c r="I30" s="8">
        <v>1.1816807896778147E-3</v>
      </c>
      <c r="J30" s="38">
        <v>219</v>
      </c>
      <c r="K30" s="8">
        <v>0.27827191867852608</v>
      </c>
      <c r="L30" s="38">
        <v>2221</v>
      </c>
      <c r="M30" s="8">
        <v>0.2383814532574863</v>
      </c>
      <c r="N30" s="39" t="s">
        <v>920</v>
      </c>
      <c r="O30" s="40">
        <v>11.838627700127065</v>
      </c>
      <c r="P30" s="40">
        <v>7.480633802816901</v>
      </c>
      <c r="Q30" s="40"/>
      <c r="R30" s="7">
        <v>48</v>
      </c>
    </row>
    <row r="31" spans="2:18" s="1" customFormat="1" ht="15" customHeight="1">
      <c r="B31" s="6" t="s">
        <v>290</v>
      </c>
      <c r="C31" s="37" t="s">
        <v>914</v>
      </c>
      <c r="D31" s="7">
        <v>44</v>
      </c>
      <c r="E31" s="8">
        <v>2.795425667090216E-2</v>
      </c>
      <c r="F31" s="7">
        <v>1530</v>
      </c>
      <c r="G31" s="8">
        <v>1.4535698440310057E-3</v>
      </c>
      <c r="H31" s="7">
        <v>11570</v>
      </c>
      <c r="I31" s="8">
        <v>1.4674301531149851E-3</v>
      </c>
      <c r="J31" s="38">
        <v>43</v>
      </c>
      <c r="K31" s="8">
        <v>2.8104575163398694E-2</v>
      </c>
      <c r="L31" s="38">
        <v>349</v>
      </c>
      <c r="M31" s="8">
        <v>3.0164217804667243E-2</v>
      </c>
      <c r="N31" s="39" t="s">
        <v>918</v>
      </c>
      <c r="O31" s="40">
        <v>7.5620915032679736</v>
      </c>
      <c r="P31" s="40">
        <v>6.9677202420981841</v>
      </c>
      <c r="Q31" s="40"/>
      <c r="R31" s="7">
        <v>8</v>
      </c>
    </row>
    <row r="32" spans="2:18" s="1" customFormat="1" ht="15" customHeight="1">
      <c r="B32" s="6" t="s">
        <v>291</v>
      </c>
      <c r="C32" s="37" t="s">
        <v>914</v>
      </c>
      <c r="D32" s="7">
        <v>6</v>
      </c>
      <c r="E32" s="8">
        <v>1.6E-2</v>
      </c>
      <c r="F32" s="7">
        <v>369</v>
      </c>
      <c r="G32" s="8">
        <v>3.5056684473688961E-4</v>
      </c>
      <c r="H32" s="7">
        <v>4368</v>
      </c>
      <c r="I32" s="8">
        <v>5.539961027490281E-4</v>
      </c>
      <c r="J32" s="38">
        <v>100</v>
      </c>
      <c r="K32" s="8">
        <v>0.27100271002710025</v>
      </c>
      <c r="L32" s="38">
        <v>1034</v>
      </c>
      <c r="M32" s="8">
        <v>0.23672161172161171</v>
      </c>
      <c r="N32" s="39" t="s">
        <v>920</v>
      </c>
      <c r="O32" s="40">
        <v>11.83739837398374</v>
      </c>
      <c r="P32" s="40">
        <v>7.5315985130111525</v>
      </c>
      <c r="Q32" s="40"/>
      <c r="R32" s="7">
        <v>3</v>
      </c>
    </row>
    <row r="33" spans="2:18" s="1" customFormat="1" ht="15" customHeight="1">
      <c r="B33" s="6" t="s">
        <v>292</v>
      </c>
      <c r="C33" s="37" t="s">
        <v>914</v>
      </c>
      <c r="D33" s="7">
        <v>87</v>
      </c>
      <c r="E33" s="8">
        <v>5.2536231884057968E-2</v>
      </c>
      <c r="F33" s="7">
        <v>1569</v>
      </c>
      <c r="G33" s="8">
        <v>1.490621624369051E-3</v>
      </c>
      <c r="H33" s="7">
        <v>11564</v>
      </c>
      <c r="I33" s="8">
        <v>1.4666691694573629E-3</v>
      </c>
      <c r="J33" s="38">
        <v>28</v>
      </c>
      <c r="K33" s="8">
        <v>1.7845761631612493E-2</v>
      </c>
      <c r="L33" s="38">
        <v>247</v>
      </c>
      <c r="M33" s="8">
        <v>2.1359391214112764E-2</v>
      </c>
      <c r="N33" s="39" t="s">
        <v>921</v>
      </c>
      <c r="O33" s="40">
        <v>7.3702995538559595</v>
      </c>
      <c r="P33" s="40">
        <v>6.944192083062946</v>
      </c>
      <c r="Q33" s="40"/>
      <c r="R33" s="7">
        <v>1</v>
      </c>
    </row>
    <row r="34" spans="2:18" s="1" customFormat="1" ht="15" customHeight="1">
      <c r="B34" s="6" t="s">
        <v>293</v>
      </c>
      <c r="C34" s="37" t="s">
        <v>914</v>
      </c>
      <c r="D34" s="7"/>
      <c r="E34" s="8"/>
      <c r="F34" s="7">
        <v>79</v>
      </c>
      <c r="G34" s="8">
        <v>7.5053606325783948E-5</v>
      </c>
      <c r="H34" s="7">
        <v>831</v>
      </c>
      <c r="I34" s="8">
        <v>1.0539623658068735E-4</v>
      </c>
      <c r="J34" s="38">
        <v>5</v>
      </c>
      <c r="K34" s="8">
        <v>6.3291139240506333E-2</v>
      </c>
      <c r="L34" s="38">
        <v>31</v>
      </c>
      <c r="M34" s="8">
        <v>3.7304452466907341E-2</v>
      </c>
      <c r="N34" s="39" t="s">
        <v>918</v>
      </c>
      <c r="O34" s="40">
        <v>10.518987341772151</v>
      </c>
      <c r="P34" s="40">
        <v>9.4594594594594597</v>
      </c>
      <c r="Q34" s="40"/>
      <c r="R34" s="7">
        <v>1</v>
      </c>
    </row>
    <row r="35" spans="2:18" s="1" customFormat="1" ht="15" customHeight="1">
      <c r="B35" s="6" t="s">
        <v>294</v>
      </c>
      <c r="C35" s="37" t="s">
        <v>914</v>
      </c>
      <c r="D35" s="7">
        <v>1</v>
      </c>
      <c r="E35" s="8">
        <v>5.9880239520958087E-3</v>
      </c>
      <c r="F35" s="7">
        <v>166</v>
      </c>
      <c r="G35" s="8">
        <v>1.5770757784911566E-4</v>
      </c>
      <c r="H35" s="7">
        <v>1290</v>
      </c>
      <c r="I35" s="8">
        <v>1.6361148638879263E-4</v>
      </c>
      <c r="J35" s="38">
        <v>1</v>
      </c>
      <c r="K35" s="8">
        <v>6.024096385542169E-3</v>
      </c>
      <c r="L35" s="38">
        <v>7</v>
      </c>
      <c r="M35" s="8">
        <v>5.4263565891472867E-3</v>
      </c>
      <c r="N35" s="39" t="s">
        <v>922</v>
      </c>
      <c r="O35" s="40">
        <v>7.7710843373493974</v>
      </c>
      <c r="P35" s="40">
        <v>7.6121212121212123</v>
      </c>
      <c r="Q35" s="40"/>
      <c r="R35" s="7">
        <v>1</v>
      </c>
    </row>
    <row r="36" spans="2:18" s="1" customFormat="1" ht="15" customHeight="1">
      <c r="B36" s="6" t="s">
        <v>295</v>
      </c>
      <c r="C36" s="37" t="s">
        <v>914</v>
      </c>
      <c r="D36" s="7">
        <v>40</v>
      </c>
      <c r="E36" s="8">
        <v>6.1823802163833076E-2</v>
      </c>
      <c r="F36" s="7">
        <v>607</v>
      </c>
      <c r="G36" s="8">
        <v>5.7667770936393494E-4</v>
      </c>
      <c r="H36" s="7">
        <v>4254</v>
      </c>
      <c r="I36" s="8">
        <v>5.395374132542046E-4</v>
      </c>
      <c r="J36" s="38">
        <v>14</v>
      </c>
      <c r="K36" s="8">
        <v>2.3064250411861616E-2</v>
      </c>
      <c r="L36" s="38">
        <v>259</v>
      </c>
      <c r="M36" s="8">
        <v>6.0883874000940294E-2</v>
      </c>
      <c r="N36" s="39" t="s">
        <v>923</v>
      </c>
      <c r="O36" s="40">
        <v>7.0082372322899502</v>
      </c>
      <c r="P36" s="40">
        <v>6.1703204047217541</v>
      </c>
      <c r="Q36" s="40"/>
      <c r="R36" s="7">
        <v>151</v>
      </c>
    </row>
    <row r="37" spans="2:18" s="1" customFormat="1" ht="15" customHeight="1">
      <c r="B37" s="6" t="s">
        <v>296</v>
      </c>
      <c r="C37" s="37" t="s">
        <v>914</v>
      </c>
      <c r="D37" s="7">
        <v>475</v>
      </c>
      <c r="E37" s="8">
        <v>0.10678956834532374</v>
      </c>
      <c r="F37" s="7">
        <v>3973</v>
      </c>
      <c r="G37" s="8">
        <v>3.7745313662321473E-3</v>
      </c>
      <c r="H37" s="7">
        <v>19158</v>
      </c>
      <c r="I37" s="8">
        <v>2.4298208187879763E-3</v>
      </c>
      <c r="J37" s="38">
        <v>138</v>
      </c>
      <c r="K37" s="8">
        <v>3.4734457588723885E-2</v>
      </c>
      <c r="L37" s="38">
        <v>1515</v>
      </c>
      <c r="M37" s="8">
        <v>7.9079235828374575E-2</v>
      </c>
      <c r="N37" s="39" t="s">
        <v>924</v>
      </c>
      <c r="O37" s="40">
        <v>4.8220488295997983</v>
      </c>
      <c r="P37" s="40">
        <v>4.1932203389830507</v>
      </c>
      <c r="Q37" s="40"/>
      <c r="R37" s="7">
        <v>1</v>
      </c>
    </row>
    <row r="38" spans="2:18" s="1" customFormat="1" ht="15" customHeight="1">
      <c r="B38" s="6" t="s">
        <v>297</v>
      </c>
      <c r="C38" s="37" t="s">
        <v>914</v>
      </c>
      <c r="D38" s="7">
        <v>6</v>
      </c>
      <c r="E38" s="8">
        <v>1.4925373134328358E-2</v>
      </c>
      <c r="F38" s="7">
        <v>396</v>
      </c>
      <c r="G38" s="8">
        <v>3.7621807727861325E-4</v>
      </c>
      <c r="H38" s="7">
        <v>3561</v>
      </c>
      <c r="I38" s="8">
        <v>4.5164380079882992E-4</v>
      </c>
      <c r="J38" s="38">
        <v>10</v>
      </c>
      <c r="K38" s="8">
        <v>2.5252525252525252E-2</v>
      </c>
      <c r="L38" s="38">
        <v>160</v>
      </c>
      <c r="M38" s="8">
        <v>4.4931199101376017E-2</v>
      </c>
      <c r="N38" s="39" t="s">
        <v>915</v>
      </c>
      <c r="O38" s="40">
        <v>8.9924242424242422</v>
      </c>
      <c r="P38" s="40">
        <v>8.0077720207253886</v>
      </c>
      <c r="Q38" s="40"/>
      <c r="R38" s="7">
        <v>90</v>
      </c>
    </row>
    <row r="39" spans="2:18" s="1" customFormat="1" ht="15" customHeight="1">
      <c r="B39" s="6" t="s">
        <v>298</v>
      </c>
      <c r="C39" s="37" t="s">
        <v>914</v>
      </c>
      <c r="D39" s="7">
        <v>14</v>
      </c>
      <c r="E39" s="8">
        <v>1.9178082191780823E-2</v>
      </c>
      <c r="F39" s="7">
        <v>716</v>
      </c>
      <c r="G39" s="8">
        <v>6.802326851805229E-4</v>
      </c>
      <c r="H39" s="7">
        <v>8347</v>
      </c>
      <c r="I39" s="8">
        <v>1.0586550983622109E-3</v>
      </c>
      <c r="J39" s="38">
        <v>183</v>
      </c>
      <c r="K39" s="8">
        <v>0.25558659217877094</v>
      </c>
      <c r="L39" s="38">
        <v>1534</v>
      </c>
      <c r="M39" s="8">
        <v>0.18377860309093089</v>
      </c>
      <c r="N39" s="39" t="s">
        <v>925</v>
      </c>
      <c r="O39" s="40">
        <v>11.657821229050279</v>
      </c>
      <c r="P39" s="40">
        <v>7.9549718574108814</v>
      </c>
      <c r="Q39" s="40"/>
      <c r="R39" s="7">
        <v>46</v>
      </c>
    </row>
    <row r="40" spans="2:18" s="1" customFormat="1" ht="15" customHeight="1">
      <c r="B40" s="6" t="s">
        <v>299</v>
      </c>
      <c r="C40" s="37" t="s">
        <v>914</v>
      </c>
      <c r="D40" s="7">
        <v>153</v>
      </c>
      <c r="E40" s="8">
        <v>6.7879325643300792E-2</v>
      </c>
      <c r="F40" s="7">
        <v>2101</v>
      </c>
      <c r="G40" s="8">
        <v>1.9960459100059756E-3</v>
      </c>
      <c r="H40" s="7">
        <v>15501</v>
      </c>
      <c r="I40" s="8">
        <v>1.9660012794671896E-3</v>
      </c>
      <c r="J40" s="38">
        <v>89</v>
      </c>
      <c r="K40" s="8">
        <v>4.2360780580675869E-2</v>
      </c>
      <c r="L40" s="38">
        <v>625</v>
      </c>
      <c r="M40" s="8">
        <v>4.0319979356170571E-2</v>
      </c>
      <c r="N40" s="39" t="s">
        <v>926</v>
      </c>
      <c r="O40" s="40">
        <v>7.3779152784388389</v>
      </c>
      <c r="P40" s="40">
        <v>6.5974155069582503</v>
      </c>
      <c r="Q40" s="40"/>
      <c r="R40" s="7">
        <v>52</v>
      </c>
    </row>
    <row r="41" spans="2:18" s="1" customFormat="1" ht="15" customHeight="1">
      <c r="B41" s="6" t="s">
        <v>300</v>
      </c>
      <c r="C41" s="37" t="s">
        <v>914</v>
      </c>
      <c r="D41" s="7">
        <v>101</v>
      </c>
      <c r="E41" s="8">
        <v>0.20200000000000001</v>
      </c>
      <c r="F41" s="7">
        <v>399</v>
      </c>
      <c r="G41" s="8">
        <v>3.7906821422769362E-4</v>
      </c>
      <c r="H41" s="7">
        <v>1537</v>
      </c>
      <c r="I41" s="8">
        <v>1.949386469609103E-4</v>
      </c>
      <c r="J41" s="38">
        <v>94</v>
      </c>
      <c r="K41" s="8">
        <v>0.23558897243107768</v>
      </c>
      <c r="L41" s="38">
        <v>385</v>
      </c>
      <c r="M41" s="8">
        <v>0.25048796356538711</v>
      </c>
      <c r="N41" s="39" t="s">
        <v>911</v>
      </c>
      <c r="O41" s="40">
        <v>3.8521303258145365</v>
      </c>
      <c r="P41" s="40">
        <v>2.5442622950819671</v>
      </c>
      <c r="Q41" s="40"/>
      <c r="R41" s="7"/>
    </row>
    <row r="42" spans="2:18" s="1" customFormat="1" ht="15" customHeight="1">
      <c r="B42" s="6" t="s">
        <v>301</v>
      </c>
      <c r="C42" s="37" t="s">
        <v>914</v>
      </c>
      <c r="D42" s="7">
        <v>9</v>
      </c>
      <c r="E42" s="8">
        <v>5.4216867469879519E-2</v>
      </c>
      <c r="F42" s="7">
        <v>157</v>
      </c>
      <c r="G42" s="8">
        <v>1.4915716700187443E-4</v>
      </c>
      <c r="H42" s="7">
        <v>1189</v>
      </c>
      <c r="I42" s="8">
        <v>1.5080159481881741E-4</v>
      </c>
      <c r="J42" s="38">
        <v>48</v>
      </c>
      <c r="K42" s="8">
        <v>0.30573248407643311</v>
      </c>
      <c r="L42" s="38">
        <v>305</v>
      </c>
      <c r="M42" s="8">
        <v>0.25651808242220353</v>
      </c>
      <c r="N42" s="39" t="s">
        <v>927</v>
      </c>
      <c r="O42" s="40">
        <v>7.5732484076433124</v>
      </c>
      <c r="P42" s="40">
        <v>4.5412844036697244</v>
      </c>
      <c r="Q42" s="40"/>
      <c r="R42" s="7">
        <v>3</v>
      </c>
    </row>
    <row r="43" spans="2:18" s="1" customFormat="1" ht="15" customHeight="1">
      <c r="B43" s="6" t="s">
        <v>302</v>
      </c>
      <c r="C43" s="37" t="s">
        <v>914</v>
      </c>
      <c r="D43" s="7">
        <v>69</v>
      </c>
      <c r="E43" s="8">
        <v>0.11183144246353323</v>
      </c>
      <c r="F43" s="7">
        <v>548</v>
      </c>
      <c r="G43" s="8">
        <v>5.2062501603202037E-4</v>
      </c>
      <c r="H43" s="7">
        <v>2757</v>
      </c>
      <c r="I43" s="8">
        <v>3.4967199067744288E-4</v>
      </c>
      <c r="J43" s="38">
        <v>45</v>
      </c>
      <c r="K43" s="8">
        <v>8.211678832116788E-2</v>
      </c>
      <c r="L43" s="38">
        <v>151</v>
      </c>
      <c r="M43" s="8">
        <v>5.4769677185346394E-2</v>
      </c>
      <c r="N43" s="39" t="s">
        <v>928</v>
      </c>
      <c r="O43" s="40">
        <v>5.031021897810219</v>
      </c>
      <c r="P43" s="40">
        <v>4.286282306163022</v>
      </c>
      <c r="Q43" s="40"/>
      <c r="R43" s="7">
        <v>2</v>
      </c>
    </row>
    <row r="44" spans="2:18" s="1" customFormat="1" ht="15" customHeight="1">
      <c r="B44" s="6" t="s">
        <v>303</v>
      </c>
      <c r="C44" s="37" t="s">
        <v>914</v>
      </c>
      <c r="D44" s="7">
        <v>270</v>
      </c>
      <c r="E44" s="8">
        <v>0.421875</v>
      </c>
      <c r="F44" s="7">
        <v>370</v>
      </c>
      <c r="G44" s="8">
        <v>3.5151689038658305E-4</v>
      </c>
      <c r="H44" s="7">
        <v>968</v>
      </c>
      <c r="I44" s="8">
        <v>1.2277203009639635E-4</v>
      </c>
      <c r="J44" s="38">
        <v>25</v>
      </c>
      <c r="K44" s="8">
        <v>6.7567567567567571E-2</v>
      </c>
      <c r="L44" s="38">
        <v>63</v>
      </c>
      <c r="M44" s="8">
        <v>6.5082644628099179E-2</v>
      </c>
      <c r="N44" s="39" t="s">
        <v>911</v>
      </c>
      <c r="O44" s="40">
        <v>2.6162162162162161</v>
      </c>
      <c r="P44" s="40">
        <v>2.3333333333333335</v>
      </c>
      <c r="Q44" s="40"/>
      <c r="R44" s="7"/>
    </row>
    <row r="45" spans="2:18" s="1" customFormat="1" ht="15" customHeight="1">
      <c r="B45" s="6" t="s">
        <v>304</v>
      </c>
      <c r="C45" s="37" t="s">
        <v>914</v>
      </c>
      <c r="D45" s="7">
        <v>17</v>
      </c>
      <c r="E45" s="8">
        <v>3.0852994555353903E-2</v>
      </c>
      <c r="F45" s="7">
        <v>534</v>
      </c>
      <c r="G45" s="8">
        <v>5.0732437693631178E-4</v>
      </c>
      <c r="H45" s="7">
        <v>5312</v>
      </c>
      <c r="I45" s="8">
        <v>6.7372419821493524E-4</v>
      </c>
      <c r="J45" s="38">
        <v>182</v>
      </c>
      <c r="K45" s="8">
        <v>0.34082397003745318</v>
      </c>
      <c r="L45" s="38">
        <v>1688</v>
      </c>
      <c r="M45" s="8">
        <v>0.31777108433734941</v>
      </c>
      <c r="N45" s="39" t="s">
        <v>928</v>
      </c>
      <c r="O45" s="40">
        <v>9.9475655430711605</v>
      </c>
      <c r="P45" s="40">
        <v>5.0852272727272725</v>
      </c>
      <c r="Q45" s="40"/>
      <c r="R45" s="7">
        <v>88</v>
      </c>
    </row>
    <row r="46" spans="2:18" s="1" customFormat="1" ht="15" customHeight="1">
      <c r="B46" s="6" t="s">
        <v>305</v>
      </c>
      <c r="C46" s="37" t="s">
        <v>914</v>
      </c>
      <c r="D46" s="7">
        <v>220</v>
      </c>
      <c r="E46" s="8">
        <v>8.6342229199372053E-2</v>
      </c>
      <c r="F46" s="7">
        <v>2328</v>
      </c>
      <c r="G46" s="8">
        <v>2.2117062724863932E-3</v>
      </c>
      <c r="H46" s="7">
        <v>14709</v>
      </c>
      <c r="I46" s="8">
        <v>1.8655514366610472E-3</v>
      </c>
      <c r="J46" s="38">
        <v>43</v>
      </c>
      <c r="K46" s="8">
        <v>1.8470790378006873E-2</v>
      </c>
      <c r="L46" s="38">
        <v>238</v>
      </c>
      <c r="M46" s="8">
        <v>1.6180569719219526E-2</v>
      </c>
      <c r="N46" s="39" t="s">
        <v>918</v>
      </c>
      <c r="O46" s="40">
        <v>6.3182989690721651</v>
      </c>
      <c r="P46" s="40">
        <v>5.9553610503282277</v>
      </c>
      <c r="Q46" s="40"/>
      <c r="R46" s="7">
        <v>10</v>
      </c>
    </row>
    <row r="47" spans="2:18" s="1" customFormat="1" ht="15" customHeight="1">
      <c r="B47" s="6" t="s">
        <v>306</v>
      </c>
      <c r="C47" s="37" t="s">
        <v>907</v>
      </c>
      <c r="D47" s="7">
        <v>2462</v>
      </c>
      <c r="E47" s="8">
        <v>0.520837740638883</v>
      </c>
      <c r="F47" s="7">
        <v>2265</v>
      </c>
      <c r="G47" s="8">
        <v>2.1518533965557045E-3</v>
      </c>
      <c r="H47" s="7">
        <v>6502</v>
      </c>
      <c r="I47" s="8">
        <v>8.246526236433564E-4</v>
      </c>
      <c r="J47" s="38">
        <v>17</v>
      </c>
      <c r="K47" s="8">
        <v>7.5055187637969095E-3</v>
      </c>
      <c r="L47" s="38">
        <v>96</v>
      </c>
      <c r="M47" s="8">
        <v>1.4764687788372808E-2</v>
      </c>
      <c r="N47" s="39" t="s">
        <v>929</v>
      </c>
      <c r="O47" s="40">
        <v>2.8706401766004417</v>
      </c>
      <c r="P47" s="40">
        <v>2.7588967971530249</v>
      </c>
      <c r="Q47" s="40">
        <v>0.63885209713024282</v>
      </c>
      <c r="R47" s="7"/>
    </row>
    <row r="48" spans="2:18" s="1" customFormat="1" ht="15" customHeight="1">
      <c r="B48" s="6" t="s">
        <v>307</v>
      </c>
      <c r="C48" s="37" t="s">
        <v>907</v>
      </c>
      <c r="D48" s="7">
        <v>92</v>
      </c>
      <c r="E48" s="8">
        <v>0.19784946236559139</v>
      </c>
      <c r="F48" s="7">
        <v>373</v>
      </c>
      <c r="G48" s="8">
        <v>3.5436702733566348E-4</v>
      </c>
      <c r="H48" s="7">
        <v>2237</v>
      </c>
      <c r="I48" s="8">
        <v>2.8372007368351095E-4</v>
      </c>
      <c r="J48" s="38">
        <v>10</v>
      </c>
      <c r="K48" s="8">
        <v>2.6809651474530832E-2</v>
      </c>
      <c r="L48" s="38">
        <v>69</v>
      </c>
      <c r="M48" s="8">
        <v>3.0844881537773806E-2</v>
      </c>
      <c r="N48" s="39" t="s">
        <v>918</v>
      </c>
      <c r="O48" s="40">
        <v>5.9973190348525467</v>
      </c>
      <c r="P48" s="40">
        <v>5.4214876033057848</v>
      </c>
      <c r="Q48" s="40">
        <v>2.0616621983914207</v>
      </c>
      <c r="R48" s="7">
        <v>1</v>
      </c>
    </row>
    <row r="49" spans="2:18" s="1" customFormat="1" ht="15" customHeight="1">
      <c r="B49" s="6" t="s">
        <v>308</v>
      </c>
      <c r="C49" s="37" t="s">
        <v>907</v>
      </c>
      <c r="D49" s="7">
        <v>122</v>
      </c>
      <c r="E49" s="8">
        <v>0.4765625</v>
      </c>
      <c r="F49" s="7">
        <v>134</v>
      </c>
      <c r="G49" s="8">
        <v>1.2730611705892469E-4</v>
      </c>
      <c r="H49" s="7">
        <v>708</v>
      </c>
      <c r="I49" s="8">
        <v>8.9796071599430383E-5</v>
      </c>
      <c r="J49" s="38">
        <v>1</v>
      </c>
      <c r="K49" s="8">
        <v>7.462686567164179E-3</v>
      </c>
      <c r="L49" s="38">
        <v>107</v>
      </c>
      <c r="M49" s="8">
        <v>0.15112994350282485</v>
      </c>
      <c r="N49" s="39" t="s">
        <v>916</v>
      </c>
      <c r="O49" s="40">
        <v>5.2835820895522385</v>
      </c>
      <c r="P49" s="40">
        <v>4.3984962406015038</v>
      </c>
      <c r="Q49" s="40">
        <v>1.4477611940298507</v>
      </c>
      <c r="R49" s="7"/>
    </row>
    <row r="50" spans="2:18" s="1" customFormat="1" ht="15" customHeight="1">
      <c r="B50" s="6" t="s">
        <v>309</v>
      </c>
      <c r="C50" s="37" t="s">
        <v>907</v>
      </c>
      <c r="D50" s="7">
        <v>883</v>
      </c>
      <c r="E50" s="8">
        <v>0.69912905779889156</v>
      </c>
      <c r="F50" s="7">
        <v>380</v>
      </c>
      <c r="G50" s="8">
        <v>3.6101734688351778E-4</v>
      </c>
      <c r="H50" s="7">
        <v>1442</v>
      </c>
      <c r="I50" s="8">
        <v>1.8288973904855734E-4</v>
      </c>
      <c r="J50" s="38">
        <v>75</v>
      </c>
      <c r="K50" s="8">
        <v>0.19736842105263158</v>
      </c>
      <c r="L50" s="38">
        <v>375</v>
      </c>
      <c r="M50" s="8">
        <v>0.26005547850208044</v>
      </c>
      <c r="N50" s="39" t="s">
        <v>911</v>
      </c>
      <c r="O50" s="40">
        <v>3.7947368421052632</v>
      </c>
      <c r="P50" s="40">
        <v>2.4262295081967213</v>
      </c>
      <c r="Q50" s="40">
        <v>1.5763157894736841</v>
      </c>
      <c r="R50" s="7"/>
    </row>
    <row r="51" spans="2:18" s="1" customFormat="1" ht="15" customHeight="1">
      <c r="B51" s="6" t="s">
        <v>310</v>
      </c>
      <c r="C51" s="37" t="s">
        <v>907</v>
      </c>
      <c r="D51" s="7">
        <v>1308</v>
      </c>
      <c r="E51" s="8">
        <v>0.67807153965785383</v>
      </c>
      <c r="F51" s="7">
        <v>621</v>
      </c>
      <c r="G51" s="8">
        <v>5.8997834845964353E-4</v>
      </c>
      <c r="H51" s="7">
        <v>2423</v>
      </c>
      <c r="I51" s="8">
        <v>3.0731056706980196E-4</v>
      </c>
      <c r="J51" s="38">
        <v>132</v>
      </c>
      <c r="K51" s="8">
        <v>0.21256038647342995</v>
      </c>
      <c r="L51" s="38">
        <v>701</v>
      </c>
      <c r="M51" s="8">
        <v>0.28931077177053238</v>
      </c>
      <c r="N51" s="39" t="s">
        <v>911</v>
      </c>
      <c r="O51" s="40">
        <v>3.9017713365539453</v>
      </c>
      <c r="P51" s="40">
        <v>2.4355828220858897</v>
      </c>
      <c r="Q51" s="40">
        <v>1.0161030595813205</v>
      </c>
      <c r="R51" s="7"/>
    </row>
    <row r="52" spans="2:18" s="1" customFormat="1" ht="15" customHeight="1">
      <c r="B52" s="6" t="s">
        <v>311</v>
      </c>
      <c r="C52" s="37" t="s">
        <v>907</v>
      </c>
      <c r="D52" s="7">
        <v>515</v>
      </c>
      <c r="E52" s="8">
        <v>0.75846833578792339</v>
      </c>
      <c r="F52" s="7">
        <v>164</v>
      </c>
      <c r="G52" s="8">
        <v>1.5580748654972872E-4</v>
      </c>
      <c r="H52" s="7">
        <v>399</v>
      </c>
      <c r="I52" s="8">
        <v>5.0605413231882375E-5</v>
      </c>
      <c r="J52" s="38">
        <v>10</v>
      </c>
      <c r="K52" s="8">
        <v>6.097560975609756E-2</v>
      </c>
      <c r="L52" s="38">
        <v>34</v>
      </c>
      <c r="M52" s="8">
        <v>8.5213032581453629E-2</v>
      </c>
      <c r="N52" s="39" t="s">
        <v>911</v>
      </c>
      <c r="O52" s="40">
        <v>2.4329268292682928</v>
      </c>
      <c r="P52" s="40">
        <v>2.1103896103896105</v>
      </c>
      <c r="Q52" s="40">
        <v>1.1829268292682926</v>
      </c>
      <c r="R52" s="7"/>
    </row>
    <row r="53" spans="2:18" s="1" customFormat="1" ht="15" customHeight="1">
      <c r="B53" s="6" t="s">
        <v>312</v>
      </c>
      <c r="C53" s="37" t="s">
        <v>907</v>
      </c>
      <c r="D53" s="7">
        <v>1914</v>
      </c>
      <c r="E53" s="8">
        <v>0.42571174377224197</v>
      </c>
      <c r="F53" s="7">
        <v>2582</v>
      </c>
      <c r="G53" s="8">
        <v>2.4530178675085338E-3</v>
      </c>
      <c r="H53" s="7">
        <v>9784</v>
      </c>
      <c r="I53" s="8">
        <v>1.2409106843627496E-3</v>
      </c>
      <c r="J53" s="38">
        <v>123</v>
      </c>
      <c r="K53" s="8">
        <v>4.763749031758327E-2</v>
      </c>
      <c r="L53" s="38">
        <v>621</v>
      </c>
      <c r="M53" s="8">
        <v>6.347097301717089E-2</v>
      </c>
      <c r="N53" s="39" t="s">
        <v>930</v>
      </c>
      <c r="O53" s="40">
        <v>3.7893106119287374</v>
      </c>
      <c r="P53" s="40">
        <v>3.2761285075233837</v>
      </c>
      <c r="Q53" s="40">
        <v>0.96514329976762203</v>
      </c>
      <c r="R53" s="7"/>
    </row>
    <row r="54" spans="2:18" s="1" customFormat="1" ht="15" customHeight="1">
      <c r="B54" s="6" t="s">
        <v>313</v>
      </c>
      <c r="C54" s="37" t="s">
        <v>914</v>
      </c>
      <c r="D54" s="7">
        <v>11</v>
      </c>
      <c r="E54" s="8">
        <v>0.18032786885245902</v>
      </c>
      <c r="F54" s="7">
        <v>50</v>
      </c>
      <c r="G54" s="8">
        <v>4.7502282484673389E-5</v>
      </c>
      <c r="H54" s="7">
        <v>190</v>
      </c>
      <c r="I54" s="8">
        <v>2.4097815824705893E-5</v>
      </c>
      <c r="J54" s="38"/>
      <c r="K54" s="8"/>
      <c r="L54" s="38"/>
      <c r="M54" s="8"/>
      <c r="N54" s="39" t="s">
        <v>920</v>
      </c>
      <c r="O54" s="40">
        <v>3.8</v>
      </c>
      <c r="P54" s="40">
        <v>3.8</v>
      </c>
      <c r="Q54" s="40"/>
      <c r="R54" s="7"/>
    </row>
    <row r="55" spans="2:18" s="1" customFormat="1" ht="15" customHeight="1">
      <c r="B55" s="6" t="s">
        <v>314</v>
      </c>
      <c r="C55" s="37" t="s">
        <v>914</v>
      </c>
      <c r="D55" s="7">
        <v>10</v>
      </c>
      <c r="E55" s="8">
        <v>2.2935779816513763E-2</v>
      </c>
      <c r="F55" s="7">
        <v>426</v>
      </c>
      <c r="G55" s="8">
        <v>4.0471944676941725E-4</v>
      </c>
      <c r="H55" s="7">
        <v>2725</v>
      </c>
      <c r="I55" s="8">
        <v>3.4561341117012398E-4</v>
      </c>
      <c r="J55" s="38">
        <v>4</v>
      </c>
      <c r="K55" s="8">
        <v>9.3896713615023476E-3</v>
      </c>
      <c r="L55" s="38">
        <v>33</v>
      </c>
      <c r="M55" s="8">
        <v>1.2110091743119266E-2</v>
      </c>
      <c r="N55" s="39" t="s">
        <v>908</v>
      </c>
      <c r="O55" s="40">
        <v>6.396713615023474</v>
      </c>
      <c r="P55" s="40">
        <v>6.1327014218009479</v>
      </c>
      <c r="Q55" s="40"/>
      <c r="R55" s="7">
        <v>2</v>
      </c>
    </row>
    <row r="56" spans="2:18" s="1" customFormat="1" ht="15" customHeight="1">
      <c r="B56" s="6" t="s">
        <v>315</v>
      </c>
      <c r="C56" s="37" t="s">
        <v>914</v>
      </c>
      <c r="D56" s="7">
        <v>28</v>
      </c>
      <c r="E56" s="8">
        <v>3.1710079275198186E-2</v>
      </c>
      <c r="F56" s="7">
        <v>855</v>
      </c>
      <c r="G56" s="8">
        <v>8.1228903048791493E-4</v>
      </c>
      <c r="H56" s="7">
        <v>6123</v>
      </c>
      <c r="I56" s="8">
        <v>7.7658382260354828E-4</v>
      </c>
      <c r="J56" s="38">
        <v>10</v>
      </c>
      <c r="K56" s="8">
        <v>1.1695906432748537E-2</v>
      </c>
      <c r="L56" s="38">
        <v>49</v>
      </c>
      <c r="M56" s="8">
        <v>8.0026130981544989E-3</v>
      </c>
      <c r="N56" s="39" t="s">
        <v>918</v>
      </c>
      <c r="O56" s="40">
        <v>7.1614035087719294</v>
      </c>
      <c r="P56" s="40">
        <v>6.9514792899408286</v>
      </c>
      <c r="Q56" s="40"/>
      <c r="R56" s="7"/>
    </row>
    <row r="57" spans="2:18" s="1" customFormat="1" ht="15" customHeight="1">
      <c r="B57" s="6" t="s">
        <v>316</v>
      </c>
      <c r="C57" s="37" t="s">
        <v>914</v>
      </c>
      <c r="D57" s="7">
        <v>6</v>
      </c>
      <c r="E57" s="8">
        <v>6.0606060606060608E-2</v>
      </c>
      <c r="F57" s="7">
        <v>93</v>
      </c>
      <c r="G57" s="8">
        <v>8.8354245421492497E-5</v>
      </c>
      <c r="H57" s="7">
        <v>891</v>
      </c>
      <c r="I57" s="8">
        <v>1.1300607315691027E-4</v>
      </c>
      <c r="J57" s="38">
        <v>31</v>
      </c>
      <c r="K57" s="8">
        <v>0.33333333333333331</v>
      </c>
      <c r="L57" s="38">
        <v>188</v>
      </c>
      <c r="M57" s="8">
        <v>0.21099887766554434</v>
      </c>
      <c r="N57" s="39" t="s">
        <v>928</v>
      </c>
      <c r="O57" s="40">
        <v>9.5806451612903221</v>
      </c>
      <c r="P57" s="40">
        <v>6.290322580645161</v>
      </c>
      <c r="Q57" s="40"/>
      <c r="R57" s="7">
        <v>2</v>
      </c>
    </row>
    <row r="58" spans="2:18" s="1" customFormat="1" ht="15" customHeight="1">
      <c r="B58" s="6" t="s">
        <v>317</v>
      </c>
      <c r="C58" s="37" t="s">
        <v>914</v>
      </c>
      <c r="D58" s="7">
        <v>190</v>
      </c>
      <c r="E58" s="8">
        <v>0.2486910994764398</v>
      </c>
      <c r="F58" s="7">
        <v>574</v>
      </c>
      <c r="G58" s="8">
        <v>5.4532620292405045E-4</v>
      </c>
      <c r="H58" s="7">
        <v>3184</v>
      </c>
      <c r="I58" s="8">
        <v>4.0382866097822925E-4</v>
      </c>
      <c r="J58" s="38">
        <v>11</v>
      </c>
      <c r="K58" s="8">
        <v>1.9163763066202089E-2</v>
      </c>
      <c r="L58" s="38">
        <v>74</v>
      </c>
      <c r="M58" s="8">
        <v>2.3241206030150754E-2</v>
      </c>
      <c r="N58" s="39" t="s">
        <v>931</v>
      </c>
      <c r="O58" s="40">
        <v>5.5470383275261321</v>
      </c>
      <c r="P58" s="40">
        <v>5.230905861456483</v>
      </c>
      <c r="Q58" s="40"/>
      <c r="R58" s="7"/>
    </row>
    <row r="59" spans="2:18" s="1" customFormat="1" ht="15" customHeight="1">
      <c r="B59" s="6" t="s">
        <v>318</v>
      </c>
      <c r="C59" s="37" t="s">
        <v>914</v>
      </c>
      <c r="D59" s="7">
        <v>51</v>
      </c>
      <c r="E59" s="8">
        <v>0.19921875</v>
      </c>
      <c r="F59" s="7">
        <v>205</v>
      </c>
      <c r="G59" s="8">
        <v>1.9475935818716089E-4</v>
      </c>
      <c r="H59" s="7">
        <v>949</v>
      </c>
      <c r="I59" s="8">
        <v>1.2036224851392574E-4</v>
      </c>
      <c r="J59" s="38">
        <v>3</v>
      </c>
      <c r="K59" s="8">
        <v>1.4634146341463415E-2</v>
      </c>
      <c r="L59" s="38">
        <v>56</v>
      </c>
      <c r="M59" s="8">
        <v>5.9009483667017915E-2</v>
      </c>
      <c r="N59" s="39" t="s">
        <v>920</v>
      </c>
      <c r="O59" s="40">
        <v>4.6292682926829265</v>
      </c>
      <c r="P59" s="40">
        <v>4.2227722772277225</v>
      </c>
      <c r="Q59" s="40"/>
      <c r="R59" s="7"/>
    </row>
    <row r="60" spans="2:18" s="1" customFormat="1" ht="15" customHeight="1">
      <c r="B60" s="6" t="s">
        <v>319</v>
      </c>
      <c r="C60" s="37" t="s">
        <v>907</v>
      </c>
      <c r="D60" s="7">
        <v>57</v>
      </c>
      <c r="E60" s="8">
        <v>0.11728395061728394</v>
      </c>
      <c r="F60" s="7">
        <v>429</v>
      </c>
      <c r="G60" s="8">
        <v>4.0756958371849768E-4</v>
      </c>
      <c r="H60" s="7">
        <v>2986</v>
      </c>
      <c r="I60" s="8">
        <v>3.7871620027669364E-4</v>
      </c>
      <c r="J60" s="38">
        <v>3</v>
      </c>
      <c r="K60" s="8">
        <v>6.993006993006993E-3</v>
      </c>
      <c r="L60" s="38">
        <v>104</v>
      </c>
      <c r="M60" s="8">
        <v>3.4829202947086406E-2</v>
      </c>
      <c r="N60" s="39" t="s">
        <v>932</v>
      </c>
      <c r="O60" s="40">
        <v>6.9603729603729603</v>
      </c>
      <c r="P60" s="40">
        <v>6.44131455399061</v>
      </c>
      <c r="Q60" s="40">
        <v>1.2750582750582751</v>
      </c>
      <c r="R60" s="7">
        <v>1</v>
      </c>
    </row>
    <row r="61" spans="2:18" s="1" customFormat="1" ht="15" customHeight="1">
      <c r="B61" s="6" t="s">
        <v>320</v>
      </c>
      <c r="C61" s="37" t="s">
        <v>907</v>
      </c>
      <c r="D61" s="7">
        <v>59</v>
      </c>
      <c r="E61" s="8">
        <v>4.6603475513428118E-2</v>
      </c>
      <c r="F61" s="7">
        <v>1207</v>
      </c>
      <c r="G61" s="8">
        <v>1.1467050991800156E-3</v>
      </c>
      <c r="H61" s="7">
        <v>4637</v>
      </c>
      <c r="I61" s="8">
        <v>5.8811353673242752E-4</v>
      </c>
      <c r="J61" s="38">
        <v>14</v>
      </c>
      <c r="K61" s="8">
        <v>1.15990057995029E-2</v>
      </c>
      <c r="L61" s="38">
        <v>81</v>
      </c>
      <c r="M61" s="8">
        <v>1.7468190640500324E-2</v>
      </c>
      <c r="N61" s="39" t="s">
        <v>924</v>
      </c>
      <c r="O61" s="40">
        <v>3.8417564208782102</v>
      </c>
      <c r="P61" s="40">
        <v>3.6898575020955575</v>
      </c>
      <c r="Q61" s="40">
        <v>0.51201325600662795</v>
      </c>
      <c r="R61" s="7"/>
    </row>
    <row r="62" spans="2:18" s="1" customFormat="1" ht="15" customHeight="1">
      <c r="B62" s="6" t="s">
        <v>321</v>
      </c>
      <c r="C62" s="37" t="s">
        <v>907</v>
      </c>
      <c r="D62" s="7">
        <v>127</v>
      </c>
      <c r="E62" s="8">
        <v>0.50197628458498023</v>
      </c>
      <c r="F62" s="7">
        <v>126</v>
      </c>
      <c r="G62" s="8">
        <v>1.1970575186137694E-4</v>
      </c>
      <c r="H62" s="7">
        <v>515</v>
      </c>
      <c r="I62" s="8">
        <v>6.5317763945913336E-5</v>
      </c>
      <c r="J62" s="38">
        <v>1</v>
      </c>
      <c r="K62" s="8">
        <v>7.9365079365079361E-3</v>
      </c>
      <c r="L62" s="38">
        <v>4</v>
      </c>
      <c r="M62" s="8">
        <v>7.7669902912621356E-3</v>
      </c>
      <c r="N62" s="39" t="s">
        <v>918</v>
      </c>
      <c r="O62" s="40">
        <v>4.087301587301587</v>
      </c>
      <c r="P62" s="40">
        <v>3.9279999999999999</v>
      </c>
      <c r="Q62" s="40">
        <v>1.3412698412698412</v>
      </c>
      <c r="R62" s="7"/>
    </row>
    <row r="63" spans="2:18" s="1" customFormat="1" ht="15" customHeight="1">
      <c r="B63" s="6" t="s">
        <v>322</v>
      </c>
      <c r="C63" s="37" t="s">
        <v>907</v>
      </c>
      <c r="D63" s="7">
        <v>15</v>
      </c>
      <c r="E63" s="8">
        <v>8.3798882681564241E-2</v>
      </c>
      <c r="F63" s="7">
        <v>164</v>
      </c>
      <c r="G63" s="8">
        <v>1.5580748654972872E-4</v>
      </c>
      <c r="H63" s="7">
        <v>667</v>
      </c>
      <c r="I63" s="8">
        <v>8.4596016605678056E-5</v>
      </c>
      <c r="J63" s="38"/>
      <c r="K63" s="8"/>
      <c r="L63" s="38"/>
      <c r="M63" s="8"/>
      <c r="N63" s="39" t="s">
        <v>925</v>
      </c>
      <c r="O63" s="40">
        <v>4.0670731707317076</v>
      </c>
      <c r="P63" s="40">
        <v>4.0670731707317076</v>
      </c>
      <c r="Q63" s="40">
        <v>0.68902439024390238</v>
      </c>
      <c r="R63" s="7"/>
    </row>
    <row r="64" spans="2:18" s="1" customFormat="1" ht="15" customHeight="1">
      <c r="B64" s="6" t="s">
        <v>323</v>
      </c>
      <c r="C64" s="37" t="s">
        <v>907</v>
      </c>
      <c r="D64" s="7">
        <v>1362</v>
      </c>
      <c r="E64" s="8">
        <v>0.22501239055014044</v>
      </c>
      <c r="F64" s="7">
        <v>4691</v>
      </c>
      <c r="G64" s="8">
        <v>4.4566641427120574E-3</v>
      </c>
      <c r="H64" s="7">
        <v>14993</v>
      </c>
      <c r="I64" s="8">
        <v>1.9015713297885024E-3</v>
      </c>
      <c r="J64" s="38">
        <v>113</v>
      </c>
      <c r="K64" s="8">
        <v>2.4088680451929228E-2</v>
      </c>
      <c r="L64" s="38">
        <v>825</v>
      </c>
      <c r="M64" s="8">
        <v>5.5025678650036686E-2</v>
      </c>
      <c r="N64" s="39" t="s">
        <v>930</v>
      </c>
      <c r="O64" s="40">
        <v>3.1961202302280962</v>
      </c>
      <c r="P64" s="40">
        <v>2.8719965050240281</v>
      </c>
      <c r="Q64" s="40">
        <v>0.4677041142613515</v>
      </c>
      <c r="R64" s="7"/>
    </row>
    <row r="65" spans="2:18" s="1" customFormat="1" ht="15" customHeight="1">
      <c r="B65" s="6" t="s">
        <v>324</v>
      </c>
      <c r="C65" s="37" t="s">
        <v>907</v>
      </c>
      <c r="D65" s="7">
        <v>60</v>
      </c>
      <c r="E65" s="8">
        <v>0.23076923076923078</v>
      </c>
      <c r="F65" s="7">
        <v>200</v>
      </c>
      <c r="G65" s="8">
        <v>1.9000912993869356E-4</v>
      </c>
      <c r="H65" s="7">
        <v>809</v>
      </c>
      <c r="I65" s="8">
        <v>1.0260596316940561E-4</v>
      </c>
      <c r="J65" s="38">
        <v>1</v>
      </c>
      <c r="K65" s="8">
        <v>5.0000000000000001E-3</v>
      </c>
      <c r="L65" s="38">
        <v>1</v>
      </c>
      <c r="M65" s="8">
        <v>1.2360939431396785E-3</v>
      </c>
      <c r="N65" s="39" t="s">
        <v>918</v>
      </c>
      <c r="O65" s="40">
        <v>4.0449999999999999</v>
      </c>
      <c r="P65" s="40">
        <v>3.9597989949748742</v>
      </c>
      <c r="Q65" s="40">
        <v>1.1299999999999999</v>
      </c>
      <c r="R65" s="7"/>
    </row>
    <row r="66" spans="2:18" s="1" customFormat="1" ht="15" customHeight="1">
      <c r="B66" s="6" t="s">
        <v>325</v>
      </c>
      <c r="C66" s="37" t="s">
        <v>907</v>
      </c>
      <c r="D66" s="7">
        <v>4298</v>
      </c>
      <c r="E66" s="8">
        <v>0.46031916032987041</v>
      </c>
      <c r="F66" s="7">
        <v>5039</v>
      </c>
      <c r="G66" s="8">
        <v>4.787280028805384E-3</v>
      </c>
      <c r="H66" s="7">
        <v>13611</v>
      </c>
      <c r="I66" s="8">
        <v>1.7262914273161679E-3</v>
      </c>
      <c r="J66" s="38">
        <v>259</v>
      </c>
      <c r="K66" s="8">
        <v>5.1399087120460409E-2</v>
      </c>
      <c r="L66" s="38">
        <v>1054</v>
      </c>
      <c r="M66" s="8">
        <v>7.7437366835647642E-2</v>
      </c>
      <c r="N66" s="39" t="s">
        <v>911</v>
      </c>
      <c r="O66" s="40">
        <v>2.7011311768207977</v>
      </c>
      <c r="P66" s="40">
        <v>2.4087866108786611</v>
      </c>
      <c r="Q66" s="40">
        <v>0.41952768406429847</v>
      </c>
      <c r="R66" s="7"/>
    </row>
    <row r="67" spans="2:18" s="1" customFormat="1" ht="15" customHeight="1">
      <c r="B67" s="6" t="s">
        <v>326</v>
      </c>
      <c r="C67" s="37" t="s">
        <v>907</v>
      </c>
      <c r="D67" s="7">
        <v>432</v>
      </c>
      <c r="E67" s="8">
        <v>0.31486880466472306</v>
      </c>
      <c r="F67" s="7">
        <v>940</v>
      </c>
      <c r="G67" s="8">
        <v>8.9304291071185969E-4</v>
      </c>
      <c r="H67" s="7">
        <v>2610</v>
      </c>
      <c r="I67" s="8">
        <v>3.3102789106569672E-4</v>
      </c>
      <c r="J67" s="38">
        <v>67</v>
      </c>
      <c r="K67" s="8">
        <v>7.1276595744680857E-2</v>
      </c>
      <c r="L67" s="38">
        <v>162</v>
      </c>
      <c r="M67" s="8">
        <v>6.2068965517241378E-2</v>
      </c>
      <c r="N67" s="39" t="s">
        <v>911</v>
      </c>
      <c r="O67" s="40">
        <v>2.7765957446808511</v>
      </c>
      <c r="P67" s="40">
        <v>2.4971363115693013</v>
      </c>
      <c r="Q67" s="40">
        <v>0.30531914893617024</v>
      </c>
      <c r="R67" s="7"/>
    </row>
    <row r="68" spans="2:18" s="1" customFormat="1" ht="15" customHeight="1">
      <c r="B68" s="6" t="s">
        <v>327</v>
      </c>
      <c r="C68" s="37" t="s">
        <v>907</v>
      </c>
      <c r="D68" s="7">
        <v>164</v>
      </c>
      <c r="E68" s="8">
        <v>0.18141592920353983</v>
      </c>
      <c r="F68" s="7">
        <v>740</v>
      </c>
      <c r="G68" s="8">
        <v>7.0303378077316611E-4</v>
      </c>
      <c r="H68" s="7">
        <v>2848</v>
      </c>
      <c r="I68" s="8">
        <v>3.6121357615138093E-4</v>
      </c>
      <c r="J68" s="38">
        <v>185</v>
      </c>
      <c r="K68" s="8">
        <v>0.25</v>
      </c>
      <c r="L68" s="38">
        <v>483</v>
      </c>
      <c r="M68" s="8">
        <v>0.16959269662921347</v>
      </c>
      <c r="N68" s="39" t="s">
        <v>911</v>
      </c>
      <c r="O68" s="40">
        <v>3.8486486486486489</v>
      </c>
      <c r="P68" s="40">
        <v>2.8990990990990992</v>
      </c>
      <c r="Q68" s="40">
        <v>0.61891891891891893</v>
      </c>
      <c r="R68" s="7">
        <v>1</v>
      </c>
    </row>
    <row r="69" spans="2:18" s="1" customFormat="1" ht="15" customHeight="1">
      <c r="B69" s="6" t="s">
        <v>328</v>
      </c>
      <c r="C69" s="37" t="s">
        <v>907</v>
      </c>
      <c r="D69" s="7">
        <v>182</v>
      </c>
      <c r="E69" s="8">
        <v>0.48404255319148937</v>
      </c>
      <c r="F69" s="7">
        <v>194</v>
      </c>
      <c r="G69" s="8">
        <v>1.8430885604053276E-4</v>
      </c>
      <c r="H69" s="7">
        <v>680</v>
      </c>
      <c r="I69" s="8">
        <v>8.6244814530526357E-5</v>
      </c>
      <c r="J69" s="38">
        <v>10</v>
      </c>
      <c r="K69" s="8">
        <v>5.1546391752577317E-2</v>
      </c>
      <c r="L69" s="38">
        <v>38</v>
      </c>
      <c r="M69" s="8">
        <v>5.5882352941176473E-2</v>
      </c>
      <c r="N69" s="39" t="s">
        <v>933</v>
      </c>
      <c r="O69" s="40">
        <v>3.5051546391752577</v>
      </c>
      <c r="P69" s="40">
        <v>3.1086956521739131</v>
      </c>
      <c r="Q69" s="40">
        <v>0.56185567010309279</v>
      </c>
      <c r="R69" s="7"/>
    </row>
    <row r="70" spans="2:18" s="1" customFormat="1" ht="15" customHeight="1">
      <c r="B70" s="6" t="s">
        <v>329</v>
      </c>
      <c r="C70" s="37" t="s">
        <v>907</v>
      </c>
      <c r="D70" s="7">
        <v>1441</v>
      </c>
      <c r="E70" s="8">
        <v>0.67971698113207546</v>
      </c>
      <c r="F70" s="7">
        <v>679</v>
      </c>
      <c r="G70" s="8">
        <v>6.4508099614186466E-4</v>
      </c>
      <c r="H70" s="7">
        <v>1728</v>
      </c>
      <c r="I70" s="8">
        <v>2.1916329339521991E-4</v>
      </c>
      <c r="J70" s="38">
        <v>16</v>
      </c>
      <c r="K70" s="8">
        <v>2.3564064801178203E-2</v>
      </c>
      <c r="L70" s="38">
        <v>74</v>
      </c>
      <c r="M70" s="8">
        <v>4.2824074074074077E-2</v>
      </c>
      <c r="N70" s="39" t="s">
        <v>911</v>
      </c>
      <c r="O70" s="40">
        <v>2.5449189985272458</v>
      </c>
      <c r="P70" s="40">
        <v>2.396681749622926</v>
      </c>
      <c r="Q70" s="40">
        <v>0.39617083946980852</v>
      </c>
      <c r="R70" s="7"/>
    </row>
    <row r="71" spans="2:18" s="1" customFormat="1" ht="15" customHeight="1">
      <c r="B71" s="6" t="s">
        <v>330</v>
      </c>
      <c r="C71" s="37" t="s">
        <v>907</v>
      </c>
      <c r="D71" s="7">
        <v>5109</v>
      </c>
      <c r="E71" s="8">
        <v>0.80040733197556013</v>
      </c>
      <c r="F71" s="7">
        <v>1274</v>
      </c>
      <c r="G71" s="8">
        <v>1.210358157709478E-3</v>
      </c>
      <c r="H71" s="7">
        <v>2950</v>
      </c>
      <c r="I71" s="8">
        <v>3.7415029833095989E-4</v>
      </c>
      <c r="J71" s="38">
        <v>32</v>
      </c>
      <c r="K71" s="8">
        <v>2.5117739403453691E-2</v>
      </c>
      <c r="L71" s="38">
        <v>87</v>
      </c>
      <c r="M71" s="8">
        <v>2.9491525423728814E-2</v>
      </c>
      <c r="N71" s="39" t="s">
        <v>911</v>
      </c>
      <c r="O71" s="40">
        <v>2.3155416012558869</v>
      </c>
      <c r="P71" s="40">
        <v>2.2020933977455717</v>
      </c>
      <c r="Q71" s="40">
        <v>0.54238618524332805</v>
      </c>
      <c r="R71" s="7"/>
    </row>
    <row r="72" spans="2:18" s="1" customFormat="1" ht="15" customHeight="1">
      <c r="B72" s="6" t="s">
        <v>331</v>
      </c>
      <c r="C72" s="37" t="s">
        <v>907</v>
      </c>
      <c r="D72" s="7">
        <v>131</v>
      </c>
      <c r="E72" s="8">
        <v>0.74857142857142855</v>
      </c>
      <c r="F72" s="7">
        <v>44</v>
      </c>
      <c r="G72" s="8">
        <v>4.1802008586512581E-5</v>
      </c>
      <c r="H72" s="7">
        <v>277</v>
      </c>
      <c r="I72" s="8">
        <v>3.5132078860229119E-5</v>
      </c>
      <c r="J72" s="38">
        <v>7</v>
      </c>
      <c r="K72" s="8">
        <v>0.15909090909090909</v>
      </c>
      <c r="L72" s="38">
        <v>74</v>
      </c>
      <c r="M72" s="8">
        <v>0.26714801444043323</v>
      </c>
      <c r="N72" s="39" t="s">
        <v>928</v>
      </c>
      <c r="O72" s="40">
        <v>6.2954545454545459</v>
      </c>
      <c r="P72" s="40">
        <v>3.5945945945945947</v>
      </c>
      <c r="Q72" s="40">
        <v>2.0454545454545454</v>
      </c>
      <c r="R72" s="7"/>
    </row>
    <row r="73" spans="2:18" s="1" customFormat="1" ht="15" customHeight="1">
      <c r="B73" s="6" t="s">
        <v>332</v>
      </c>
      <c r="C73" s="37" t="s">
        <v>907</v>
      </c>
      <c r="D73" s="7">
        <v>264</v>
      </c>
      <c r="E73" s="8">
        <v>0.80243161094224924</v>
      </c>
      <c r="F73" s="7">
        <v>65</v>
      </c>
      <c r="G73" s="8">
        <v>6.1752967230075398E-5</v>
      </c>
      <c r="H73" s="7">
        <v>271</v>
      </c>
      <c r="I73" s="8">
        <v>3.4371095202606825E-5</v>
      </c>
      <c r="J73" s="38">
        <v>28</v>
      </c>
      <c r="K73" s="8">
        <v>0.43076923076923079</v>
      </c>
      <c r="L73" s="38">
        <v>134</v>
      </c>
      <c r="M73" s="8">
        <v>0.49446494464944651</v>
      </c>
      <c r="N73" s="39" t="s">
        <v>934</v>
      </c>
      <c r="O73" s="40">
        <v>4.1692307692307695</v>
      </c>
      <c r="P73" s="40">
        <v>2.189189189189189</v>
      </c>
      <c r="Q73" s="40">
        <v>1.1230769230769231</v>
      </c>
      <c r="R73" s="7"/>
    </row>
    <row r="74" spans="2:18" s="1" customFormat="1" ht="15" customHeight="1">
      <c r="B74" s="6" t="s">
        <v>333</v>
      </c>
      <c r="C74" s="37" t="s">
        <v>907</v>
      </c>
      <c r="D74" s="7">
        <v>371</v>
      </c>
      <c r="E74" s="8">
        <v>0.18643216080402011</v>
      </c>
      <c r="F74" s="7">
        <v>1619</v>
      </c>
      <c r="G74" s="8">
        <v>1.5381239068537242E-3</v>
      </c>
      <c r="H74" s="7">
        <v>8804</v>
      </c>
      <c r="I74" s="8">
        <v>1.1166166869511088E-3</v>
      </c>
      <c r="J74" s="38">
        <v>51</v>
      </c>
      <c r="K74" s="8">
        <v>3.1500926497838172E-2</v>
      </c>
      <c r="L74" s="38">
        <v>467</v>
      </c>
      <c r="M74" s="8">
        <v>5.3044070876874148E-2</v>
      </c>
      <c r="N74" s="39" t="s">
        <v>931</v>
      </c>
      <c r="O74" s="40">
        <v>5.4379246448424956</v>
      </c>
      <c r="P74" s="40">
        <v>4.8284438775510203</v>
      </c>
      <c r="Q74" s="40">
        <v>1.846201358863496</v>
      </c>
      <c r="R74" s="7">
        <v>1</v>
      </c>
    </row>
    <row r="75" spans="2:18" s="1" customFormat="1" ht="15" customHeight="1">
      <c r="B75" s="6" t="s">
        <v>334</v>
      </c>
      <c r="C75" s="37" t="s">
        <v>914</v>
      </c>
      <c r="D75" s="7">
        <v>275</v>
      </c>
      <c r="E75" s="8">
        <v>0.26041666666666669</v>
      </c>
      <c r="F75" s="7">
        <v>781</v>
      </c>
      <c r="G75" s="8">
        <v>7.4198565241059833E-4</v>
      </c>
      <c r="H75" s="7">
        <v>6482</v>
      </c>
      <c r="I75" s="8">
        <v>8.221160114512821E-4</v>
      </c>
      <c r="J75" s="38">
        <v>44</v>
      </c>
      <c r="K75" s="8">
        <v>5.6338028169014086E-2</v>
      </c>
      <c r="L75" s="38">
        <v>386</v>
      </c>
      <c r="M75" s="8">
        <v>5.9549521752545513E-2</v>
      </c>
      <c r="N75" s="39" t="s">
        <v>917</v>
      </c>
      <c r="O75" s="40">
        <v>8.2996158770806652</v>
      </c>
      <c r="P75" s="40">
        <v>6.8982360922659431</v>
      </c>
      <c r="Q75" s="40"/>
      <c r="R75" s="7">
        <v>40</v>
      </c>
    </row>
    <row r="76" spans="2:18" s="1" customFormat="1" ht="15" customHeight="1">
      <c r="B76" s="6" t="s">
        <v>335</v>
      </c>
      <c r="C76" s="37" t="s">
        <v>914</v>
      </c>
      <c r="D76" s="7">
        <v>164</v>
      </c>
      <c r="E76" s="8">
        <v>5.2597819114817188E-2</v>
      </c>
      <c r="F76" s="7">
        <v>2954</v>
      </c>
      <c r="G76" s="8">
        <v>2.8064348491945038E-3</v>
      </c>
      <c r="H76" s="7">
        <v>16098</v>
      </c>
      <c r="I76" s="8">
        <v>2.0417191534006078E-3</v>
      </c>
      <c r="J76" s="38">
        <v>35</v>
      </c>
      <c r="K76" s="8">
        <v>1.1848341232227487E-2</v>
      </c>
      <c r="L76" s="38">
        <v>159</v>
      </c>
      <c r="M76" s="8">
        <v>9.8770033544539702E-3</v>
      </c>
      <c r="N76" s="39" t="s">
        <v>931</v>
      </c>
      <c r="O76" s="40">
        <v>5.4495599187542316</v>
      </c>
      <c r="P76" s="40">
        <v>5.2805755395683454</v>
      </c>
      <c r="Q76" s="40"/>
      <c r="R76" s="7"/>
    </row>
    <row r="77" spans="2:18" s="1" customFormat="1" ht="15" customHeight="1">
      <c r="B77" s="6" t="s">
        <v>336</v>
      </c>
      <c r="C77" s="37" t="s">
        <v>914</v>
      </c>
      <c r="D77" s="7">
        <v>134</v>
      </c>
      <c r="E77" s="8">
        <v>0.17380025940337224</v>
      </c>
      <c r="F77" s="7">
        <v>637</v>
      </c>
      <c r="G77" s="8">
        <v>6.05179078854739E-4</v>
      </c>
      <c r="H77" s="7">
        <v>3244</v>
      </c>
      <c r="I77" s="8">
        <v>4.114384975544522E-4</v>
      </c>
      <c r="J77" s="38">
        <v>25</v>
      </c>
      <c r="K77" s="8">
        <v>3.924646781789639E-2</v>
      </c>
      <c r="L77" s="38">
        <v>78</v>
      </c>
      <c r="M77" s="8">
        <v>2.4044389642416768E-2</v>
      </c>
      <c r="N77" s="39" t="s">
        <v>924</v>
      </c>
      <c r="O77" s="40">
        <v>5.0926216640502355</v>
      </c>
      <c r="P77" s="40">
        <v>4.7238562091503269</v>
      </c>
      <c r="Q77" s="40"/>
      <c r="R77" s="7">
        <v>3</v>
      </c>
    </row>
    <row r="78" spans="2:18" s="1" customFormat="1" ht="15" customHeight="1">
      <c r="B78" s="6" t="s">
        <v>337</v>
      </c>
      <c r="C78" s="37" t="s">
        <v>914</v>
      </c>
      <c r="D78" s="7">
        <v>1</v>
      </c>
      <c r="E78" s="8">
        <v>2.2727272727272728E-2</v>
      </c>
      <c r="F78" s="7">
        <v>43</v>
      </c>
      <c r="G78" s="8">
        <v>4.0851962936819114E-5</v>
      </c>
      <c r="H78" s="7">
        <v>243</v>
      </c>
      <c r="I78" s="8">
        <v>3.0819838133702799E-5</v>
      </c>
      <c r="J78" s="38">
        <v>1</v>
      </c>
      <c r="K78" s="8">
        <v>2.3255813953488372E-2</v>
      </c>
      <c r="L78" s="38">
        <v>3</v>
      </c>
      <c r="M78" s="8">
        <v>1.2345679012345678E-2</v>
      </c>
      <c r="N78" s="39" t="s">
        <v>920</v>
      </c>
      <c r="O78" s="40">
        <v>5.6511627906976747</v>
      </c>
      <c r="P78" s="40">
        <v>5.4047619047619051</v>
      </c>
      <c r="Q78" s="40"/>
      <c r="R78" s="7"/>
    </row>
    <row r="79" spans="2:18" s="1" customFormat="1" ht="15" customHeight="1">
      <c r="B79" s="6" t="s">
        <v>338</v>
      </c>
      <c r="C79" s="37" t="s">
        <v>914</v>
      </c>
      <c r="D79" s="7">
        <v>5</v>
      </c>
      <c r="E79" s="8">
        <v>2.6315789473684209E-2</v>
      </c>
      <c r="F79" s="7">
        <v>185</v>
      </c>
      <c r="G79" s="8">
        <v>1.7575844519329153E-4</v>
      </c>
      <c r="H79" s="7">
        <v>1484</v>
      </c>
      <c r="I79" s="8">
        <v>1.8821662465191339E-4</v>
      </c>
      <c r="J79" s="38">
        <v>58</v>
      </c>
      <c r="K79" s="8">
        <v>0.31351351351351353</v>
      </c>
      <c r="L79" s="38">
        <v>375</v>
      </c>
      <c r="M79" s="8">
        <v>0.2526954177897574</v>
      </c>
      <c r="N79" s="39" t="s">
        <v>927</v>
      </c>
      <c r="O79" s="40">
        <v>8.0216216216216214</v>
      </c>
      <c r="P79" s="40">
        <v>5.0629921259842519</v>
      </c>
      <c r="Q79" s="40"/>
      <c r="R79" s="7">
        <v>1</v>
      </c>
    </row>
    <row r="80" spans="2:18" s="1" customFormat="1" ht="15" customHeight="1">
      <c r="B80" s="6" t="s">
        <v>339</v>
      </c>
      <c r="C80" s="37" t="s">
        <v>914</v>
      </c>
      <c r="D80" s="7">
        <v>173</v>
      </c>
      <c r="E80" s="8">
        <v>0.10942441492726122</v>
      </c>
      <c r="F80" s="7">
        <v>1408</v>
      </c>
      <c r="G80" s="8">
        <v>1.3376642747684026E-3</v>
      </c>
      <c r="H80" s="7">
        <v>6324</v>
      </c>
      <c r="I80" s="8">
        <v>8.020767751338951E-4</v>
      </c>
      <c r="J80" s="38">
        <v>44</v>
      </c>
      <c r="K80" s="8">
        <v>3.125E-2</v>
      </c>
      <c r="L80" s="38">
        <v>224</v>
      </c>
      <c r="M80" s="8">
        <v>3.5420619860847567E-2</v>
      </c>
      <c r="N80" s="39" t="s">
        <v>928</v>
      </c>
      <c r="O80" s="40">
        <v>4.4914772727272725</v>
      </c>
      <c r="P80" s="40">
        <v>4.1495601173020527</v>
      </c>
      <c r="Q80" s="40"/>
      <c r="R80" s="7"/>
    </row>
    <row r="81" spans="2:18" s="1" customFormat="1" ht="15" customHeight="1">
      <c r="B81" s="6" t="s">
        <v>340</v>
      </c>
      <c r="C81" s="37" t="s">
        <v>914</v>
      </c>
      <c r="D81" s="7">
        <v>308</v>
      </c>
      <c r="E81" s="8">
        <v>6.3166529942575877E-2</v>
      </c>
      <c r="F81" s="7">
        <v>4568</v>
      </c>
      <c r="G81" s="8">
        <v>4.339808527799761E-3</v>
      </c>
      <c r="H81" s="7">
        <v>18048</v>
      </c>
      <c r="I81" s="8">
        <v>2.2890388421278524E-3</v>
      </c>
      <c r="J81" s="38">
        <v>93</v>
      </c>
      <c r="K81" s="8">
        <v>2.0359019264448337E-2</v>
      </c>
      <c r="L81" s="38">
        <v>330</v>
      </c>
      <c r="M81" s="8">
        <v>1.8284574468085107E-2</v>
      </c>
      <c r="N81" s="39" t="s">
        <v>930</v>
      </c>
      <c r="O81" s="40">
        <v>3.9509632224168127</v>
      </c>
      <c r="P81" s="40">
        <v>3.7720670391061453</v>
      </c>
      <c r="Q81" s="40"/>
      <c r="R81" s="7"/>
    </row>
    <row r="82" spans="2:18" s="1" customFormat="1" ht="15" customHeight="1">
      <c r="B82" s="6" t="s">
        <v>341</v>
      </c>
      <c r="C82" s="37" t="s">
        <v>914</v>
      </c>
      <c r="D82" s="7">
        <v>16</v>
      </c>
      <c r="E82" s="8">
        <v>0.14285714285714285</v>
      </c>
      <c r="F82" s="7">
        <v>96</v>
      </c>
      <c r="G82" s="8">
        <v>9.1204382370572911E-5</v>
      </c>
      <c r="H82" s="7">
        <v>356</v>
      </c>
      <c r="I82" s="8">
        <v>4.5151697018922616E-5</v>
      </c>
      <c r="J82" s="38">
        <v>14</v>
      </c>
      <c r="K82" s="8">
        <v>0.14583333333333334</v>
      </c>
      <c r="L82" s="38">
        <v>41</v>
      </c>
      <c r="M82" s="8">
        <v>0.1151685393258427</v>
      </c>
      <c r="N82" s="39" t="s">
        <v>935</v>
      </c>
      <c r="O82" s="40">
        <v>3.7083333333333335</v>
      </c>
      <c r="P82" s="40">
        <v>2.9878048780487805</v>
      </c>
      <c r="Q82" s="40"/>
      <c r="R82" s="7"/>
    </row>
    <row r="83" spans="2:18" s="1" customFormat="1" ht="15" customHeight="1">
      <c r="B83" s="6" t="s">
        <v>342</v>
      </c>
      <c r="C83" s="37" t="s">
        <v>914</v>
      </c>
      <c r="D83" s="7">
        <v>627</v>
      </c>
      <c r="E83" s="8">
        <v>0.44721825962910128</v>
      </c>
      <c r="F83" s="7">
        <v>775</v>
      </c>
      <c r="G83" s="8">
        <v>7.3628537851243747E-4</v>
      </c>
      <c r="H83" s="7">
        <v>2358</v>
      </c>
      <c r="I83" s="8">
        <v>2.9906657744556051E-4</v>
      </c>
      <c r="J83" s="38">
        <v>109</v>
      </c>
      <c r="K83" s="8">
        <v>0.14064516129032259</v>
      </c>
      <c r="L83" s="38">
        <v>293</v>
      </c>
      <c r="M83" s="8">
        <v>0.12425784563189143</v>
      </c>
      <c r="N83" s="39" t="s">
        <v>911</v>
      </c>
      <c r="O83" s="40">
        <v>3.0425806451612902</v>
      </c>
      <c r="P83" s="40">
        <v>2.4444444444444446</v>
      </c>
      <c r="Q83" s="40"/>
      <c r="R83" s="7"/>
    </row>
    <row r="84" spans="2:18" s="1" customFormat="1" ht="15" customHeight="1">
      <c r="B84" s="6" t="s">
        <v>343</v>
      </c>
      <c r="C84" s="37" t="s">
        <v>914</v>
      </c>
      <c r="D84" s="7">
        <v>798</v>
      </c>
      <c r="E84" s="8">
        <v>0.23842246788168509</v>
      </c>
      <c r="F84" s="7">
        <v>2549</v>
      </c>
      <c r="G84" s="8">
        <v>2.4216663610686492E-3</v>
      </c>
      <c r="H84" s="7">
        <v>13540</v>
      </c>
      <c r="I84" s="8">
        <v>1.7172864540343042E-3</v>
      </c>
      <c r="J84" s="38">
        <v>100</v>
      </c>
      <c r="K84" s="8">
        <v>3.9231071008238527E-2</v>
      </c>
      <c r="L84" s="38">
        <v>666</v>
      </c>
      <c r="M84" s="8">
        <v>4.9187592319054653E-2</v>
      </c>
      <c r="N84" s="39" t="s">
        <v>920</v>
      </c>
      <c r="O84" s="40">
        <v>5.3118870145154959</v>
      </c>
      <c r="P84" s="40">
        <v>4.7251939567170274</v>
      </c>
      <c r="Q84" s="40"/>
      <c r="R84" s="7">
        <v>6</v>
      </c>
    </row>
    <row r="85" spans="2:18" s="1" customFormat="1" ht="15" customHeight="1">
      <c r="B85" s="6" t="s">
        <v>344</v>
      </c>
      <c r="C85" s="37" t="s">
        <v>914</v>
      </c>
      <c r="D85" s="7">
        <v>272</v>
      </c>
      <c r="E85" s="8">
        <v>0.46179966044142612</v>
      </c>
      <c r="F85" s="7">
        <v>317</v>
      </c>
      <c r="G85" s="8">
        <v>3.0116447095282928E-4</v>
      </c>
      <c r="H85" s="7">
        <v>1620</v>
      </c>
      <c r="I85" s="8">
        <v>2.0546558755801865E-4</v>
      </c>
      <c r="J85" s="38">
        <v>30</v>
      </c>
      <c r="K85" s="8">
        <v>9.4637223974763401E-2</v>
      </c>
      <c r="L85" s="38">
        <v>147</v>
      </c>
      <c r="M85" s="8">
        <v>9.0740740740740747E-2</v>
      </c>
      <c r="N85" s="39" t="s">
        <v>930</v>
      </c>
      <c r="O85" s="40">
        <v>5.1104100946372242</v>
      </c>
      <c r="P85" s="40">
        <v>4.1916376306620213</v>
      </c>
      <c r="Q85" s="40"/>
      <c r="R85" s="7"/>
    </row>
    <row r="86" spans="2:18" s="1" customFormat="1" ht="15" customHeight="1">
      <c r="B86" s="6" t="s">
        <v>345</v>
      </c>
      <c r="C86" s="37" t="s">
        <v>907</v>
      </c>
      <c r="D86" s="7">
        <v>7</v>
      </c>
      <c r="E86" s="8">
        <v>1.4681208053691276E-3</v>
      </c>
      <c r="F86" s="7">
        <v>4761</v>
      </c>
      <c r="G86" s="8">
        <v>4.5231673381906003E-3</v>
      </c>
      <c r="H86" s="7">
        <v>51504</v>
      </c>
      <c r="I86" s="8">
        <v>6.5322837170297488E-3</v>
      </c>
      <c r="J86" s="38">
        <v>138</v>
      </c>
      <c r="K86" s="8">
        <v>2.8985507246376812E-2</v>
      </c>
      <c r="L86" s="38">
        <v>2667</v>
      </c>
      <c r="M86" s="8">
        <v>5.1782385834109969E-2</v>
      </c>
      <c r="N86" s="39" t="s">
        <v>915</v>
      </c>
      <c r="O86" s="40">
        <v>10.817895400126025</v>
      </c>
      <c r="P86" s="40">
        <v>9.6378974691758597</v>
      </c>
      <c r="Q86" s="40">
        <v>2.9256458727158159</v>
      </c>
      <c r="R86" s="7">
        <v>51</v>
      </c>
    </row>
    <row r="87" spans="2:18" s="1" customFormat="1" ht="15" customHeight="1">
      <c r="B87" s="6" t="s">
        <v>346</v>
      </c>
      <c r="C87" s="37" t="s">
        <v>907</v>
      </c>
      <c r="D87" s="7">
        <v>47</v>
      </c>
      <c r="E87" s="8">
        <v>3.1084656084656083E-2</v>
      </c>
      <c r="F87" s="7">
        <v>1465</v>
      </c>
      <c r="G87" s="8">
        <v>1.3918168768009302E-3</v>
      </c>
      <c r="H87" s="7">
        <v>20664</v>
      </c>
      <c r="I87" s="8">
        <v>2.6208277168511714E-3</v>
      </c>
      <c r="J87" s="38">
        <v>345</v>
      </c>
      <c r="K87" s="8">
        <v>0.23549488054607509</v>
      </c>
      <c r="L87" s="38">
        <v>3991</v>
      </c>
      <c r="M87" s="8">
        <v>0.19313782423538522</v>
      </c>
      <c r="N87" s="39" t="s">
        <v>936</v>
      </c>
      <c r="O87" s="40">
        <v>14.105119453924914</v>
      </c>
      <c r="P87" s="40">
        <v>9.0107142857142861</v>
      </c>
      <c r="Q87" s="40">
        <v>5.8034129692832765</v>
      </c>
      <c r="R87" s="7">
        <v>65</v>
      </c>
    </row>
    <row r="88" spans="2:18" s="1" customFormat="1" ht="15" customHeight="1">
      <c r="B88" s="6" t="s">
        <v>347</v>
      </c>
      <c r="C88" s="37" t="s">
        <v>907</v>
      </c>
      <c r="D88" s="7">
        <v>158</v>
      </c>
      <c r="E88" s="8">
        <v>8.6338797814207655E-2</v>
      </c>
      <c r="F88" s="7">
        <v>1672</v>
      </c>
      <c r="G88" s="8">
        <v>1.5884763262874781E-3</v>
      </c>
      <c r="H88" s="7">
        <v>12788</v>
      </c>
      <c r="I88" s="8">
        <v>1.6219098356123102E-3</v>
      </c>
      <c r="J88" s="38">
        <v>4</v>
      </c>
      <c r="K88" s="8">
        <v>2.3923444976076554E-3</v>
      </c>
      <c r="L88" s="38">
        <v>47</v>
      </c>
      <c r="M88" s="8">
        <v>3.6753206130747578E-3</v>
      </c>
      <c r="N88" s="39" t="s">
        <v>937</v>
      </c>
      <c r="O88" s="40">
        <v>7.6483253588516744</v>
      </c>
      <c r="P88" s="40">
        <v>7.5497601918465227</v>
      </c>
      <c r="Q88" s="40">
        <v>3.29066985645933</v>
      </c>
      <c r="R88" s="7">
        <v>5</v>
      </c>
    </row>
    <row r="89" spans="2:18" s="1" customFormat="1" ht="15" customHeight="1">
      <c r="B89" s="6" t="s">
        <v>348</v>
      </c>
      <c r="C89" s="37" t="s">
        <v>914</v>
      </c>
      <c r="D89" s="7">
        <v>14</v>
      </c>
      <c r="E89" s="8">
        <v>3.3073470351996218E-3</v>
      </c>
      <c r="F89" s="7">
        <v>4219</v>
      </c>
      <c r="G89" s="8">
        <v>4.0082425960567408E-3</v>
      </c>
      <c r="H89" s="7">
        <v>47181</v>
      </c>
      <c r="I89" s="8">
        <v>5.9839949917128883E-3</v>
      </c>
      <c r="J89" s="38">
        <v>72</v>
      </c>
      <c r="K89" s="8">
        <v>1.7065655368570753E-2</v>
      </c>
      <c r="L89" s="38">
        <v>806</v>
      </c>
      <c r="M89" s="8">
        <v>1.7083147877323498E-2</v>
      </c>
      <c r="N89" s="39" t="s">
        <v>938</v>
      </c>
      <c r="O89" s="40">
        <v>11.182981749229675</v>
      </c>
      <c r="P89" s="40">
        <v>10.609838437424644</v>
      </c>
      <c r="Q89" s="40"/>
      <c r="R89" s="7">
        <v>307</v>
      </c>
    </row>
    <row r="90" spans="2:18" s="1" customFormat="1" ht="15" customHeight="1">
      <c r="B90" s="6" t="s">
        <v>349</v>
      </c>
      <c r="C90" s="37" t="s">
        <v>914</v>
      </c>
      <c r="D90" s="7">
        <v>5</v>
      </c>
      <c r="E90" s="8">
        <v>1.9623233908948193E-3</v>
      </c>
      <c r="F90" s="7">
        <v>2543</v>
      </c>
      <c r="G90" s="8">
        <v>2.4159660871704886E-3</v>
      </c>
      <c r="H90" s="7">
        <v>40640</v>
      </c>
      <c r="I90" s="8">
        <v>5.1543959742949867E-3</v>
      </c>
      <c r="J90" s="38">
        <v>543</v>
      </c>
      <c r="K90" s="8">
        <v>0.21352732992528509</v>
      </c>
      <c r="L90" s="38">
        <v>6456</v>
      </c>
      <c r="M90" s="8">
        <v>0.15885826771653544</v>
      </c>
      <c r="N90" s="39" t="s">
        <v>939</v>
      </c>
      <c r="O90" s="40">
        <v>15.981124655918206</v>
      </c>
      <c r="P90" s="40">
        <v>11.388500000000001</v>
      </c>
      <c r="Q90" s="40"/>
      <c r="R90" s="7">
        <v>453</v>
      </c>
    </row>
    <row r="91" spans="2:18" s="1" customFormat="1" ht="15" customHeight="1">
      <c r="B91" s="6" t="s">
        <v>350</v>
      </c>
      <c r="C91" s="37" t="s">
        <v>914</v>
      </c>
      <c r="D91" s="7">
        <v>22</v>
      </c>
      <c r="E91" s="8">
        <v>1.5838732901367891E-2</v>
      </c>
      <c r="F91" s="7">
        <v>1367</v>
      </c>
      <c r="G91" s="8">
        <v>1.2987124031309705E-3</v>
      </c>
      <c r="H91" s="7">
        <v>17444</v>
      </c>
      <c r="I91" s="8">
        <v>2.2124331539272084E-3</v>
      </c>
      <c r="J91" s="38">
        <v>27</v>
      </c>
      <c r="K91" s="8">
        <v>1.9751280175566936E-2</v>
      </c>
      <c r="L91" s="38">
        <v>321</v>
      </c>
      <c r="M91" s="8">
        <v>1.8401742719559733E-2</v>
      </c>
      <c r="N91" s="39" t="s">
        <v>940</v>
      </c>
      <c r="O91" s="40">
        <v>12.760790051207023</v>
      </c>
      <c r="P91" s="40">
        <v>11.932089552238805</v>
      </c>
      <c r="Q91" s="40"/>
      <c r="R91" s="7">
        <v>81</v>
      </c>
    </row>
    <row r="92" spans="2:18" s="1" customFormat="1" ht="15" customHeight="1">
      <c r="B92" s="6" t="s">
        <v>351</v>
      </c>
      <c r="C92" s="37" t="s">
        <v>914</v>
      </c>
      <c r="D92" s="7">
        <v>6</v>
      </c>
      <c r="E92" s="8">
        <v>2.0833333333333332E-2</v>
      </c>
      <c r="F92" s="7">
        <v>282</v>
      </c>
      <c r="G92" s="8">
        <v>2.6791287321355792E-4</v>
      </c>
      <c r="H92" s="7">
        <v>3414</v>
      </c>
      <c r="I92" s="8">
        <v>4.3299970118708376E-4</v>
      </c>
      <c r="J92" s="38">
        <v>11</v>
      </c>
      <c r="K92" s="8">
        <v>3.9007092198581561E-2</v>
      </c>
      <c r="L92" s="38">
        <v>267</v>
      </c>
      <c r="M92" s="8">
        <v>7.8207381370826015E-2</v>
      </c>
      <c r="N92" s="39" t="s">
        <v>922</v>
      </c>
      <c r="O92" s="40">
        <v>12.106382978723405</v>
      </c>
      <c r="P92" s="40">
        <v>10.51660516605166</v>
      </c>
      <c r="Q92" s="40"/>
      <c r="R92" s="7"/>
    </row>
    <row r="93" spans="2:18" s="1" customFormat="1" ht="15" customHeight="1">
      <c r="B93" s="6" t="s">
        <v>352</v>
      </c>
      <c r="C93" s="37" t="s">
        <v>914</v>
      </c>
      <c r="D93" s="7">
        <v>313</v>
      </c>
      <c r="E93" s="8">
        <v>4.6528913334324365E-2</v>
      </c>
      <c r="F93" s="7">
        <v>6414</v>
      </c>
      <c r="G93" s="8">
        <v>6.0935927971339024E-3</v>
      </c>
      <c r="H93" s="7">
        <v>74537</v>
      </c>
      <c r="I93" s="8">
        <v>9.4535731480321211E-3</v>
      </c>
      <c r="J93" s="38">
        <v>105</v>
      </c>
      <c r="K93" s="8">
        <v>1.6370439663236671E-2</v>
      </c>
      <c r="L93" s="38">
        <v>1072</v>
      </c>
      <c r="M93" s="8">
        <v>1.4382118947636744E-2</v>
      </c>
      <c r="N93" s="39" t="s">
        <v>941</v>
      </c>
      <c r="O93" s="40">
        <v>11.620985344558777</v>
      </c>
      <c r="P93" s="40">
        <v>11.045332065303535</v>
      </c>
      <c r="Q93" s="40"/>
      <c r="R93" s="7">
        <v>693</v>
      </c>
    </row>
    <row r="94" spans="2:18" s="1" customFormat="1" ht="15" customHeight="1">
      <c r="B94" s="6" t="s">
        <v>353</v>
      </c>
      <c r="C94" s="37" t="s">
        <v>914</v>
      </c>
      <c r="D94" s="7">
        <v>7</v>
      </c>
      <c r="E94" s="8">
        <v>1.3084112149532711E-2</v>
      </c>
      <c r="F94" s="7">
        <v>528</v>
      </c>
      <c r="G94" s="8">
        <v>5.0162410303815103E-4</v>
      </c>
      <c r="H94" s="7">
        <v>3927</v>
      </c>
      <c r="I94" s="8">
        <v>4.9806380391378968E-4</v>
      </c>
      <c r="J94" s="38">
        <v>122</v>
      </c>
      <c r="K94" s="8">
        <v>0.23106060606060605</v>
      </c>
      <c r="L94" s="38">
        <v>727</v>
      </c>
      <c r="M94" s="8">
        <v>0.18512859689330277</v>
      </c>
      <c r="N94" s="39" t="s">
        <v>930</v>
      </c>
      <c r="O94" s="40">
        <v>7.4375</v>
      </c>
      <c r="P94" s="40">
        <v>5.1773399014778327</v>
      </c>
      <c r="Q94" s="40"/>
      <c r="R94" s="7">
        <v>4</v>
      </c>
    </row>
    <row r="95" spans="2:18" s="1" customFormat="1" ht="15" customHeight="1">
      <c r="B95" s="6" t="s">
        <v>354</v>
      </c>
      <c r="C95" s="37" t="s">
        <v>914</v>
      </c>
      <c r="D95" s="7">
        <v>42</v>
      </c>
      <c r="E95" s="8">
        <v>5.19159456118665E-2</v>
      </c>
      <c r="F95" s="7">
        <v>767</v>
      </c>
      <c r="G95" s="8">
        <v>7.2868501331488974E-4</v>
      </c>
      <c r="H95" s="7">
        <v>3713</v>
      </c>
      <c r="I95" s="8">
        <v>4.7092205345859462E-4</v>
      </c>
      <c r="J95" s="38">
        <v>25</v>
      </c>
      <c r="K95" s="8">
        <v>3.259452411994785E-2</v>
      </c>
      <c r="L95" s="38">
        <v>114</v>
      </c>
      <c r="M95" s="8">
        <v>3.0702935631564773E-2</v>
      </c>
      <c r="N95" s="39" t="s">
        <v>929</v>
      </c>
      <c r="O95" s="40">
        <v>4.8409387222946547</v>
      </c>
      <c r="P95" s="40">
        <v>4.4460916442048521</v>
      </c>
      <c r="Q95" s="40"/>
      <c r="R95" s="7"/>
    </row>
    <row r="96" spans="2:18" s="1" customFormat="1" ht="15" customHeight="1">
      <c r="B96" s="6" t="s">
        <v>355</v>
      </c>
      <c r="C96" s="37" t="s">
        <v>914</v>
      </c>
      <c r="D96" s="7">
        <v>14</v>
      </c>
      <c r="E96" s="8">
        <v>1.2455516014234875E-2</v>
      </c>
      <c r="F96" s="7">
        <v>1110</v>
      </c>
      <c r="G96" s="8">
        <v>1.0545506711597493E-3</v>
      </c>
      <c r="H96" s="7">
        <v>13996</v>
      </c>
      <c r="I96" s="8">
        <v>1.7751212120135982E-3</v>
      </c>
      <c r="J96" s="38">
        <v>301</v>
      </c>
      <c r="K96" s="8">
        <v>0.27117117117117118</v>
      </c>
      <c r="L96" s="38">
        <v>2775</v>
      </c>
      <c r="M96" s="8">
        <v>0.19827093455272934</v>
      </c>
      <c r="N96" s="39" t="s">
        <v>931</v>
      </c>
      <c r="O96" s="40">
        <v>12.609009009009009</v>
      </c>
      <c r="P96" s="40">
        <v>8.279357231149568</v>
      </c>
      <c r="Q96" s="40"/>
      <c r="R96" s="7">
        <v>99</v>
      </c>
    </row>
    <row r="97" spans="2:18" s="1" customFormat="1" ht="15" customHeight="1">
      <c r="B97" s="6" t="s">
        <v>356</v>
      </c>
      <c r="C97" s="37" t="s">
        <v>914</v>
      </c>
      <c r="D97" s="7">
        <v>29</v>
      </c>
      <c r="E97" s="8">
        <v>3.4037558685446008E-2</v>
      </c>
      <c r="F97" s="7">
        <v>823</v>
      </c>
      <c r="G97" s="8">
        <v>7.8188756969772399E-4</v>
      </c>
      <c r="H97" s="7">
        <v>7325</v>
      </c>
      <c r="I97" s="8">
        <v>9.2903421534721404E-4</v>
      </c>
      <c r="J97" s="38">
        <v>13</v>
      </c>
      <c r="K97" s="8">
        <v>1.5795868772782502E-2</v>
      </c>
      <c r="L97" s="38">
        <v>155</v>
      </c>
      <c r="M97" s="8">
        <v>2.1160409556313993E-2</v>
      </c>
      <c r="N97" s="39" t="s">
        <v>942</v>
      </c>
      <c r="O97" s="40">
        <v>8.900364520048603</v>
      </c>
      <c r="P97" s="40">
        <v>8.4024691358024697</v>
      </c>
      <c r="Q97" s="40"/>
      <c r="R97" s="7">
        <v>17</v>
      </c>
    </row>
    <row r="98" spans="2:18" s="1" customFormat="1" ht="15" customHeight="1">
      <c r="B98" s="6" t="s">
        <v>357</v>
      </c>
      <c r="C98" s="37" t="s">
        <v>914</v>
      </c>
      <c r="D98" s="7">
        <v>115</v>
      </c>
      <c r="E98" s="8">
        <v>9.6089572192513371E-3</v>
      </c>
      <c r="F98" s="7">
        <v>11853</v>
      </c>
      <c r="G98" s="8">
        <v>1.1260891085816674E-2</v>
      </c>
      <c r="H98" s="7">
        <v>130098</v>
      </c>
      <c r="I98" s="8">
        <v>1.6500408648224142E-2</v>
      </c>
      <c r="J98" s="38">
        <v>527</v>
      </c>
      <c r="K98" s="8">
        <v>4.446131780983717E-2</v>
      </c>
      <c r="L98" s="38">
        <v>4922</v>
      </c>
      <c r="M98" s="8">
        <v>3.7833018186290333E-2</v>
      </c>
      <c r="N98" s="39" t="s">
        <v>922</v>
      </c>
      <c r="O98" s="40">
        <v>10.975955454315363</v>
      </c>
      <c r="P98" s="40">
        <v>9.7956030372594025</v>
      </c>
      <c r="Q98" s="40"/>
      <c r="R98" s="7">
        <v>2236</v>
      </c>
    </row>
    <row r="99" spans="2:18" s="1" customFormat="1" ht="15" customHeight="1">
      <c r="B99" s="6" t="s">
        <v>358</v>
      </c>
      <c r="C99" s="37" t="s">
        <v>914</v>
      </c>
      <c r="D99" s="7">
        <v>87</v>
      </c>
      <c r="E99" s="8">
        <v>9.0521277702632404E-3</v>
      </c>
      <c r="F99" s="7">
        <v>9524</v>
      </c>
      <c r="G99" s="8">
        <v>9.0482347676805863E-3</v>
      </c>
      <c r="H99" s="7">
        <v>90528</v>
      </c>
      <c r="I99" s="8">
        <v>1.1481721426205132E-2</v>
      </c>
      <c r="J99" s="38">
        <v>355</v>
      </c>
      <c r="K99" s="8">
        <v>3.7274254514909705E-2</v>
      </c>
      <c r="L99" s="38">
        <v>2802</v>
      </c>
      <c r="M99" s="8">
        <v>3.0951749734888654E-2</v>
      </c>
      <c r="N99" s="39" t="s">
        <v>939</v>
      </c>
      <c r="O99" s="40">
        <v>9.5052498950021</v>
      </c>
      <c r="P99" s="40">
        <v>8.7529719707710765</v>
      </c>
      <c r="Q99" s="40"/>
      <c r="R99" s="7">
        <v>287</v>
      </c>
    </row>
    <row r="100" spans="2:18" s="1" customFormat="1" ht="15" customHeight="1">
      <c r="B100" s="6" t="s">
        <v>359</v>
      </c>
      <c r="C100" s="37" t="s">
        <v>914</v>
      </c>
      <c r="D100" s="7">
        <v>41</v>
      </c>
      <c r="E100" s="8">
        <v>3.3683864607295432E-3</v>
      </c>
      <c r="F100" s="7">
        <v>12131</v>
      </c>
      <c r="G100" s="8">
        <v>1.1525003776431458E-2</v>
      </c>
      <c r="H100" s="7">
        <v>146307</v>
      </c>
      <c r="I100" s="8">
        <v>1.8556205999290764E-2</v>
      </c>
      <c r="J100" s="38">
        <v>2796</v>
      </c>
      <c r="K100" s="8">
        <v>0.23048388426345726</v>
      </c>
      <c r="L100" s="38">
        <v>22302</v>
      </c>
      <c r="M100" s="8">
        <v>0.15243289794746662</v>
      </c>
      <c r="N100" s="39" t="s">
        <v>931</v>
      </c>
      <c r="O100" s="40">
        <v>12.060588574725909</v>
      </c>
      <c r="P100" s="40">
        <v>8.7796464916979104</v>
      </c>
      <c r="Q100" s="40"/>
      <c r="R100" s="7">
        <v>1529</v>
      </c>
    </row>
    <row r="101" spans="2:18" s="1" customFormat="1" ht="15" customHeight="1">
      <c r="B101" s="6" t="s">
        <v>360</v>
      </c>
      <c r="C101" s="37" t="s">
        <v>914</v>
      </c>
      <c r="D101" s="7">
        <v>64</v>
      </c>
      <c r="E101" s="8">
        <v>9.0638719728083836E-3</v>
      </c>
      <c r="F101" s="7">
        <v>6997</v>
      </c>
      <c r="G101" s="8">
        <v>6.647469410905194E-3</v>
      </c>
      <c r="H101" s="7">
        <v>63825</v>
      </c>
      <c r="I101" s="8">
        <v>8.0949636579571247E-3</v>
      </c>
      <c r="J101" s="38">
        <v>217</v>
      </c>
      <c r="K101" s="8">
        <v>3.1013291410604545E-2</v>
      </c>
      <c r="L101" s="38">
        <v>1378</v>
      </c>
      <c r="M101" s="8">
        <v>2.1590285938112026E-2</v>
      </c>
      <c r="N101" s="39" t="s">
        <v>939</v>
      </c>
      <c r="O101" s="40">
        <v>9.1217664713448627</v>
      </c>
      <c r="P101" s="40">
        <v>8.5379056047197643</v>
      </c>
      <c r="Q101" s="40"/>
      <c r="R101" s="7">
        <v>267</v>
      </c>
    </row>
    <row r="102" spans="2:18" s="1" customFormat="1" ht="15" customHeight="1">
      <c r="B102" s="6" t="s">
        <v>361</v>
      </c>
      <c r="C102" s="37" t="s">
        <v>914</v>
      </c>
      <c r="D102" s="7">
        <v>98</v>
      </c>
      <c r="E102" s="8">
        <v>2.0998500107135203E-2</v>
      </c>
      <c r="F102" s="7">
        <v>4569</v>
      </c>
      <c r="G102" s="8">
        <v>4.3407585734494538E-3</v>
      </c>
      <c r="H102" s="7">
        <v>23377</v>
      </c>
      <c r="I102" s="8">
        <v>2.9649191607060508E-3</v>
      </c>
      <c r="J102" s="38">
        <v>53</v>
      </c>
      <c r="K102" s="8">
        <v>1.1599912453490917E-2</v>
      </c>
      <c r="L102" s="38">
        <v>340</v>
      </c>
      <c r="M102" s="8">
        <v>1.4544210121059161E-2</v>
      </c>
      <c r="N102" s="39" t="s">
        <v>931</v>
      </c>
      <c r="O102" s="40">
        <v>5.1164368570803243</v>
      </c>
      <c r="P102" s="40">
        <v>4.9251550044286976</v>
      </c>
      <c r="Q102" s="40"/>
      <c r="R102" s="7">
        <v>1</v>
      </c>
    </row>
    <row r="103" spans="2:18" s="1" customFormat="1" ht="15" customHeight="1">
      <c r="B103" s="6" t="s">
        <v>362</v>
      </c>
      <c r="C103" s="37" t="s">
        <v>914</v>
      </c>
      <c r="D103" s="7">
        <v>2</v>
      </c>
      <c r="E103" s="8">
        <v>3.3277870216306157E-3</v>
      </c>
      <c r="F103" s="7">
        <v>599</v>
      </c>
      <c r="G103" s="8">
        <v>5.690773441663872E-4</v>
      </c>
      <c r="H103" s="7">
        <v>7488</v>
      </c>
      <c r="I103" s="8">
        <v>9.4970760471261954E-4</v>
      </c>
      <c r="J103" s="38">
        <v>155</v>
      </c>
      <c r="K103" s="8">
        <v>0.2587646076794658</v>
      </c>
      <c r="L103" s="38">
        <v>1437</v>
      </c>
      <c r="M103" s="8">
        <v>0.19190705128205129</v>
      </c>
      <c r="N103" s="39" t="s">
        <v>931</v>
      </c>
      <c r="O103" s="40">
        <v>12.500834724540901</v>
      </c>
      <c r="P103" s="40">
        <v>8.3918918918918912</v>
      </c>
      <c r="Q103" s="40"/>
      <c r="R103" s="7">
        <v>42</v>
      </c>
    </row>
    <row r="104" spans="2:18" s="1" customFormat="1" ht="15" customHeight="1">
      <c r="B104" s="6" t="s">
        <v>363</v>
      </c>
      <c r="C104" s="37" t="s">
        <v>914</v>
      </c>
      <c r="D104" s="7">
        <v>21</v>
      </c>
      <c r="E104" s="8">
        <v>3.7701974865350089E-2</v>
      </c>
      <c r="F104" s="7">
        <v>536</v>
      </c>
      <c r="G104" s="8">
        <v>5.0922446823569876E-4</v>
      </c>
      <c r="H104" s="7">
        <v>4642</v>
      </c>
      <c r="I104" s="8">
        <v>5.8874768978044612E-4</v>
      </c>
      <c r="J104" s="38">
        <v>4</v>
      </c>
      <c r="K104" s="8">
        <v>7.462686567164179E-3</v>
      </c>
      <c r="L104" s="38">
        <v>60</v>
      </c>
      <c r="M104" s="8">
        <v>1.2925463162429988E-2</v>
      </c>
      <c r="N104" s="39" t="s">
        <v>908</v>
      </c>
      <c r="O104" s="40">
        <v>8.66044776119403</v>
      </c>
      <c r="P104" s="40">
        <v>8.4172932330827059</v>
      </c>
      <c r="Q104" s="40"/>
      <c r="R104" s="7">
        <v>3</v>
      </c>
    </row>
    <row r="105" spans="2:18" s="1" customFormat="1" ht="15" customHeight="1">
      <c r="B105" s="6" t="s">
        <v>364</v>
      </c>
      <c r="C105" s="37" t="s">
        <v>914</v>
      </c>
      <c r="D105" s="7">
        <v>14</v>
      </c>
      <c r="E105" s="8">
        <v>2.7184466019417475E-2</v>
      </c>
      <c r="F105" s="7">
        <v>501</v>
      </c>
      <c r="G105" s="8">
        <v>4.7597287049642734E-4</v>
      </c>
      <c r="H105" s="7">
        <v>4818</v>
      </c>
      <c r="I105" s="8">
        <v>6.1106987707069992E-4</v>
      </c>
      <c r="J105" s="38">
        <v>120</v>
      </c>
      <c r="K105" s="8">
        <v>0.23952095808383234</v>
      </c>
      <c r="L105" s="38">
        <v>846</v>
      </c>
      <c r="M105" s="8">
        <v>0.17559153175591533</v>
      </c>
      <c r="N105" s="39" t="s">
        <v>929</v>
      </c>
      <c r="O105" s="40">
        <v>9.6167664670658688</v>
      </c>
      <c r="P105" s="40">
        <v>6.6456692913385824</v>
      </c>
      <c r="Q105" s="40"/>
      <c r="R105" s="7">
        <v>20</v>
      </c>
    </row>
    <row r="106" spans="2:18" s="1" customFormat="1" ht="15" customHeight="1">
      <c r="B106" s="6" t="s">
        <v>365</v>
      </c>
      <c r="C106" s="37" t="s">
        <v>914</v>
      </c>
      <c r="D106" s="7">
        <v>48</v>
      </c>
      <c r="E106" s="8">
        <v>4.0302267002518891E-2</v>
      </c>
      <c r="F106" s="7">
        <v>1143</v>
      </c>
      <c r="G106" s="8">
        <v>1.0859021775996337E-3</v>
      </c>
      <c r="H106" s="7">
        <v>6344</v>
      </c>
      <c r="I106" s="8">
        <v>8.046133873259694E-4</v>
      </c>
      <c r="J106" s="38">
        <v>22</v>
      </c>
      <c r="K106" s="8">
        <v>1.9247594050743656E-2</v>
      </c>
      <c r="L106" s="38">
        <v>101</v>
      </c>
      <c r="M106" s="8">
        <v>1.5920554854981086E-2</v>
      </c>
      <c r="N106" s="39" t="s">
        <v>916</v>
      </c>
      <c r="O106" s="40">
        <v>5.5503062117235347</v>
      </c>
      <c r="P106" s="40">
        <v>5.2551293487957178</v>
      </c>
      <c r="Q106" s="40"/>
      <c r="R106" s="7">
        <v>4</v>
      </c>
    </row>
    <row r="107" spans="2:18" s="1" customFormat="1" ht="15" customHeight="1">
      <c r="B107" s="6" t="s">
        <v>366</v>
      </c>
      <c r="C107" s="37" t="s">
        <v>914</v>
      </c>
      <c r="D107" s="7">
        <v>13</v>
      </c>
      <c r="E107" s="8">
        <v>8.9593383873190907E-3</v>
      </c>
      <c r="F107" s="7">
        <v>1438</v>
      </c>
      <c r="G107" s="8">
        <v>1.3661656442592067E-3</v>
      </c>
      <c r="H107" s="7">
        <v>13540</v>
      </c>
      <c r="I107" s="8">
        <v>1.7172864540343042E-3</v>
      </c>
      <c r="J107" s="38">
        <v>356</v>
      </c>
      <c r="K107" s="8">
        <v>0.24756606397774686</v>
      </c>
      <c r="L107" s="38">
        <v>2221</v>
      </c>
      <c r="M107" s="8">
        <v>0.16403249630723782</v>
      </c>
      <c r="N107" s="39" t="s">
        <v>924</v>
      </c>
      <c r="O107" s="40">
        <v>9.4158553546592483</v>
      </c>
      <c r="P107" s="40">
        <v>6.8299445471349349</v>
      </c>
      <c r="Q107" s="40"/>
      <c r="R107" s="7">
        <v>19</v>
      </c>
    </row>
    <row r="108" spans="2:18" s="1" customFormat="1" ht="15" customHeight="1">
      <c r="B108" s="6" t="s">
        <v>367</v>
      </c>
      <c r="C108" s="37" t="s">
        <v>914</v>
      </c>
      <c r="D108" s="7">
        <v>64</v>
      </c>
      <c r="E108" s="8">
        <v>3.1434184675834968E-2</v>
      </c>
      <c r="F108" s="7">
        <v>1972</v>
      </c>
      <c r="G108" s="8">
        <v>1.8734900211955184E-3</v>
      </c>
      <c r="H108" s="7">
        <v>13777</v>
      </c>
      <c r="I108" s="8">
        <v>1.7473453085103845E-3</v>
      </c>
      <c r="J108" s="38">
        <v>55</v>
      </c>
      <c r="K108" s="8">
        <v>2.7890466531440162E-2</v>
      </c>
      <c r="L108" s="38">
        <v>276</v>
      </c>
      <c r="M108" s="8">
        <v>2.003338898163606E-2</v>
      </c>
      <c r="N108" s="39" t="s">
        <v>943</v>
      </c>
      <c r="O108" s="40">
        <v>6.9863083164300201</v>
      </c>
      <c r="P108" s="40">
        <v>6.5524256651017216</v>
      </c>
      <c r="Q108" s="40"/>
      <c r="R108" s="7">
        <v>4</v>
      </c>
    </row>
    <row r="109" spans="2:18" s="1" customFormat="1" ht="15" customHeight="1">
      <c r="B109" s="6" t="s">
        <v>368</v>
      </c>
      <c r="C109" s="37" t="s">
        <v>914</v>
      </c>
      <c r="D109" s="7">
        <v>273</v>
      </c>
      <c r="E109" s="8">
        <v>4.2000000000000003E-2</v>
      </c>
      <c r="F109" s="7">
        <v>6227</v>
      </c>
      <c r="G109" s="8">
        <v>5.9159342606412242E-3</v>
      </c>
      <c r="H109" s="7">
        <v>29104</v>
      </c>
      <c r="I109" s="8">
        <v>3.6912780619065277E-3</v>
      </c>
      <c r="J109" s="38">
        <v>89</v>
      </c>
      <c r="K109" s="8">
        <v>1.4292596756062309E-2</v>
      </c>
      <c r="L109" s="38">
        <v>455</v>
      </c>
      <c r="M109" s="8">
        <v>1.5633589884551952E-2</v>
      </c>
      <c r="N109" s="39" t="s">
        <v>929</v>
      </c>
      <c r="O109" s="40">
        <v>4.6738397302071624</v>
      </c>
      <c r="P109" s="40">
        <v>4.4934832192896712</v>
      </c>
      <c r="Q109" s="40"/>
      <c r="R109" s="7"/>
    </row>
    <row r="110" spans="2:18" s="1" customFormat="1" ht="15" customHeight="1">
      <c r="B110" s="6" t="s">
        <v>369</v>
      </c>
      <c r="C110" s="37" t="s">
        <v>914</v>
      </c>
      <c r="D110" s="7">
        <v>20</v>
      </c>
      <c r="E110" s="8">
        <v>2.9806259314456036E-2</v>
      </c>
      <c r="F110" s="7">
        <v>651</v>
      </c>
      <c r="G110" s="8">
        <v>6.1847971795044748E-4</v>
      </c>
      <c r="H110" s="7">
        <v>5841</v>
      </c>
      <c r="I110" s="8">
        <v>7.4081759069530068E-4</v>
      </c>
      <c r="J110" s="38">
        <v>129</v>
      </c>
      <c r="K110" s="8">
        <v>0.19815668202764977</v>
      </c>
      <c r="L110" s="38">
        <v>1228</v>
      </c>
      <c r="M110" s="8">
        <v>0.21023797294983734</v>
      </c>
      <c r="N110" s="39" t="s">
        <v>929</v>
      </c>
      <c r="O110" s="40">
        <v>8.9723502304147473</v>
      </c>
      <c r="P110" s="40">
        <v>5.8448275862068968</v>
      </c>
      <c r="Q110" s="40"/>
      <c r="R110" s="7">
        <v>146</v>
      </c>
    </row>
    <row r="111" spans="2:18" s="1" customFormat="1" ht="15" customHeight="1">
      <c r="B111" s="6" t="s">
        <v>370</v>
      </c>
      <c r="C111" s="37" t="s">
        <v>914</v>
      </c>
      <c r="D111" s="7">
        <v>178</v>
      </c>
      <c r="E111" s="8">
        <v>0.16435826408125578</v>
      </c>
      <c r="F111" s="7">
        <v>905</v>
      </c>
      <c r="G111" s="8">
        <v>8.5979131297258832E-4</v>
      </c>
      <c r="H111" s="7">
        <v>4404</v>
      </c>
      <c r="I111" s="8">
        <v>5.585620046947618E-4</v>
      </c>
      <c r="J111" s="38">
        <v>11</v>
      </c>
      <c r="K111" s="8">
        <v>1.2154696132596685E-2</v>
      </c>
      <c r="L111" s="38">
        <v>58</v>
      </c>
      <c r="M111" s="8">
        <v>1.3169845594913715E-2</v>
      </c>
      <c r="N111" s="39" t="s">
        <v>916</v>
      </c>
      <c r="O111" s="40">
        <v>4.8662983425414366</v>
      </c>
      <c r="P111" s="40">
        <v>4.6644295302013425</v>
      </c>
      <c r="Q111" s="40"/>
      <c r="R111" s="7">
        <v>38</v>
      </c>
    </row>
    <row r="112" spans="2:18" s="1" customFormat="1" ht="15" customHeight="1">
      <c r="B112" s="6" t="s">
        <v>371</v>
      </c>
      <c r="C112" s="37" t="s">
        <v>914</v>
      </c>
      <c r="D112" s="7">
        <v>15</v>
      </c>
      <c r="E112" s="8">
        <v>3.0737704918032786E-2</v>
      </c>
      <c r="F112" s="7">
        <v>473</v>
      </c>
      <c r="G112" s="8">
        <v>4.4937159230501027E-4</v>
      </c>
      <c r="H112" s="7">
        <v>4247</v>
      </c>
      <c r="I112" s="8">
        <v>5.386495989869786E-4</v>
      </c>
      <c r="J112" s="38">
        <v>121</v>
      </c>
      <c r="K112" s="8">
        <v>0.2558139534883721</v>
      </c>
      <c r="L112" s="38">
        <v>928</v>
      </c>
      <c r="M112" s="8">
        <v>0.21850718153991053</v>
      </c>
      <c r="N112" s="39" t="s">
        <v>924</v>
      </c>
      <c r="O112" s="40">
        <v>8.9788583509513735</v>
      </c>
      <c r="P112" s="40">
        <v>5.625</v>
      </c>
      <c r="Q112" s="40"/>
      <c r="R112" s="7">
        <v>34</v>
      </c>
    </row>
    <row r="113" spans="2:18" s="1" customFormat="1" ht="15" customHeight="1">
      <c r="B113" s="6" t="s">
        <v>372</v>
      </c>
      <c r="C113" s="37" t="s">
        <v>914</v>
      </c>
      <c r="D113" s="7">
        <v>91</v>
      </c>
      <c r="E113" s="8">
        <v>0.12745098039215685</v>
      </c>
      <c r="F113" s="7">
        <v>623</v>
      </c>
      <c r="G113" s="8">
        <v>5.9187843975903041E-4</v>
      </c>
      <c r="H113" s="7">
        <v>3697</v>
      </c>
      <c r="I113" s="8">
        <v>4.6889276370493517E-4</v>
      </c>
      <c r="J113" s="38">
        <v>24</v>
      </c>
      <c r="K113" s="8">
        <v>3.8523274478330656E-2</v>
      </c>
      <c r="L113" s="38">
        <v>195</v>
      </c>
      <c r="M113" s="8">
        <v>5.2745469299431968E-2</v>
      </c>
      <c r="N113" s="39" t="s">
        <v>931</v>
      </c>
      <c r="O113" s="40">
        <v>5.9341894060995184</v>
      </c>
      <c r="P113" s="40">
        <v>5.2370617696160267</v>
      </c>
      <c r="Q113" s="40"/>
      <c r="R113" s="7">
        <v>9</v>
      </c>
    </row>
    <row r="114" spans="2:18" s="1" customFormat="1" ht="15" customHeight="1">
      <c r="B114" s="6" t="s">
        <v>373</v>
      </c>
      <c r="C114" s="37" t="s">
        <v>907</v>
      </c>
      <c r="D114" s="7"/>
      <c r="E114" s="8"/>
      <c r="F114" s="7">
        <v>81</v>
      </c>
      <c r="G114" s="8">
        <v>7.6953697625170895E-5</v>
      </c>
      <c r="H114" s="7">
        <v>4130</v>
      </c>
      <c r="I114" s="8">
        <v>5.2381041766334389E-4</v>
      </c>
      <c r="J114" s="38">
        <v>16</v>
      </c>
      <c r="K114" s="8">
        <v>0.19753086419753085</v>
      </c>
      <c r="L114" s="38">
        <v>523</v>
      </c>
      <c r="M114" s="8">
        <v>0.12663438256658596</v>
      </c>
      <c r="N114" s="39" t="s">
        <v>944</v>
      </c>
      <c r="O114" s="40">
        <v>50.987654320987652</v>
      </c>
      <c r="P114" s="40">
        <v>37.523076923076921</v>
      </c>
      <c r="Q114" s="40">
        <v>15.185185185185185</v>
      </c>
      <c r="R114" s="7">
        <v>9</v>
      </c>
    </row>
    <row r="115" spans="2:18" s="1" customFormat="1" ht="15" customHeight="1">
      <c r="B115" s="6" t="s">
        <v>374</v>
      </c>
      <c r="C115" s="37" t="s">
        <v>907</v>
      </c>
      <c r="D115" s="7"/>
      <c r="E115" s="8"/>
      <c r="F115" s="7">
        <v>3832</v>
      </c>
      <c r="G115" s="8">
        <v>3.6405749296253686E-3</v>
      </c>
      <c r="H115" s="7">
        <v>53017</v>
      </c>
      <c r="I115" s="8">
        <v>6.7241784293601697E-3</v>
      </c>
      <c r="J115" s="38">
        <v>183</v>
      </c>
      <c r="K115" s="8">
        <v>4.7755741127348643E-2</v>
      </c>
      <c r="L115" s="38">
        <v>2185</v>
      </c>
      <c r="M115" s="8">
        <v>4.1213195767395364E-2</v>
      </c>
      <c r="N115" s="39" t="s">
        <v>919</v>
      </c>
      <c r="O115" s="40">
        <v>13.835334029227557</v>
      </c>
      <c r="P115" s="40">
        <v>12.421759386133187</v>
      </c>
      <c r="Q115" s="40">
        <v>5.1565762004175362</v>
      </c>
      <c r="R115" s="7">
        <v>51</v>
      </c>
    </row>
    <row r="116" spans="2:18" s="1" customFormat="1" ht="15" customHeight="1">
      <c r="B116" s="6" t="s">
        <v>375</v>
      </c>
      <c r="C116" s="37" t="s">
        <v>907</v>
      </c>
      <c r="D116" s="7"/>
      <c r="E116" s="8"/>
      <c r="F116" s="7">
        <v>2085</v>
      </c>
      <c r="G116" s="8">
        <v>1.9808451796108802E-3</v>
      </c>
      <c r="H116" s="7">
        <v>30281</v>
      </c>
      <c r="I116" s="8">
        <v>3.8405576894101007E-3</v>
      </c>
      <c r="J116" s="38">
        <v>178</v>
      </c>
      <c r="K116" s="8">
        <v>8.5371702637889693E-2</v>
      </c>
      <c r="L116" s="38">
        <v>3087</v>
      </c>
      <c r="M116" s="8">
        <v>0.10194511409794921</v>
      </c>
      <c r="N116" s="39" t="s">
        <v>908</v>
      </c>
      <c r="O116" s="40">
        <v>14.52326139088729</v>
      </c>
      <c r="P116" s="40">
        <v>11.816465652857891</v>
      </c>
      <c r="Q116" s="40">
        <v>4.4887290167865705</v>
      </c>
      <c r="R116" s="7">
        <v>96</v>
      </c>
    </row>
    <row r="117" spans="2:18" s="1" customFormat="1" ht="15" customHeight="1">
      <c r="B117" s="6" t="s">
        <v>376</v>
      </c>
      <c r="C117" s="37" t="s">
        <v>907</v>
      </c>
      <c r="D117" s="7"/>
      <c r="E117" s="8"/>
      <c r="F117" s="7">
        <v>53</v>
      </c>
      <c r="G117" s="8">
        <v>5.035241943375379E-5</v>
      </c>
      <c r="H117" s="7">
        <v>1077</v>
      </c>
      <c r="I117" s="8">
        <v>1.365965665432013E-4</v>
      </c>
      <c r="J117" s="38">
        <v>2</v>
      </c>
      <c r="K117" s="8">
        <v>3.7735849056603772E-2</v>
      </c>
      <c r="L117" s="38">
        <v>77</v>
      </c>
      <c r="M117" s="8">
        <v>7.1494893221912714E-2</v>
      </c>
      <c r="N117" s="39" t="s">
        <v>945</v>
      </c>
      <c r="O117" s="40">
        <v>20.320754716981131</v>
      </c>
      <c r="P117" s="40">
        <v>17.725490196078432</v>
      </c>
      <c r="Q117" s="40">
        <v>8.0188679245283012</v>
      </c>
      <c r="R117" s="7">
        <v>4</v>
      </c>
    </row>
    <row r="118" spans="2:18" s="1" customFormat="1" ht="15" customHeight="1">
      <c r="B118" s="6" t="s">
        <v>377</v>
      </c>
      <c r="C118" s="37" t="s">
        <v>907</v>
      </c>
      <c r="D118" s="7">
        <v>1</v>
      </c>
      <c r="E118" s="8">
        <v>1.0822510822510823E-3</v>
      </c>
      <c r="F118" s="7">
        <v>923</v>
      </c>
      <c r="G118" s="8">
        <v>8.7689213466707078E-4</v>
      </c>
      <c r="H118" s="7">
        <v>13981</v>
      </c>
      <c r="I118" s="8">
        <v>1.7732187528695425E-3</v>
      </c>
      <c r="J118" s="38">
        <v>82</v>
      </c>
      <c r="K118" s="8">
        <v>8.8840736728060671E-2</v>
      </c>
      <c r="L118" s="38">
        <v>1207</v>
      </c>
      <c r="M118" s="8">
        <v>8.633144982476218E-2</v>
      </c>
      <c r="N118" s="39" t="s">
        <v>922</v>
      </c>
      <c r="O118" s="40">
        <v>15.147345612134345</v>
      </c>
      <c r="P118" s="40">
        <v>12.556480380499405</v>
      </c>
      <c r="Q118" s="40">
        <v>4.3986998916576381</v>
      </c>
      <c r="R118" s="7">
        <v>24</v>
      </c>
    </row>
    <row r="119" spans="2:18" s="1" customFormat="1" ht="15" customHeight="1">
      <c r="B119" s="6" t="s">
        <v>378</v>
      </c>
      <c r="C119" s="37" t="s">
        <v>907</v>
      </c>
      <c r="D119" s="7">
        <v>13</v>
      </c>
      <c r="E119" s="8">
        <v>6.1118946873530795E-3</v>
      </c>
      <c r="F119" s="7">
        <v>2114</v>
      </c>
      <c r="G119" s="8">
        <v>2.008396503451991E-3</v>
      </c>
      <c r="H119" s="7">
        <v>31955</v>
      </c>
      <c r="I119" s="8">
        <v>4.0528721298867202E-3</v>
      </c>
      <c r="J119" s="38">
        <v>545</v>
      </c>
      <c r="K119" s="8">
        <v>0.25780510879848628</v>
      </c>
      <c r="L119" s="38">
        <v>7457</v>
      </c>
      <c r="M119" s="8">
        <v>0.23335941167266469</v>
      </c>
      <c r="N119" s="39" t="s">
        <v>926</v>
      </c>
      <c r="O119" s="40">
        <v>15.1158940397351</v>
      </c>
      <c r="P119" s="40">
        <v>9.3186743148502238</v>
      </c>
      <c r="Q119" s="40">
        <v>3.6499526963103124</v>
      </c>
      <c r="R119" s="7">
        <v>337</v>
      </c>
    </row>
    <row r="120" spans="2:18" s="1" customFormat="1" ht="15" customHeight="1">
      <c r="B120" s="6" t="s">
        <v>379</v>
      </c>
      <c r="C120" s="37" t="s">
        <v>907</v>
      </c>
      <c r="D120" s="7">
        <v>62</v>
      </c>
      <c r="E120" s="8">
        <v>2.1670744494931841E-2</v>
      </c>
      <c r="F120" s="7">
        <v>2799</v>
      </c>
      <c r="G120" s="8">
        <v>2.6591777734920161E-3</v>
      </c>
      <c r="H120" s="7">
        <v>24209</v>
      </c>
      <c r="I120" s="8">
        <v>3.070442227896342E-3</v>
      </c>
      <c r="J120" s="38">
        <v>79</v>
      </c>
      <c r="K120" s="8">
        <v>2.8224365844944622E-2</v>
      </c>
      <c r="L120" s="38">
        <v>777</v>
      </c>
      <c r="M120" s="8">
        <v>3.2095501672931556E-2</v>
      </c>
      <c r="N120" s="39" t="s">
        <v>921</v>
      </c>
      <c r="O120" s="40">
        <v>8.6491604144337266</v>
      </c>
      <c r="P120" s="40">
        <v>7.9724264705882355</v>
      </c>
      <c r="Q120" s="40">
        <v>2.5105394783851374</v>
      </c>
      <c r="R120" s="7">
        <v>33</v>
      </c>
    </row>
    <row r="121" spans="2:18" s="1" customFormat="1" ht="15" customHeight="1">
      <c r="B121" s="6" t="s">
        <v>380</v>
      </c>
      <c r="C121" s="37" t="s">
        <v>907</v>
      </c>
      <c r="D121" s="7">
        <v>5</v>
      </c>
      <c r="E121" s="8">
        <v>3.2488628979857048E-3</v>
      </c>
      <c r="F121" s="7">
        <v>1534</v>
      </c>
      <c r="G121" s="8">
        <v>1.4573700266297795E-3</v>
      </c>
      <c r="H121" s="7">
        <v>25643</v>
      </c>
      <c r="I121" s="8">
        <v>3.2523173220680695E-3</v>
      </c>
      <c r="J121" s="38">
        <v>17</v>
      </c>
      <c r="K121" s="8">
        <v>1.1082138200782269E-2</v>
      </c>
      <c r="L121" s="38">
        <v>143</v>
      </c>
      <c r="M121" s="8">
        <v>5.576570604063487E-3</v>
      </c>
      <c r="N121" s="39" t="s">
        <v>946</v>
      </c>
      <c r="O121" s="40">
        <v>16.716427640156454</v>
      </c>
      <c r="P121" s="40">
        <v>16.054713249835203</v>
      </c>
      <c r="Q121" s="40">
        <v>5.3539765319426333</v>
      </c>
      <c r="R121" s="7">
        <v>96</v>
      </c>
    </row>
    <row r="122" spans="2:18" s="1" customFormat="1" ht="15" customHeight="1">
      <c r="B122" s="6" t="s">
        <v>381</v>
      </c>
      <c r="C122" s="37" t="s">
        <v>907</v>
      </c>
      <c r="D122" s="7">
        <v>98</v>
      </c>
      <c r="E122" s="8">
        <v>0.13387978142076504</v>
      </c>
      <c r="F122" s="7">
        <v>634</v>
      </c>
      <c r="G122" s="8">
        <v>6.0232894190565857E-4</v>
      </c>
      <c r="H122" s="7">
        <v>6515</v>
      </c>
      <c r="I122" s="8">
        <v>8.263014215682047E-4</v>
      </c>
      <c r="J122" s="38">
        <v>6</v>
      </c>
      <c r="K122" s="8">
        <v>9.4637223974763408E-3</v>
      </c>
      <c r="L122" s="38">
        <v>55</v>
      </c>
      <c r="M122" s="8">
        <v>8.4420567920184195E-3</v>
      </c>
      <c r="N122" s="39" t="s">
        <v>947</v>
      </c>
      <c r="O122" s="40">
        <v>10.27602523659306</v>
      </c>
      <c r="P122" s="40">
        <v>9.7898089171974529</v>
      </c>
      <c r="Q122" s="40">
        <v>3.6924290220820191</v>
      </c>
      <c r="R122" s="7">
        <v>6</v>
      </c>
    </row>
    <row r="123" spans="2:18" s="1" customFormat="1" ht="15" customHeight="1">
      <c r="B123" s="6" t="s">
        <v>382</v>
      </c>
      <c r="C123" s="37" t="s">
        <v>907</v>
      </c>
      <c r="D123" s="7">
        <v>203</v>
      </c>
      <c r="E123" s="8">
        <v>0.22356828193832598</v>
      </c>
      <c r="F123" s="7">
        <v>705</v>
      </c>
      <c r="G123" s="8">
        <v>6.6978218303389474E-4</v>
      </c>
      <c r="H123" s="7">
        <v>4373</v>
      </c>
      <c r="I123" s="8">
        <v>5.5463025579704671E-4</v>
      </c>
      <c r="J123" s="38">
        <v>3</v>
      </c>
      <c r="K123" s="8">
        <v>4.2553191489361703E-3</v>
      </c>
      <c r="L123" s="38">
        <v>18</v>
      </c>
      <c r="M123" s="8">
        <v>4.1161673908072264E-3</v>
      </c>
      <c r="N123" s="39" t="s">
        <v>938</v>
      </c>
      <c r="O123" s="40">
        <v>6.2028368794326241</v>
      </c>
      <c r="P123" s="40">
        <v>6.0626780626780628</v>
      </c>
      <c r="Q123" s="40">
        <v>2.774468085106383</v>
      </c>
      <c r="R123" s="7">
        <v>1</v>
      </c>
    </row>
    <row r="124" spans="2:18" s="1" customFormat="1" ht="15" customHeight="1">
      <c r="B124" s="6" t="s">
        <v>383</v>
      </c>
      <c r="C124" s="37" t="s">
        <v>907</v>
      </c>
      <c r="D124" s="7">
        <v>899</v>
      </c>
      <c r="E124" s="8">
        <v>0.44748631159780988</v>
      </c>
      <c r="F124" s="7">
        <v>1110</v>
      </c>
      <c r="G124" s="8">
        <v>1.0545506711597493E-3</v>
      </c>
      <c r="H124" s="7">
        <v>4522</v>
      </c>
      <c r="I124" s="8">
        <v>5.7352801662800021E-4</v>
      </c>
      <c r="J124" s="38">
        <v>209</v>
      </c>
      <c r="K124" s="8">
        <v>0.18828828828828828</v>
      </c>
      <c r="L124" s="38">
        <v>1599</v>
      </c>
      <c r="M124" s="8">
        <v>0.35360459973463071</v>
      </c>
      <c r="N124" s="39" t="s">
        <v>911</v>
      </c>
      <c r="O124" s="40">
        <v>4.0738738738738736</v>
      </c>
      <c r="P124" s="40">
        <v>2.3074361820199778</v>
      </c>
      <c r="Q124" s="40">
        <v>1.8918918918918919</v>
      </c>
      <c r="R124" s="7">
        <v>2</v>
      </c>
    </row>
    <row r="125" spans="2:18" s="1" customFormat="1" ht="15" customHeight="1">
      <c r="B125" s="6" t="s">
        <v>384</v>
      </c>
      <c r="C125" s="37" t="s">
        <v>907</v>
      </c>
      <c r="D125" s="7">
        <v>1033</v>
      </c>
      <c r="E125" s="8">
        <v>0.75018155410312271</v>
      </c>
      <c r="F125" s="7">
        <v>344</v>
      </c>
      <c r="G125" s="8">
        <v>3.2681570349455292E-4</v>
      </c>
      <c r="H125" s="7">
        <v>1099</v>
      </c>
      <c r="I125" s="8">
        <v>1.3938683995448303E-4</v>
      </c>
      <c r="J125" s="38">
        <v>39</v>
      </c>
      <c r="K125" s="8">
        <v>0.11337209302325581</v>
      </c>
      <c r="L125" s="38">
        <v>221</v>
      </c>
      <c r="M125" s="8">
        <v>0.20109190172884439</v>
      </c>
      <c r="N125" s="39" t="s">
        <v>911</v>
      </c>
      <c r="O125" s="40">
        <v>3.1947674418604652</v>
      </c>
      <c r="P125" s="40">
        <v>2.3639344262295081</v>
      </c>
      <c r="Q125" s="40">
        <v>0.95058139534883723</v>
      </c>
      <c r="R125" s="7"/>
    </row>
    <row r="126" spans="2:18" s="1" customFormat="1" ht="15" customHeight="1">
      <c r="B126" s="6" t="s">
        <v>385</v>
      </c>
      <c r="C126" s="37" t="s">
        <v>907</v>
      </c>
      <c r="D126" s="7">
        <v>267</v>
      </c>
      <c r="E126" s="8">
        <v>0.14301017675415104</v>
      </c>
      <c r="F126" s="7">
        <v>1600</v>
      </c>
      <c r="G126" s="8">
        <v>1.5200730395095485E-3</v>
      </c>
      <c r="H126" s="7">
        <v>13908</v>
      </c>
      <c r="I126" s="8">
        <v>1.7639601183684712E-3</v>
      </c>
      <c r="J126" s="38">
        <v>36</v>
      </c>
      <c r="K126" s="8">
        <v>2.2499999999999999E-2</v>
      </c>
      <c r="L126" s="38">
        <v>527</v>
      </c>
      <c r="M126" s="8">
        <v>3.7891860799539837E-2</v>
      </c>
      <c r="N126" s="39" t="s">
        <v>948</v>
      </c>
      <c r="O126" s="40">
        <v>8.6925000000000008</v>
      </c>
      <c r="P126" s="40">
        <v>7.5658567774936065</v>
      </c>
      <c r="Q126" s="40">
        <v>2.99125</v>
      </c>
      <c r="R126" s="7">
        <v>43</v>
      </c>
    </row>
    <row r="127" spans="2:18" s="1" customFormat="1" ht="15" customHeight="1">
      <c r="B127" s="6" t="s">
        <v>386</v>
      </c>
      <c r="C127" s="37" t="s">
        <v>914</v>
      </c>
      <c r="D127" s="7">
        <v>7</v>
      </c>
      <c r="E127" s="8">
        <v>2.8688524590163933E-3</v>
      </c>
      <c r="F127" s="7">
        <v>2433</v>
      </c>
      <c r="G127" s="8">
        <v>2.3114610657042072E-3</v>
      </c>
      <c r="H127" s="7">
        <v>28068</v>
      </c>
      <c r="I127" s="8">
        <v>3.5598815503570789E-3</v>
      </c>
      <c r="J127" s="38">
        <v>613</v>
      </c>
      <c r="K127" s="8">
        <v>0.25195232223592273</v>
      </c>
      <c r="L127" s="38">
        <v>4750</v>
      </c>
      <c r="M127" s="8">
        <v>0.16923186546957389</v>
      </c>
      <c r="N127" s="39" t="s">
        <v>925</v>
      </c>
      <c r="O127" s="40">
        <v>11.536374845869297</v>
      </c>
      <c r="P127" s="40">
        <v>8.0890109890109887</v>
      </c>
      <c r="Q127" s="40"/>
      <c r="R127" s="7"/>
    </row>
    <row r="128" spans="2:18" s="1" customFormat="1" ht="15" customHeight="1">
      <c r="B128" s="6" t="s">
        <v>387</v>
      </c>
      <c r="C128" s="37" t="s">
        <v>914</v>
      </c>
      <c r="D128" s="7">
        <v>46</v>
      </c>
      <c r="E128" s="8">
        <v>1.4193150262264732E-2</v>
      </c>
      <c r="F128" s="7">
        <v>3195</v>
      </c>
      <c r="G128" s="8">
        <v>3.0353958507706295E-3</v>
      </c>
      <c r="H128" s="7">
        <v>22817</v>
      </c>
      <c r="I128" s="8">
        <v>2.8938940193279704E-3</v>
      </c>
      <c r="J128" s="38">
        <v>148</v>
      </c>
      <c r="K128" s="8">
        <v>4.6322378716744911E-2</v>
      </c>
      <c r="L128" s="38">
        <v>956</v>
      </c>
      <c r="M128" s="8">
        <v>4.1898584388832885E-2</v>
      </c>
      <c r="N128" s="39" t="s">
        <v>943</v>
      </c>
      <c r="O128" s="40">
        <v>7.1414710485133019</v>
      </c>
      <c r="P128" s="40">
        <v>6.3488677387594352</v>
      </c>
      <c r="Q128" s="40"/>
      <c r="R128" s="7"/>
    </row>
    <row r="129" spans="2:18" s="1" customFormat="1" ht="15" customHeight="1">
      <c r="B129" s="6" t="s">
        <v>388</v>
      </c>
      <c r="C129" s="37" t="s">
        <v>914</v>
      </c>
      <c r="D129" s="7"/>
      <c r="E129" s="8"/>
      <c r="F129" s="7">
        <v>742</v>
      </c>
      <c r="G129" s="8">
        <v>7.049338720725531E-4</v>
      </c>
      <c r="H129" s="7">
        <v>4857</v>
      </c>
      <c r="I129" s="8">
        <v>6.1601627084524482E-4</v>
      </c>
      <c r="J129" s="38">
        <v>18</v>
      </c>
      <c r="K129" s="8">
        <v>2.4258760107816711E-2</v>
      </c>
      <c r="L129" s="38">
        <v>196</v>
      </c>
      <c r="M129" s="8">
        <v>4.0354128062590075E-2</v>
      </c>
      <c r="N129" s="39" t="s">
        <v>919</v>
      </c>
      <c r="O129" s="40">
        <v>6.545822102425876</v>
      </c>
      <c r="P129" s="40">
        <v>5.6919889502762429</v>
      </c>
      <c r="Q129" s="40"/>
      <c r="R129" s="7">
        <v>742</v>
      </c>
    </row>
    <row r="130" spans="2:18" s="1" customFormat="1" ht="15" customHeight="1">
      <c r="B130" s="6" t="s">
        <v>389</v>
      </c>
      <c r="C130" s="37" t="s">
        <v>914</v>
      </c>
      <c r="D130" s="7">
        <v>337</v>
      </c>
      <c r="E130" s="8">
        <v>6.3393528969149737E-2</v>
      </c>
      <c r="F130" s="7">
        <v>4979</v>
      </c>
      <c r="G130" s="8">
        <v>4.7302772898237758E-3</v>
      </c>
      <c r="H130" s="7">
        <v>40885</v>
      </c>
      <c r="I130" s="8">
        <v>5.1854694736478968E-3</v>
      </c>
      <c r="J130" s="38">
        <v>1486</v>
      </c>
      <c r="K130" s="8">
        <v>0.29845350471982324</v>
      </c>
      <c r="L130" s="38">
        <v>10813</v>
      </c>
      <c r="M130" s="8">
        <v>0.2644735232970527</v>
      </c>
      <c r="N130" s="39" t="s">
        <v>930</v>
      </c>
      <c r="O130" s="40">
        <v>8.2114882506527422</v>
      </c>
      <c r="P130" s="40">
        <v>4.7701116518751787</v>
      </c>
      <c r="Q130" s="40"/>
      <c r="R130" s="7">
        <v>63</v>
      </c>
    </row>
    <row r="131" spans="2:18" s="1" customFormat="1" ht="15" customHeight="1">
      <c r="B131" s="6" t="s">
        <v>390</v>
      </c>
      <c r="C131" s="37" t="s">
        <v>914</v>
      </c>
      <c r="D131" s="7">
        <v>2512</v>
      </c>
      <c r="E131" s="8">
        <v>0.22691960252935864</v>
      </c>
      <c r="F131" s="7">
        <v>8558</v>
      </c>
      <c r="G131" s="8">
        <v>8.1304906700766979E-3</v>
      </c>
      <c r="H131" s="7">
        <v>35261</v>
      </c>
      <c r="I131" s="8">
        <v>4.4721741252366021E-3</v>
      </c>
      <c r="J131" s="38">
        <v>528</v>
      </c>
      <c r="K131" s="8">
        <v>6.1696658097686374E-2</v>
      </c>
      <c r="L131" s="38">
        <v>3095</v>
      </c>
      <c r="M131" s="8">
        <v>8.7774027962905191E-2</v>
      </c>
      <c r="N131" s="39" t="s">
        <v>930</v>
      </c>
      <c r="O131" s="40">
        <v>4.1202383734517412</v>
      </c>
      <c r="P131" s="40">
        <v>3.4104607721046079</v>
      </c>
      <c r="Q131" s="40"/>
      <c r="R131" s="7">
        <v>8</v>
      </c>
    </row>
    <row r="132" spans="2:18" s="1" customFormat="1" ht="15" customHeight="1">
      <c r="B132" s="6" t="s">
        <v>391</v>
      </c>
      <c r="C132" s="37" t="s">
        <v>914</v>
      </c>
      <c r="D132" s="7">
        <v>4</v>
      </c>
      <c r="E132" s="8">
        <v>8.5836909871244635E-3</v>
      </c>
      <c r="F132" s="7">
        <v>462</v>
      </c>
      <c r="G132" s="8">
        <v>4.3892109015838211E-4</v>
      </c>
      <c r="H132" s="7">
        <v>10321</v>
      </c>
      <c r="I132" s="8">
        <v>1.3090187217199448E-3</v>
      </c>
      <c r="J132" s="38"/>
      <c r="K132" s="8"/>
      <c r="L132" s="38"/>
      <c r="M132" s="8"/>
      <c r="N132" s="39" t="s">
        <v>949</v>
      </c>
      <c r="O132" s="40">
        <v>22.339826839826841</v>
      </c>
      <c r="P132" s="40">
        <v>22.339826839826841</v>
      </c>
      <c r="Q132" s="40"/>
      <c r="R132" s="7">
        <v>43</v>
      </c>
    </row>
    <row r="133" spans="2:18" s="1" customFormat="1" ht="15" customHeight="1">
      <c r="B133" s="6" t="s">
        <v>392</v>
      </c>
      <c r="C133" s="37" t="s">
        <v>914</v>
      </c>
      <c r="D133" s="7">
        <v>161</v>
      </c>
      <c r="E133" s="8">
        <v>5.6412053258584442E-3</v>
      </c>
      <c r="F133" s="7">
        <v>28379</v>
      </c>
      <c r="G133" s="8">
        <v>2.6961345492650921E-2</v>
      </c>
      <c r="H133" s="7">
        <v>295214</v>
      </c>
      <c r="I133" s="8">
        <v>3.7442171583551183E-2</v>
      </c>
      <c r="J133" s="38">
        <v>1325</v>
      </c>
      <c r="K133" s="8">
        <v>4.6689453469114489E-2</v>
      </c>
      <c r="L133" s="38">
        <v>11230</v>
      </c>
      <c r="M133" s="8">
        <v>3.8040201345464646E-2</v>
      </c>
      <c r="N133" s="39" t="s">
        <v>923</v>
      </c>
      <c r="O133" s="40">
        <v>10.4025511822122</v>
      </c>
      <c r="P133" s="40">
        <v>9.3213203223183267</v>
      </c>
      <c r="Q133" s="40"/>
      <c r="R133" s="7">
        <v>2677</v>
      </c>
    </row>
    <row r="134" spans="2:18" s="1" customFormat="1" ht="15" customHeight="1">
      <c r="B134" s="6" t="s">
        <v>393</v>
      </c>
      <c r="C134" s="37" t="s">
        <v>914</v>
      </c>
      <c r="D134" s="7">
        <v>9</v>
      </c>
      <c r="E134" s="8">
        <v>1.4128728414442701E-2</v>
      </c>
      <c r="F134" s="7">
        <v>628</v>
      </c>
      <c r="G134" s="8">
        <v>5.9662866800749771E-4</v>
      </c>
      <c r="H134" s="7">
        <v>5520</v>
      </c>
      <c r="I134" s="8">
        <v>7.0010496501250806E-4</v>
      </c>
      <c r="J134" s="38">
        <v>17</v>
      </c>
      <c r="K134" s="8">
        <v>2.7070063694267517E-2</v>
      </c>
      <c r="L134" s="38">
        <v>101</v>
      </c>
      <c r="M134" s="8">
        <v>1.8297101449275363E-2</v>
      </c>
      <c r="N134" s="39" t="s">
        <v>917</v>
      </c>
      <c r="O134" s="40">
        <v>8.7898089171974529</v>
      </c>
      <c r="P134" s="40">
        <v>8.2291325695581019</v>
      </c>
      <c r="Q134" s="40"/>
      <c r="R134" s="7">
        <v>9</v>
      </c>
    </row>
    <row r="135" spans="2:18" s="1" customFormat="1" ht="15" customHeight="1">
      <c r="B135" s="6" t="s">
        <v>394</v>
      </c>
      <c r="C135" s="37" t="s">
        <v>914</v>
      </c>
      <c r="D135" s="7">
        <v>1</v>
      </c>
      <c r="E135" s="8">
        <v>4.1493775933609959E-3</v>
      </c>
      <c r="F135" s="7">
        <v>240</v>
      </c>
      <c r="G135" s="8">
        <v>2.2801095592643226E-4</v>
      </c>
      <c r="H135" s="7">
        <v>1245</v>
      </c>
      <c r="I135" s="8">
        <v>1.5790410895662546E-4</v>
      </c>
      <c r="J135" s="38">
        <v>2</v>
      </c>
      <c r="K135" s="8">
        <v>8.3333333333333332E-3</v>
      </c>
      <c r="L135" s="38">
        <v>63</v>
      </c>
      <c r="M135" s="8">
        <v>5.0602409638554217E-2</v>
      </c>
      <c r="N135" s="39" t="s">
        <v>909</v>
      </c>
      <c r="O135" s="40">
        <v>5.1875</v>
      </c>
      <c r="P135" s="40">
        <v>4.6386554621848743</v>
      </c>
      <c r="Q135" s="40"/>
      <c r="R135" s="7">
        <v>200</v>
      </c>
    </row>
    <row r="136" spans="2:18" s="1" customFormat="1" ht="15" customHeight="1">
      <c r="B136" s="6" t="s">
        <v>395</v>
      </c>
      <c r="C136" s="37" t="s">
        <v>914</v>
      </c>
      <c r="D136" s="7">
        <v>52</v>
      </c>
      <c r="E136" s="8">
        <v>3.4278180619644036E-2</v>
      </c>
      <c r="F136" s="7">
        <v>1465</v>
      </c>
      <c r="G136" s="8">
        <v>1.3918168768009302E-3</v>
      </c>
      <c r="H136" s="7">
        <v>14365</v>
      </c>
      <c r="I136" s="8">
        <v>1.8219217069573692E-3</v>
      </c>
      <c r="J136" s="38">
        <v>347</v>
      </c>
      <c r="K136" s="8">
        <v>0.23686006825938566</v>
      </c>
      <c r="L136" s="38">
        <v>2857</v>
      </c>
      <c r="M136" s="8">
        <v>0.19888618169161157</v>
      </c>
      <c r="N136" s="39" t="s">
        <v>920</v>
      </c>
      <c r="O136" s="40">
        <v>9.8054607508532428</v>
      </c>
      <c r="P136" s="40">
        <v>6.242397137745975</v>
      </c>
      <c r="Q136" s="40"/>
      <c r="R136" s="7">
        <v>152</v>
      </c>
    </row>
    <row r="137" spans="2:18" s="1" customFormat="1" ht="15" customHeight="1">
      <c r="B137" s="6" t="s">
        <v>396</v>
      </c>
      <c r="C137" s="37" t="s">
        <v>914</v>
      </c>
      <c r="D137" s="7">
        <v>416</v>
      </c>
      <c r="E137" s="8">
        <v>0.15099818511796734</v>
      </c>
      <c r="F137" s="7">
        <v>2339</v>
      </c>
      <c r="G137" s="8">
        <v>2.2221567746330212E-3</v>
      </c>
      <c r="H137" s="7">
        <v>15029</v>
      </c>
      <c r="I137" s="8">
        <v>1.906137231734236E-3</v>
      </c>
      <c r="J137" s="38">
        <v>21</v>
      </c>
      <c r="K137" s="8">
        <v>8.9781958101752893E-3</v>
      </c>
      <c r="L137" s="38">
        <v>166</v>
      </c>
      <c r="M137" s="8">
        <v>1.1045312396034334E-2</v>
      </c>
      <c r="N137" s="39" t="s">
        <v>922</v>
      </c>
      <c r="O137" s="40">
        <v>6.4253954681487819</v>
      </c>
      <c r="P137" s="40">
        <v>6.1673856773080242</v>
      </c>
      <c r="Q137" s="40"/>
      <c r="R137" s="7">
        <v>46</v>
      </c>
    </row>
    <row r="138" spans="2:18" s="1" customFormat="1" ht="15" customHeight="1">
      <c r="B138" s="6" t="s">
        <v>397</v>
      </c>
      <c r="C138" s="37" t="s">
        <v>914</v>
      </c>
      <c r="D138" s="7">
        <v>34</v>
      </c>
      <c r="E138" s="8">
        <v>7.4889867841409691E-2</v>
      </c>
      <c r="F138" s="7">
        <v>420</v>
      </c>
      <c r="G138" s="8">
        <v>3.9901917287125645E-4</v>
      </c>
      <c r="H138" s="7">
        <v>3503</v>
      </c>
      <c r="I138" s="8">
        <v>4.4428762544181441E-4</v>
      </c>
      <c r="J138" s="38">
        <v>114</v>
      </c>
      <c r="K138" s="8">
        <v>0.27142857142857141</v>
      </c>
      <c r="L138" s="38">
        <v>834</v>
      </c>
      <c r="M138" s="8">
        <v>0.23808164430488152</v>
      </c>
      <c r="N138" s="39" t="s">
        <v>928</v>
      </c>
      <c r="O138" s="40">
        <v>8.3404761904761902</v>
      </c>
      <c r="P138" s="40">
        <v>4.9967320261437909</v>
      </c>
      <c r="Q138" s="40"/>
      <c r="R138" s="7">
        <v>50</v>
      </c>
    </row>
    <row r="139" spans="2:18" s="1" customFormat="1" ht="15" customHeight="1">
      <c r="B139" s="6" t="s">
        <v>398</v>
      </c>
      <c r="C139" s="37" t="s">
        <v>914</v>
      </c>
      <c r="D139" s="7">
        <v>153</v>
      </c>
      <c r="E139" s="8">
        <v>0.19947848761408082</v>
      </c>
      <c r="F139" s="7">
        <v>614</v>
      </c>
      <c r="G139" s="8">
        <v>5.8332802891178923E-4</v>
      </c>
      <c r="H139" s="7">
        <v>3552</v>
      </c>
      <c r="I139" s="8">
        <v>4.5050232531239646E-4</v>
      </c>
      <c r="J139" s="38">
        <v>13</v>
      </c>
      <c r="K139" s="8">
        <v>2.1172638436482084E-2</v>
      </c>
      <c r="L139" s="38">
        <v>74</v>
      </c>
      <c r="M139" s="8">
        <v>2.0833333333333332E-2</v>
      </c>
      <c r="N139" s="39" t="s">
        <v>943</v>
      </c>
      <c r="O139" s="40">
        <v>5.785016286644951</v>
      </c>
      <c r="P139" s="40">
        <v>5.4193011647254572</v>
      </c>
      <c r="Q139" s="40"/>
      <c r="R139" s="7">
        <v>4</v>
      </c>
    </row>
    <row r="140" spans="2:18" s="1" customFormat="1" ht="15" customHeight="1">
      <c r="B140" s="6" t="s">
        <v>399</v>
      </c>
      <c r="C140" s="37" t="s">
        <v>914</v>
      </c>
      <c r="D140" s="7">
        <v>137</v>
      </c>
      <c r="E140" s="8">
        <v>9.8845598845598848E-2</v>
      </c>
      <c r="F140" s="7">
        <v>1249</v>
      </c>
      <c r="G140" s="8">
        <v>1.1866070164671413E-3</v>
      </c>
      <c r="H140" s="7">
        <v>8372</v>
      </c>
      <c r="I140" s="8">
        <v>1.0618258636023038E-3</v>
      </c>
      <c r="J140" s="38">
        <v>31</v>
      </c>
      <c r="K140" s="8">
        <v>2.4819855884707767E-2</v>
      </c>
      <c r="L140" s="38">
        <v>218</v>
      </c>
      <c r="M140" s="8">
        <v>2.6039178213091256E-2</v>
      </c>
      <c r="N140" s="39" t="s">
        <v>926</v>
      </c>
      <c r="O140" s="40">
        <v>6.7029623698959169</v>
      </c>
      <c r="P140" s="40">
        <v>6.2364532019704431</v>
      </c>
      <c r="Q140" s="40"/>
      <c r="R140" s="7">
        <v>4</v>
      </c>
    </row>
    <row r="141" spans="2:18" s="1" customFormat="1" ht="15" customHeight="1">
      <c r="B141" s="6" t="s">
        <v>400</v>
      </c>
      <c r="C141" s="37" t="s">
        <v>914</v>
      </c>
      <c r="D141" s="7">
        <v>26</v>
      </c>
      <c r="E141" s="8">
        <v>6.6838046272493568E-2</v>
      </c>
      <c r="F141" s="7">
        <v>363</v>
      </c>
      <c r="G141" s="8">
        <v>3.4486657083872881E-4</v>
      </c>
      <c r="H141" s="7">
        <v>3438</v>
      </c>
      <c r="I141" s="8">
        <v>4.3604363581757296E-4</v>
      </c>
      <c r="J141" s="38">
        <v>116</v>
      </c>
      <c r="K141" s="8">
        <v>0.31955922865013775</v>
      </c>
      <c r="L141" s="38">
        <v>915</v>
      </c>
      <c r="M141" s="8">
        <v>0.2661431064572426</v>
      </c>
      <c r="N141" s="39" t="s">
        <v>928</v>
      </c>
      <c r="O141" s="40">
        <v>9.4710743801652892</v>
      </c>
      <c r="P141" s="40">
        <v>5.5141700404858298</v>
      </c>
      <c r="Q141" s="40"/>
      <c r="R141" s="7">
        <v>18</v>
      </c>
    </row>
    <row r="142" spans="2:18" s="1" customFormat="1" ht="15" customHeight="1">
      <c r="B142" s="6" t="s">
        <v>401</v>
      </c>
      <c r="C142" s="37" t="s">
        <v>914</v>
      </c>
      <c r="D142" s="7">
        <v>87</v>
      </c>
      <c r="E142" s="8">
        <v>0.18238993710691823</v>
      </c>
      <c r="F142" s="7">
        <v>390</v>
      </c>
      <c r="G142" s="8">
        <v>3.7051780338045244E-4</v>
      </c>
      <c r="H142" s="7">
        <v>2148</v>
      </c>
      <c r="I142" s="8">
        <v>2.724321494287803E-4</v>
      </c>
      <c r="J142" s="38">
        <v>8</v>
      </c>
      <c r="K142" s="8">
        <v>2.0512820512820513E-2</v>
      </c>
      <c r="L142" s="38">
        <v>49</v>
      </c>
      <c r="M142" s="8">
        <v>2.2811918063314712E-2</v>
      </c>
      <c r="N142" s="39" t="s">
        <v>916</v>
      </c>
      <c r="O142" s="40">
        <v>5.5076923076923077</v>
      </c>
      <c r="P142" s="40">
        <v>5.1596858638743459</v>
      </c>
      <c r="Q142" s="40"/>
      <c r="R142" s="7"/>
    </row>
    <row r="143" spans="2:18" s="1" customFormat="1" ht="15" customHeight="1">
      <c r="B143" s="6" t="s">
        <v>402</v>
      </c>
      <c r="C143" s="37" t="s">
        <v>914</v>
      </c>
      <c r="D143" s="7">
        <v>22</v>
      </c>
      <c r="E143" s="8">
        <v>3.9568345323741004E-2</v>
      </c>
      <c r="F143" s="7">
        <v>534</v>
      </c>
      <c r="G143" s="8">
        <v>5.0732437693631178E-4</v>
      </c>
      <c r="H143" s="7">
        <v>3280</v>
      </c>
      <c r="I143" s="8">
        <v>4.1600439950018595E-4</v>
      </c>
      <c r="J143" s="38">
        <v>42</v>
      </c>
      <c r="K143" s="8">
        <v>7.8651685393258425E-2</v>
      </c>
      <c r="L143" s="38">
        <v>514</v>
      </c>
      <c r="M143" s="8">
        <v>0.15670731707317073</v>
      </c>
      <c r="N143" s="39" t="s">
        <v>929</v>
      </c>
      <c r="O143" s="40">
        <v>6.1423220973782771</v>
      </c>
      <c r="P143" s="40">
        <v>4.5975609756097562</v>
      </c>
      <c r="Q143" s="40"/>
      <c r="R143" s="7">
        <v>2</v>
      </c>
    </row>
    <row r="144" spans="2:18" s="1" customFormat="1" ht="15" customHeight="1">
      <c r="B144" s="6" t="s">
        <v>403</v>
      </c>
      <c r="C144" s="37" t="s">
        <v>914</v>
      </c>
      <c r="D144" s="7">
        <v>175</v>
      </c>
      <c r="E144" s="8">
        <v>6.7750677506775062E-2</v>
      </c>
      <c r="F144" s="7">
        <v>2408</v>
      </c>
      <c r="G144" s="8">
        <v>2.2877099244618705E-3</v>
      </c>
      <c r="H144" s="7">
        <v>20309</v>
      </c>
      <c r="I144" s="8">
        <v>2.5758028504418527E-3</v>
      </c>
      <c r="J144" s="38">
        <v>745</v>
      </c>
      <c r="K144" s="8">
        <v>0.30938538205980065</v>
      </c>
      <c r="L144" s="38">
        <v>4707</v>
      </c>
      <c r="M144" s="8">
        <v>0.23176916637943767</v>
      </c>
      <c r="N144" s="39" t="s">
        <v>930</v>
      </c>
      <c r="O144" s="40">
        <v>8.4339700996677749</v>
      </c>
      <c r="P144" s="40">
        <v>5.3247143716175582</v>
      </c>
      <c r="Q144" s="40"/>
      <c r="R144" s="7">
        <v>103</v>
      </c>
    </row>
    <row r="145" spans="2:18" s="1" customFormat="1" ht="15" customHeight="1">
      <c r="B145" s="6" t="s">
        <v>404</v>
      </c>
      <c r="C145" s="37" t="s">
        <v>914</v>
      </c>
      <c r="D145" s="7">
        <v>2119</v>
      </c>
      <c r="E145" s="8">
        <v>0.30198090352002283</v>
      </c>
      <c r="F145" s="7">
        <v>4898</v>
      </c>
      <c r="G145" s="8">
        <v>4.6533235921986053E-3</v>
      </c>
      <c r="H145" s="7">
        <v>25954</v>
      </c>
      <c r="I145" s="8">
        <v>3.291761641654825E-3</v>
      </c>
      <c r="J145" s="38">
        <v>151</v>
      </c>
      <c r="K145" s="8">
        <v>3.0828909759085341E-2</v>
      </c>
      <c r="L145" s="38">
        <v>818</v>
      </c>
      <c r="M145" s="8">
        <v>3.1517299838175236E-2</v>
      </c>
      <c r="N145" s="39" t="s">
        <v>925</v>
      </c>
      <c r="O145" s="40">
        <v>5.2988975091874231</v>
      </c>
      <c r="P145" s="40">
        <v>4.8497998736043817</v>
      </c>
      <c r="Q145" s="40"/>
      <c r="R145" s="7">
        <v>31</v>
      </c>
    </row>
    <row r="146" spans="2:18" s="1" customFormat="1" ht="15" customHeight="1">
      <c r="B146" s="6" t="s">
        <v>405</v>
      </c>
      <c r="C146" s="37" t="s">
        <v>914</v>
      </c>
      <c r="D146" s="7">
        <v>115</v>
      </c>
      <c r="E146" s="8">
        <v>6.1596143545795394E-2</v>
      </c>
      <c r="F146" s="7">
        <v>1752</v>
      </c>
      <c r="G146" s="8">
        <v>1.6644799782629556E-3</v>
      </c>
      <c r="H146" s="7">
        <v>12253</v>
      </c>
      <c r="I146" s="8">
        <v>1.5540554594743227E-3</v>
      </c>
      <c r="J146" s="38">
        <v>66</v>
      </c>
      <c r="K146" s="8">
        <v>3.7671232876712327E-2</v>
      </c>
      <c r="L146" s="38">
        <v>474</v>
      </c>
      <c r="M146" s="8">
        <v>3.868440381947278E-2</v>
      </c>
      <c r="N146" s="39" t="s">
        <v>926</v>
      </c>
      <c r="O146" s="40">
        <v>6.9937214611872145</v>
      </c>
      <c r="P146" s="40">
        <v>6.2787663107947802</v>
      </c>
      <c r="Q146" s="40"/>
      <c r="R146" s="7">
        <v>37</v>
      </c>
    </row>
    <row r="147" spans="2:18" s="1" customFormat="1" ht="15" customHeight="1">
      <c r="B147" s="6" t="s">
        <v>406</v>
      </c>
      <c r="C147" s="37" t="s">
        <v>914</v>
      </c>
      <c r="D147" s="7">
        <v>39</v>
      </c>
      <c r="E147" s="8">
        <v>2.959028831562974E-2</v>
      </c>
      <c r="F147" s="7">
        <v>1279</v>
      </c>
      <c r="G147" s="8">
        <v>1.2151083859579452E-3</v>
      </c>
      <c r="H147" s="7">
        <v>10862</v>
      </c>
      <c r="I147" s="8">
        <v>1.3776340815155547E-3</v>
      </c>
      <c r="J147" s="38">
        <v>325</v>
      </c>
      <c r="K147" s="8">
        <v>0.25410476935105553</v>
      </c>
      <c r="L147" s="38">
        <v>1667</v>
      </c>
      <c r="M147" s="8">
        <v>0.15347081568771864</v>
      </c>
      <c r="N147" s="39" t="s">
        <v>928</v>
      </c>
      <c r="O147" s="40">
        <v>8.4925723221266622</v>
      </c>
      <c r="P147" s="40">
        <v>6.1949685534591197</v>
      </c>
      <c r="Q147" s="40"/>
      <c r="R147" s="7">
        <v>17</v>
      </c>
    </row>
    <row r="148" spans="2:18" s="1" customFormat="1" ht="15" customHeight="1">
      <c r="B148" s="6" t="s">
        <v>407</v>
      </c>
      <c r="C148" s="37" t="s">
        <v>914</v>
      </c>
      <c r="D148" s="7">
        <v>247</v>
      </c>
      <c r="E148" s="8">
        <v>7.4241058010219421E-2</v>
      </c>
      <c r="F148" s="7">
        <v>3080</v>
      </c>
      <c r="G148" s="8">
        <v>2.9261406010558807E-3</v>
      </c>
      <c r="H148" s="7">
        <v>19532</v>
      </c>
      <c r="I148" s="8">
        <v>2.4772554667797657E-3</v>
      </c>
      <c r="J148" s="38">
        <v>21</v>
      </c>
      <c r="K148" s="8">
        <v>6.8181818181818179E-3</v>
      </c>
      <c r="L148" s="38">
        <v>437</v>
      </c>
      <c r="M148" s="8">
        <v>2.2373540856031129E-2</v>
      </c>
      <c r="N148" s="39" t="s">
        <v>939</v>
      </c>
      <c r="O148" s="40">
        <v>6.3415584415584414</v>
      </c>
      <c r="P148" s="40">
        <v>6.0980712651193203</v>
      </c>
      <c r="Q148" s="40"/>
      <c r="R148" s="7">
        <v>5</v>
      </c>
    </row>
    <row r="149" spans="2:18" s="1" customFormat="1" ht="15" customHeight="1">
      <c r="B149" s="6" t="s">
        <v>408</v>
      </c>
      <c r="C149" s="37" t="s">
        <v>914</v>
      </c>
      <c r="D149" s="7">
        <v>442</v>
      </c>
      <c r="E149" s="8">
        <v>0.15459951031829311</v>
      </c>
      <c r="F149" s="7">
        <v>2417</v>
      </c>
      <c r="G149" s="8">
        <v>2.2962603353091117E-3</v>
      </c>
      <c r="H149" s="7">
        <v>11718</v>
      </c>
      <c r="I149" s="8">
        <v>1.4862010833363349E-3</v>
      </c>
      <c r="J149" s="38">
        <v>51</v>
      </c>
      <c r="K149" s="8">
        <v>2.1100537856847332E-2</v>
      </c>
      <c r="L149" s="38">
        <v>217</v>
      </c>
      <c r="M149" s="8">
        <v>1.8518518518518517E-2</v>
      </c>
      <c r="N149" s="39" t="s">
        <v>920</v>
      </c>
      <c r="O149" s="40">
        <v>4.8481588746379813</v>
      </c>
      <c r="P149" s="40">
        <v>4.5807269653423504</v>
      </c>
      <c r="Q149" s="40"/>
      <c r="R149" s="7"/>
    </row>
    <row r="150" spans="2:18" s="1" customFormat="1" ht="15" customHeight="1">
      <c r="B150" s="6" t="s">
        <v>409</v>
      </c>
      <c r="C150" s="37" t="s">
        <v>914</v>
      </c>
      <c r="D150" s="7">
        <v>77</v>
      </c>
      <c r="E150" s="8">
        <v>3.8596491228070177E-2</v>
      </c>
      <c r="F150" s="7">
        <v>1918</v>
      </c>
      <c r="G150" s="8">
        <v>1.8221875561120712E-3</v>
      </c>
      <c r="H150" s="7">
        <v>20685</v>
      </c>
      <c r="I150" s="8">
        <v>2.6234911596528495E-3</v>
      </c>
      <c r="J150" s="38">
        <v>560</v>
      </c>
      <c r="K150" s="8">
        <v>0.29197080291970801</v>
      </c>
      <c r="L150" s="38">
        <v>5426</v>
      </c>
      <c r="M150" s="8">
        <v>0.26231568769639835</v>
      </c>
      <c r="N150" s="39" t="s">
        <v>929</v>
      </c>
      <c r="O150" s="40">
        <v>10.784671532846716</v>
      </c>
      <c r="P150" s="40">
        <v>6.2849779086892488</v>
      </c>
      <c r="Q150" s="40"/>
      <c r="R150" s="7">
        <v>179</v>
      </c>
    </row>
    <row r="151" spans="2:18" s="1" customFormat="1" ht="15" customHeight="1">
      <c r="B151" s="6" t="s">
        <v>410</v>
      </c>
      <c r="C151" s="37" t="s">
        <v>914</v>
      </c>
      <c r="D151" s="7">
        <v>252</v>
      </c>
      <c r="E151" s="8">
        <v>0.1037037037037037</v>
      </c>
      <c r="F151" s="7">
        <v>2178</v>
      </c>
      <c r="G151" s="8">
        <v>2.0691994250323729E-3</v>
      </c>
      <c r="H151" s="7">
        <v>14575</v>
      </c>
      <c r="I151" s="8">
        <v>1.8485561349741494E-3</v>
      </c>
      <c r="J151" s="38">
        <v>30</v>
      </c>
      <c r="K151" s="8">
        <v>1.3774104683195593E-2</v>
      </c>
      <c r="L151" s="38">
        <v>466</v>
      </c>
      <c r="M151" s="8">
        <v>3.1972555746140649E-2</v>
      </c>
      <c r="N151" s="39" t="s">
        <v>939</v>
      </c>
      <c r="O151" s="40">
        <v>6.691919191919192</v>
      </c>
      <c r="P151" s="40">
        <v>6.2751396648044695</v>
      </c>
      <c r="Q151" s="40"/>
      <c r="R151" s="7">
        <v>23</v>
      </c>
    </row>
    <row r="152" spans="2:18" s="1" customFormat="1" ht="15" customHeight="1">
      <c r="B152" s="6" t="s">
        <v>411</v>
      </c>
      <c r="C152" s="37" t="s">
        <v>907</v>
      </c>
      <c r="D152" s="7"/>
      <c r="E152" s="8"/>
      <c r="F152" s="7">
        <v>536</v>
      </c>
      <c r="G152" s="8">
        <v>5.0922446823569876E-4</v>
      </c>
      <c r="H152" s="7">
        <v>9959</v>
      </c>
      <c r="I152" s="8">
        <v>1.2631060410434E-3</v>
      </c>
      <c r="J152" s="38">
        <v>129</v>
      </c>
      <c r="K152" s="8">
        <v>0.24067164179104478</v>
      </c>
      <c r="L152" s="38">
        <v>1599</v>
      </c>
      <c r="M152" s="8">
        <v>0.16055828898483784</v>
      </c>
      <c r="N152" s="39" t="s">
        <v>921</v>
      </c>
      <c r="O152" s="40">
        <v>18.580223880597014</v>
      </c>
      <c r="P152" s="40">
        <v>13.47911547911548</v>
      </c>
      <c r="Q152" s="40">
        <v>4.4906716417910451</v>
      </c>
      <c r="R152" s="7">
        <v>28</v>
      </c>
    </row>
    <row r="153" spans="2:18" s="1" customFormat="1" ht="15" customHeight="1">
      <c r="B153" s="6" t="s">
        <v>412</v>
      </c>
      <c r="C153" s="37" t="s">
        <v>907</v>
      </c>
      <c r="D153" s="7">
        <v>6</v>
      </c>
      <c r="E153" s="8">
        <v>8.7976539589442824E-3</v>
      </c>
      <c r="F153" s="7">
        <v>676</v>
      </c>
      <c r="G153" s="8">
        <v>6.4223085919278423E-4</v>
      </c>
      <c r="H153" s="7">
        <v>7490</v>
      </c>
      <c r="I153" s="8">
        <v>9.4996126593182705E-4</v>
      </c>
      <c r="J153" s="38">
        <v>5</v>
      </c>
      <c r="K153" s="8">
        <v>7.3964497041420114E-3</v>
      </c>
      <c r="L153" s="38">
        <v>85</v>
      </c>
      <c r="M153" s="8">
        <v>1.1348464619492658E-2</v>
      </c>
      <c r="N153" s="39" t="s">
        <v>950</v>
      </c>
      <c r="O153" s="40">
        <v>11.079881656804734</v>
      </c>
      <c r="P153" s="40">
        <v>10.763040238450074</v>
      </c>
      <c r="Q153" s="40">
        <v>2.4659763313609466</v>
      </c>
      <c r="R153" s="7">
        <v>2</v>
      </c>
    </row>
    <row r="154" spans="2:18" s="1" customFormat="1" ht="15" customHeight="1">
      <c r="B154" s="6" t="s">
        <v>413</v>
      </c>
      <c r="C154" s="37" t="s">
        <v>907</v>
      </c>
      <c r="D154" s="7">
        <v>126</v>
      </c>
      <c r="E154" s="8">
        <v>2.0823004462072386E-2</v>
      </c>
      <c r="F154" s="7">
        <v>5925</v>
      </c>
      <c r="G154" s="8">
        <v>5.6290204744337963E-3</v>
      </c>
      <c r="H154" s="7">
        <v>59847</v>
      </c>
      <c r="I154" s="8">
        <v>7.5904314929535451E-3</v>
      </c>
      <c r="J154" s="38">
        <v>19</v>
      </c>
      <c r="K154" s="8">
        <v>3.2067510548523205E-3</v>
      </c>
      <c r="L154" s="38">
        <v>660</v>
      </c>
      <c r="M154" s="8">
        <v>1.1028121710361421E-2</v>
      </c>
      <c r="N154" s="39" t="s">
        <v>940</v>
      </c>
      <c r="O154" s="40">
        <v>10.100759493670886</v>
      </c>
      <c r="P154" s="40">
        <v>9.8846935320013554</v>
      </c>
      <c r="Q154" s="40">
        <v>2.1532489451476793</v>
      </c>
      <c r="R154" s="7">
        <v>23</v>
      </c>
    </row>
    <row r="155" spans="2:18" s="1" customFormat="1" ht="15" customHeight="1">
      <c r="B155" s="6" t="s">
        <v>414</v>
      </c>
      <c r="C155" s="37" t="s">
        <v>907</v>
      </c>
      <c r="D155" s="7">
        <v>6</v>
      </c>
      <c r="E155" s="8">
        <v>1.0830324909747292E-2</v>
      </c>
      <c r="F155" s="7">
        <v>548</v>
      </c>
      <c r="G155" s="8">
        <v>5.2062501603202037E-4</v>
      </c>
      <c r="H155" s="7">
        <v>7667</v>
      </c>
      <c r="I155" s="8">
        <v>9.7241028383168466E-4</v>
      </c>
      <c r="J155" s="38">
        <v>140</v>
      </c>
      <c r="K155" s="8">
        <v>0.25547445255474455</v>
      </c>
      <c r="L155" s="38">
        <v>1524</v>
      </c>
      <c r="M155" s="8">
        <v>0.19877396634928915</v>
      </c>
      <c r="N155" s="39" t="s">
        <v>943</v>
      </c>
      <c r="O155" s="40">
        <v>13.990875912408759</v>
      </c>
      <c r="P155" s="40">
        <v>9.139705882352942</v>
      </c>
      <c r="Q155" s="40">
        <v>2.5802919708029197</v>
      </c>
      <c r="R155" s="7">
        <v>31</v>
      </c>
    </row>
    <row r="156" spans="2:18" s="1" customFormat="1" ht="15" customHeight="1">
      <c r="B156" s="6" t="s">
        <v>415</v>
      </c>
      <c r="C156" s="37" t="s">
        <v>907</v>
      </c>
      <c r="D156" s="7">
        <v>57</v>
      </c>
      <c r="E156" s="8">
        <v>3.5206917850525016E-2</v>
      </c>
      <c r="F156" s="7">
        <v>1562</v>
      </c>
      <c r="G156" s="8">
        <v>1.4839713048211967E-3</v>
      </c>
      <c r="H156" s="7">
        <v>11154</v>
      </c>
      <c r="I156" s="8">
        <v>1.4146686195198395E-3</v>
      </c>
      <c r="J156" s="38">
        <v>6</v>
      </c>
      <c r="K156" s="8">
        <v>3.8412291933418692E-3</v>
      </c>
      <c r="L156" s="38">
        <v>32</v>
      </c>
      <c r="M156" s="8">
        <v>2.8689259458490228E-3</v>
      </c>
      <c r="N156" s="39" t="s">
        <v>951</v>
      </c>
      <c r="O156" s="40">
        <v>7.140845070422535</v>
      </c>
      <c r="P156" s="40">
        <v>7.0359897172236501</v>
      </c>
      <c r="Q156" s="40">
        <v>1.0953905249679898</v>
      </c>
      <c r="R156" s="7">
        <v>7</v>
      </c>
    </row>
    <row r="157" spans="2:18" s="1" customFormat="1" ht="15" customHeight="1">
      <c r="B157" s="6" t="s">
        <v>416</v>
      </c>
      <c r="C157" s="37" t="s">
        <v>907</v>
      </c>
      <c r="D157" s="7"/>
      <c r="E157" s="8"/>
      <c r="F157" s="7">
        <v>116</v>
      </c>
      <c r="G157" s="8">
        <v>1.1020529536444226E-4</v>
      </c>
      <c r="H157" s="7">
        <v>1677</v>
      </c>
      <c r="I157" s="8">
        <v>2.1269493230543043E-4</v>
      </c>
      <c r="J157" s="38">
        <v>15</v>
      </c>
      <c r="K157" s="8">
        <v>0.12931034482758622</v>
      </c>
      <c r="L157" s="38">
        <v>239</v>
      </c>
      <c r="M157" s="8">
        <v>0.14251639833035182</v>
      </c>
      <c r="N157" s="39" t="s">
        <v>918</v>
      </c>
      <c r="O157" s="40">
        <v>14.456896551724139</v>
      </c>
      <c r="P157" s="40">
        <v>11.267326732673267</v>
      </c>
      <c r="Q157" s="40">
        <v>4.1293103448275863</v>
      </c>
      <c r="R157" s="7">
        <v>6</v>
      </c>
    </row>
    <row r="158" spans="2:18" s="1" customFormat="1" ht="15" customHeight="1">
      <c r="B158" s="6" t="s">
        <v>417</v>
      </c>
      <c r="C158" s="37" t="s">
        <v>907</v>
      </c>
      <c r="D158" s="7">
        <v>20</v>
      </c>
      <c r="E158" s="8">
        <v>3.780718336483932E-2</v>
      </c>
      <c r="F158" s="7">
        <v>509</v>
      </c>
      <c r="G158" s="8">
        <v>4.8357323569397508E-4</v>
      </c>
      <c r="H158" s="7">
        <v>3594</v>
      </c>
      <c r="I158" s="8">
        <v>4.5582921091575252E-4</v>
      </c>
      <c r="J158" s="38">
        <v>1</v>
      </c>
      <c r="K158" s="8">
        <v>1.9646365422396855E-3</v>
      </c>
      <c r="L158" s="38">
        <v>4</v>
      </c>
      <c r="M158" s="8">
        <v>1.1129660545353367E-3</v>
      </c>
      <c r="N158" s="39" t="s">
        <v>938</v>
      </c>
      <c r="O158" s="40">
        <v>7.0609037328094306</v>
      </c>
      <c r="P158" s="40">
        <v>7.0019685039370083</v>
      </c>
      <c r="Q158" s="40">
        <v>1.4400785854616895</v>
      </c>
      <c r="R158" s="7"/>
    </row>
    <row r="159" spans="2:18" s="1" customFormat="1" ht="15" customHeight="1">
      <c r="B159" s="6" t="s">
        <v>418</v>
      </c>
      <c r="C159" s="37" t="s">
        <v>907</v>
      </c>
      <c r="D159" s="7">
        <v>30</v>
      </c>
      <c r="E159" s="8">
        <v>1.8999366687777075E-2</v>
      </c>
      <c r="F159" s="7">
        <v>1549</v>
      </c>
      <c r="G159" s="8">
        <v>1.4716207113751815E-3</v>
      </c>
      <c r="H159" s="7">
        <v>16083</v>
      </c>
      <c r="I159" s="8">
        <v>2.0398166942565518E-3</v>
      </c>
      <c r="J159" s="38">
        <v>21</v>
      </c>
      <c r="K159" s="8">
        <v>1.355713363460297E-2</v>
      </c>
      <c r="L159" s="38">
        <v>218</v>
      </c>
      <c r="M159" s="8">
        <v>1.3554685071193185E-2</v>
      </c>
      <c r="N159" s="39" t="s">
        <v>952</v>
      </c>
      <c r="O159" s="40">
        <v>10.382827630729503</v>
      </c>
      <c r="P159" s="40">
        <v>9.9155759162303667</v>
      </c>
      <c r="Q159" s="40">
        <v>2.3886378308586185</v>
      </c>
      <c r="R159" s="7">
        <v>3</v>
      </c>
    </row>
    <row r="160" spans="2:18" s="1" customFormat="1" ht="15" customHeight="1">
      <c r="B160" s="6" t="s">
        <v>419</v>
      </c>
      <c r="C160" s="37" t="s">
        <v>907</v>
      </c>
      <c r="D160" s="7">
        <v>1</v>
      </c>
      <c r="E160" s="8">
        <v>5.8479532163742687E-3</v>
      </c>
      <c r="F160" s="7">
        <v>170</v>
      </c>
      <c r="G160" s="8">
        <v>1.6150776044788952E-4</v>
      </c>
      <c r="H160" s="7">
        <v>3131</v>
      </c>
      <c r="I160" s="8">
        <v>3.9710663866923234E-4</v>
      </c>
      <c r="J160" s="38">
        <v>30</v>
      </c>
      <c r="K160" s="8">
        <v>0.17647058823529413</v>
      </c>
      <c r="L160" s="38">
        <v>878</v>
      </c>
      <c r="M160" s="8">
        <v>0.2804215905461514</v>
      </c>
      <c r="N160" s="39" t="s">
        <v>919</v>
      </c>
      <c r="O160" s="40">
        <v>18.41764705882353</v>
      </c>
      <c r="P160" s="40">
        <v>9.6214285714285719</v>
      </c>
      <c r="Q160" s="40">
        <v>4.2529411764705882</v>
      </c>
      <c r="R160" s="7"/>
    </row>
    <row r="161" spans="2:18" s="1" customFormat="1" ht="15" customHeight="1">
      <c r="B161" s="6" t="s">
        <v>420</v>
      </c>
      <c r="C161" s="37" t="s">
        <v>907</v>
      </c>
      <c r="D161" s="7">
        <v>96</v>
      </c>
      <c r="E161" s="8">
        <v>0.18426103646833014</v>
      </c>
      <c r="F161" s="7">
        <v>425</v>
      </c>
      <c r="G161" s="8">
        <v>4.0376940111972381E-4</v>
      </c>
      <c r="H161" s="7">
        <v>3504</v>
      </c>
      <c r="I161" s="8">
        <v>4.4441445605141816E-4</v>
      </c>
      <c r="J161" s="38">
        <v>127</v>
      </c>
      <c r="K161" s="8">
        <v>0.29882352941176471</v>
      </c>
      <c r="L161" s="38">
        <v>1027</v>
      </c>
      <c r="M161" s="8">
        <v>0.29309360730593609</v>
      </c>
      <c r="N161" s="39" t="s">
        <v>930</v>
      </c>
      <c r="O161" s="40">
        <v>8.2447058823529407</v>
      </c>
      <c r="P161" s="40">
        <v>4.4194630872483218</v>
      </c>
      <c r="Q161" s="40">
        <v>2.4494117647058822</v>
      </c>
      <c r="R161" s="7">
        <v>1</v>
      </c>
    </row>
    <row r="162" spans="2:18" s="1" customFormat="1" ht="15" customHeight="1">
      <c r="B162" s="6" t="s">
        <v>421</v>
      </c>
      <c r="C162" s="37" t="s">
        <v>907</v>
      </c>
      <c r="D162" s="7">
        <v>5737</v>
      </c>
      <c r="E162" s="8">
        <v>0.59611388196176229</v>
      </c>
      <c r="F162" s="7">
        <v>3887</v>
      </c>
      <c r="G162" s="8">
        <v>3.6928274403585093E-3</v>
      </c>
      <c r="H162" s="7">
        <v>12583</v>
      </c>
      <c r="I162" s="8">
        <v>1.5959095606435487E-3</v>
      </c>
      <c r="J162" s="38">
        <v>488</v>
      </c>
      <c r="K162" s="8">
        <v>0.12554669410856703</v>
      </c>
      <c r="L162" s="38">
        <v>1793</v>
      </c>
      <c r="M162" s="8">
        <v>0.14249384089644759</v>
      </c>
      <c r="N162" s="39" t="s">
        <v>911</v>
      </c>
      <c r="O162" s="40">
        <v>3.237200926164137</v>
      </c>
      <c r="P162" s="40">
        <v>2.595175051485731</v>
      </c>
      <c r="Q162" s="40">
        <v>0.4790326730126061</v>
      </c>
      <c r="R162" s="7">
        <v>1</v>
      </c>
    </row>
    <row r="163" spans="2:18" s="1" customFormat="1" ht="15" customHeight="1">
      <c r="B163" s="6" t="s">
        <v>422</v>
      </c>
      <c r="C163" s="37" t="s">
        <v>907</v>
      </c>
      <c r="D163" s="7">
        <v>21</v>
      </c>
      <c r="E163" s="8">
        <v>5.0602409638554217E-2</v>
      </c>
      <c r="F163" s="7">
        <v>394</v>
      </c>
      <c r="G163" s="8">
        <v>3.7431798597922631E-4</v>
      </c>
      <c r="H163" s="7">
        <v>3990</v>
      </c>
      <c r="I163" s="8">
        <v>5.0605413231882379E-4</v>
      </c>
      <c r="J163" s="38">
        <v>92</v>
      </c>
      <c r="K163" s="8">
        <v>0.233502538071066</v>
      </c>
      <c r="L163" s="38">
        <v>971</v>
      </c>
      <c r="M163" s="8">
        <v>0.24335839598997494</v>
      </c>
      <c r="N163" s="39" t="s">
        <v>929</v>
      </c>
      <c r="O163" s="40">
        <v>10.126903553299492</v>
      </c>
      <c r="P163" s="40">
        <v>6.3013245033112586</v>
      </c>
      <c r="Q163" s="40">
        <v>1.4873096446700507</v>
      </c>
      <c r="R163" s="7">
        <v>7</v>
      </c>
    </row>
    <row r="164" spans="2:18" s="1" customFormat="1" ht="15" customHeight="1">
      <c r="B164" s="6" t="s">
        <v>423</v>
      </c>
      <c r="C164" s="37" t="s">
        <v>907</v>
      </c>
      <c r="D164" s="7">
        <v>2218</v>
      </c>
      <c r="E164" s="8">
        <v>0.4063759618908025</v>
      </c>
      <c r="F164" s="7">
        <v>3240</v>
      </c>
      <c r="G164" s="8">
        <v>3.0781479050068358E-3</v>
      </c>
      <c r="H164" s="7">
        <v>13851</v>
      </c>
      <c r="I164" s="8">
        <v>1.7567307736210595E-3</v>
      </c>
      <c r="J164" s="38">
        <v>18</v>
      </c>
      <c r="K164" s="8">
        <v>5.5555555555555558E-3</v>
      </c>
      <c r="L164" s="38">
        <v>180</v>
      </c>
      <c r="M164" s="8">
        <v>1.2995451591942819E-2</v>
      </c>
      <c r="N164" s="39" t="s">
        <v>916</v>
      </c>
      <c r="O164" s="40">
        <v>4.2750000000000004</v>
      </c>
      <c r="P164" s="40">
        <v>4.1517690875232773</v>
      </c>
      <c r="Q164" s="40">
        <v>0.50555555555555554</v>
      </c>
      <c r="R164" s="7">
        <v>1</v>
      </c>
    </row>
    <row r="165" spans="2:18" s="1" customFormat="1" ht="15" customHeight="1">
      <c r="B165" s="6" t="s">
        <v>424</v>
      </c>
      <c r="C165" s="37" t="s">
        <v>907</v>
      </c>
      <c r="D165" s="7">
        <v>162</v>
      </c>
      <c r="E165" s="8">
        <v>0.25391849529780564</v>
      </c>
      <c r="F165" s="7">
        <v>476</v>
      </c>
      <c r="G165" s="8">
        <v>4.5222172925409065E-4</v>
      </c>
      <c r="H165" s="7">
        <v>3214</v>
      </c>
      <c r="I165" s="8">
        <v>4.0763357926634075E-4</v>
      </c>
      <c r="J165" s="38">
        <v>133</v>
      </c>
      <c r="K165" s="8">
        <v>0.27941176470588236</v>
      </c>
      <c r="L165" s="38">
        <v>979</v>
      </c>
      <c r="M165" s="8">
        <v>0.30460485376477908</v>
      </c>
      <c r="N165" s="39" t="s">
        <v>933</v>
      </c>
      <c r="O165" s="40">
        <v>6.7521008403361344</v>
      </c>
      <c r="P165" s="40">
        <v>3.7638483965014577</v>
      </c>
      <c r="Q165" s="40">
        <v>1.6953781512605042</v>
      </c>
      <c r="R165" s="7">
        <v>14</v>
      </c>
    </row>
    <row r="166" spans="2:18" s="1" customFormat="1" ht="15" customHeight="1">
      <c r="B166" s="6" t="s">
        <v>425</v>
      </c>
      <c r="C166" s="37" t="s">
        <v>907</v>
      </c>
      <c r="D166" s="7">
        <v>14170</v>
      </c>
      <c r="E166" s="8">
        <v>0.80699356455379012</v>
      </c>
      <c r="F166" s="7">
        <v>3389</v>
      </c>
      <c r="G166" s="8">
        <v>3.2197047068111624E-3</v>
      </c>
      <c r="H166" s="7">
        <v>9879</v>
      </c>
      <c r="I166" s="8">
        <v>1.2529595922751028E-3</v>
      </c>
      <c r="J166" s="38">
        <v>355</v>
      </c>
      <c r="K166" s="8">
        <v>0.1047506639126586</v>
      </c>
      <c r="L166" s="38">
        <v>1071</v>
      </c>
      <c r="M166" s="8">
        <v>0.10841178256908594</v>
      </c>
      <c r="N166" s="39" t="s">
        <v>911</v>
      </c>
      <c r="O166" s="40">
        <v>2.9150191796990264</v>
      </c>
      <c r="P166" s="40">
        <v>2.4337508239947265</v>
      </c>
      <c r="Q166" s="40">
        <v>0.5886692239598702</v>
      </c>
      <c r="R166" s="7"/>
    </row>
    <row r="167" spans="2:18" s="1" customFormat="1" ht="15" customHeight="1">
      <c r="B167" s="6" t="s">
        <v>426</v>
      </c>
      <c r="C167" s="37" t="s">
        <v>907</v>
      </c>
      <c r="D167" s="7">
        <v>644</v>
      </c>
      <c r="E167" s="8">
        <v>0.78440925700365405</v>
      </c>
      <c r="F167" s="7">
        <v>177</v>
      </c>
      <c r="G167" s="8">
        <v>1.6815807999574379E-4</v>
      </c>
      <c r="H167" s="7">
        <v>660</v>
      </c>
      <c r="I167" s="8">
        <v>8.3708202338452043E-5</v>
      </c>
      <c r="J167" s="38">
        <v>20</v>
      </c>
      <c r="K167" s="8">
        <v>0.11299435028248588</v>
      </c>
      <c r="L167" s="38">
        <v>186</v>
      </c>
      <c r="M167" s="8">
        <v>0.2818181818181818</v>
      </c>
      <c r="N167" s="39" t="s">
        <v>911</v>
      </c>
      <c r="O167" s="40">
        <v>3.7288135593220337</v>
      </c>
      <c r="P167" s="40">
        <v>2.484076433121019</v>
      </c>
      <c r="Q167" s="40">
        <v>1.0790960451977401</v>
      </c>
      <c r="R167" s="7"/>
    </row>
    <row r="168" spans="2:18" s="1" customFormat="1" ht="15" customHeight="1">
      <c r="B168" s="6" t="s">
        <v>427</v>
      </c>
      <c r="C168" s="37" t="s">
        <v>907</v>
      </c>
      <c r="D168" s="7"/>
      <c r="E168" s="8"/>
      <c r="F168" s="7">
        <v>247</v>
      </c>
      <c r="G168" s="8">
        <v>2.3466127547428655E-4</v>
      </c>
      <c r="H168" s="7">
        <v>2742</v>
      </c>
      <c r="I168" s="8">
        <v>3.4776953153338713E-4</v>
      </c>
      <c r="J168" s="38">
        <v>53</v>
      </c>
      <c r="K168" s="8">
        <v>0.2145748987854251</v>
      </c>
      <c r="L168" s="38">
        <v>500</v>
      </c>
      <c r="M168" s="8">
        <v>0.18234865061998543</v>
      </c>
      <c r="N168" s="39" t="s">
        <v>920</v>
      </c>
      <c r="O168" s="40">
        <v>11.101214574898785</v>
      </c>
      <c r="P168" s="40">
        <v>7.9845360824742269</v>
      </c>
      <c r="Q168" s="40">
        <v>0.90283400809716596</v>
      </c>
      <c r="R168" s="7">
        <v>2</v>
      </c>
    </row>
    <row r="169" spans="2:18" s="1" customFormat="1" ht="15" customHeight="1">
      <c r="B169" s="6" t="s">
        <v>428</v>
      </c>
      <c r="C169" s="37" t="s">
        <v>907</v>
      </c>
      <c r="D169" s="7">
        <v>4</v>
      </c>
      <c r="E169" s="8">
        <v>1.893043066729768E-3</v>
      </c>
      <c r="F169" s="7">
        <v>2109</v>
      </c>
      <c r="G169" s="8">
        <v>2.0036462752035236E-3</v>
      </c>
      <c r="H169" s="7">
        <v>11510</v>
      </c>
      <c r="I169" s="8">
        <v>1.4598203165387621E-3</v>
      </c>
      <c r="J169" s="38">
        <v>92</v>
      </c>
      <c r="K169" s="8">
        <v>4.3622569938359411E-2</v>
      </c>
      <c r="L169" s="38">
        <v>319</v>
      </c>
      <c r="M169" s="8">
        <v>2.7715030408340575E-2</v>
      </c>
      <c r="N169" s="39" t="s">
        <v>928</v>
      </c>
      <c r="O169" s="40">
        <v>5.4575628259838789</v>
      </c>
      <c r="P169" s="40">
        <v>5.0922161626177491</v>
      </c>
      <c r="Q169" s="40">
        <v>0.44238975817923187</v>
      </c>
      <c r="R169" s="7"/>
    </row>
    <row r="170" spans="2:18" s="1" customFormat="1" ht="15" customHeight="1">
      <c r="B170" s="6" t="s">
        <v>429</v>
      </c>
      <c r="C170" s="37" t="s">
        <v>907</v>
      </c>
      <c r="D170" s="7">
        <v>3</v>
      </c>
      <c r="E170" s="8">
        <v>1.6949152542372881E-2</v>
      </c>
      <c r="F170" s="7">
        <v>174</v>
      </c>
      <c r="G170" s="8">
        <v>1.6530794304666339E-4</v>
      </c>
      <c r="H170" s="7">
        <v>1167</v>
      </c>
      <c r="I170" s="8">
        <v>1.4801132140753565E-4</v>
      </c>
      <c r="J170" s="38">
        <v>35</v>
      </c>
      <c r="K170" s="8">
        <v>0.20114942528735633</v>
      </c>
      <c r="L170" s="38">
        <v>197</v>
      </c>
      <c r="M170" s="8">
        <v>0.16880891173950299</v>
      </c>
      <c r="N170" s="39" t="s">
        <v>927</v>
      </c>
      <c r="O170" s="40">
        <v>6.7068965517241379</v>
      </c>
      <c r="P170" s="40">
        <v>4.9640287769784175</v>
      </c>
      <c r="Q170" s="40">
        <v>0.89080459770114939</v>
      </c>
      <c r="R170" s="7">
        <v>2</v>
      </c>
    </row>
    <row r="171" spans="2:18" s="1" customFormat="1" ht="15" customHeight="1">
      <c r="B171" s="6" t="s">
        <v>430</v>
      </c>
      <c r="C171" s="37" t="s">
        <v>907</v>
      </c>
      <c r="D171" s="7">
        <v>106</v>
      </c>
      <c r="E171" s="8">
        <v>2.1492295214922953E-2</v>
      </c>
      <c r="F171" s="7">
        <v>4826</v>
      </c>
      <c r="G171" s="8">
        <v>4.5849203054206759E-3</v>
      </c>
      <c r="H171" s="7">
        <v>18333</v>
      </c>
      <c r="I171" s="8">
        <v>2.3251855658649114E-3</v>
      </c>
      <c r="J171" s="38">
        <v>51</v>
      </c>
      <c r="K171" s="8">
        <v>1.0567757977621219E-2</v>
      </c>
      <c r="L171" s="38">
        <v>134</v>
      </c>
      <c r="M171" s="8">
        <v>7.3092238040691647E-3</v>
      </c>
      <c r="N171" s="39" t="s">
        <v>930</v>
      </c>
      <c r="O171" s="40">
        <v>3.7987981765437215</v>
      </c>
      <c r="P171" s="40">
        <v>3.7151832460732983</v>
      </c>
      <c r="Q171" s="40">
        <v>0.57252382925818479</v>
      </c>
      <c r="R171" s="7">
        <v>1</v>
      </c>
    </row>
    <row r="172" spans="2:18" s="1" customFormat="1" ht="15" customHeight="1">
      <c r="B172" s="6" t="s">
        <v>431</v>
      </c>
      <c r="C172" s="37" t="s">
        <v>907</v>
      </c>
      <c r="D172" s="7">
        <v>9</v>
      </c>
      <c r="E172" s="8">
        <v>9.1836734693877556E-2</v>
      </c>
      <c r="F172" s="7">
        <v>89</v>
      </c>
      <c r="G172" s="8">
        <v>8.4554062822718629E-5</v>
      </c>
      <c r="H172" s="7">
        <v>922</v>
      </c>
      <c r="I172" s="8">
        <v>1.1693782205462543E-4</v>
      </c>
      <c r="J172" s="38">
        <v>28</v>
      </c>
      <c r="K172" s="8">
        <v>0.3146067415730337</v>
      </c>
      <c r="L172" s="38">
        <v>408</v>
      </c>
      <c r="M172" s="8">
        <v>0.44251626898047725</v>
      </c>
      <c r="N172" s="39" t="s">
        <v>927</v>
      </c>
      <c r="O172" s="40">
        <v>10.359550561797754</v>
      </c>
      <c r="P172" s="40">
        <v>4.721311475409836</v>
      </c>
      <c r="Q172" s="40">
        <v>2.9325842696629212</v>
      </c>
      <c r="R172" s="7"/>
    </row>
    <row r="173" spans="2:18" s="1" customFormat="1" ht="15" customHeight="1">
      <c r="B173" s="6" t="s">
        <v>432</v>
      </c>
      <c r="C173" s="37" t="s">
        <v>907</v>
      </c>
      <c r="D173" s="7">
        <v>889</v>
      </c>
      <c r="E173" s="8">
        <v>0.48632385120350108</v>
      </c>
      <c r="F173" s="7">
        <v>939</v>
      </c>
      <c r="G173" s="8">
        <v>8.9209286506216625E-4</v>
      </c>
      <c r="H173" s="7">
        <v>3913</v>
      </c>
      <c r="I173" s="8">
        <v>4.9628817537933768E-4</v>
      </c>
      <c r="J173" s="38">
        <v>54</v>
      </c>
      <c r="K173" s="8">
        <v>5.7507987220447282E-2</v>
      </c>
      <c r="L173" s="38">
        <v>363</v>
      </c>
      <c r="M173" s="8">
        <v>9.2767697418860207E-2</v>
      </c>
      <c r="N173" s="39" t="s">
        <v>930</v>
      </c>
      <c r="O173" s="40">
        <v>4.1671991480298187</v>
      </c>
      <c r="P173" s="40">
        <v>3.4587570621468928</v>
      </c>
      <c r="Q173" s="40">
        <v>0.99893503727369537</v>
      </c>
      <c r="R173" s="7"/>
    </row>
    <row r="174" spans="2:18" s="1" customFormat="1" ht="15" customHeight="1">
      <c r="B174" s="6" t="s">
        <v>433</v>
      </c>
      <c r="C174" s="37" t="s">
        <v>907</v>
      </c>
      <c r="D174" s="7">
        <v>14</v>
      </c>
      <c r="E174" s="8">
        <v>2.0202020202020204E-2</v>
      </c>
      <c r="F174" s="7">
        <v>679</v>
      </c>
      <c r="G174" s="8">
        <v>6.4508099614186466E-4</v>
      </c>
      <c r="H174" s="7">
        <v>10909</v>
      </c>
      <c r="I174" s="8">
        <v>1.3835951201669294E-3</v>
      </c>
      <c r="J174" s="38">
        <v>162</v>
      </c>
      <c r="K174" s="8">
        <v>0.23858615611192932</v>
      </c>
      <c r="L174" s="38">
        <v>2527</v>
      </c>
      <c r="M174" s="8">
        <v>0.23164359702997525</v>
      </c>
      <c r="N174" s="39" t="s">
        <v>939</v>
      </c>
      <c r="O174" s="40">
        <v>16.066273932253313</v>
      </c>
      <c r="P174" s="40">
        <v>9.6054158607350093</v>
      </c>
      <c r="Q174" s="40">
        <v>4.8276877761413841</v>
      </c>
      <c r="R174" s="7">
        <v>98</v>
      </c>
    </row>
    <row r="175" spans="2:18" s="1" customFormat="1" ht="15" customHeight="1">
      <c r="B175" s="6" t="s">
        <v>434</v>
      </c>
      <c r="C175" s="37" t="s">
        <v>907</v>
      </c>
      <c r="D175" s="7">
        <v>112</v>
      </c>
      <c r="E175" s="8">
        <v>0.12095032397408208</v>
      </c>
      <c r="F175" s="7">
        <v>814</v>
      </c>
      <c r="G175" s="8">
        <v>7.7333715885048282E-4</v>
      </c>
      <c r="H175" s="7">
        <v>6185</v>
      </c>
      <c r="I175" s="8">
        <v>7.8444732039897869E-4</v>
      </c>
      <c r="J175" s="38">
        <v>13</v>
      </c>
      <c r="K175" s="8">
        <v>1.5970515970515971E-2</v>
      </c>
      <c r="L175" s="38">
        <v>150</v>
      </c>
      <c r="M175" s="8">
        <v>2.4252223120452707E-2</v>
      </c>
      <c r="N175" s="39" t="s">
        <v>915</v>
      </c>
      <c r="O175" s="40">
        <v>7.5982800982800986</v>
      </c>
      <c r="P175" s="40">
        <v>7.0312109862671663</v>
      </c>
      <c r="Q175" s="40">
        <v>2.1326781326781328</v>
      </c>
      <c r="R175" s="7">
        <v>27</v>
      </c>
    </row>
    <row r="176" spans="2:18" s="1" customFormat="1" ht="15" customHeight="1">
      <c r="B176" s="6" t="s">
        <v>435</v>
      </c>
      <c r="C176" s="37" t="s">
        <v>914</v>
      </c>
      <c r="D176" s="7">
        <v>44</v>
      </c>
      <c r="E176" s="8">
        <v>1.4661779406864379E-2</v>
      </c>
      <c r="F176" s="7">
        <v>2957</v>
      </c>
      <c r="G176" s="8">
        <v>2.8092849861435843E-3</v>
      </c>
      <c r="H176" s="7">
        <v>39309</v>
      </c>
      <c r="I176" s="8">
        <v>4.9855844329124415E-3</v>
      </c>
      <c r="J176" s="38">
        <v>712</v>
      </c>
      <c r="K176" s="8">
        <v>0.24078457896516739</v>
      </c>
      <c r="L176" s="38">
        <v>6870</v>
      </c>
      <c r="M176" s="8">
        <v>0.17476913683889186</v>
      </c>
      <c r="N176" s="39" t="s">
        <v>943</v>
      </c>
      <c r="O176" s="40">
        <v>13.293540750760906</v>
      </c>
      <c r="P176" s="40">
        <v>9.0293986636971049</v>
      </c>
      <c r="Q176" s="40"/>
      <c r="R176" s="7">
        <v>361</v>
      </c>
    </row>
    <row r="177" spans="2:18" s="1" customFormat="1" ht="15" customHeight="1">
      <c r="B177" s="6" t="s">
        <v>436</v>
      </c>
      <c r="C177" s="37" t="s">
        <v>907</v>
      </c>
      <c r="D177" s="7">
        <v>59</v>
      </c>
      <c r="E177" s="8">
        <v>0.17302052785923755</v>
      </c>
      <c r="F177" s="7">
        <v>282</v>
      </c>
      <c r="G177" s="8">
        <v>2.6791287321355792E-4</v>
      </c>
      <c r="H177" s="7">
        <v>917</v>
      </c>
      <c r="I177" s="8">
        <v>1.1630366900660685E-4</v>
      </c>
      <c r="J177" s="38"/>
      <c r="K177" s="8"/>
      <c r="L177" s="38"/>
      <c r="M177" s="8"/>
      <c r="N177" s="39" t="s">
        <v>908</v>
      </c>
      <c r="O177" s="40">
        <v>3.25177304964539</v>
      </c>
      <c r="P177" s="40">
        <v>3.25177304964539</v>
      </c>
      <c r="Q177" s="40">
        <v>0.71631205673758869</v>
      </c>
      <c r="R177" s="7"/>
    </row>
    <row r="178" spans="2:18" s="1" customFormat="1" ht="15" customHeight="1">
      <c r="B178" s="6" t="s">
        <v>436</v>
      </c>
      <c r="C178" s="37" t="s">
        <v>914</v>
      </c>
      <c r="D178" s="7">
        <v>202</v>
      </c>
      <c r="E178" s="8">
        <v>0.12656641604010024</v>
      </c>
      <c r="F178" s="7">
        <v>1394</v>
      </c>
      <c r="G178" s="8">
        <v>1.324363635672694E-3</v>
      </c>
      <c r="H178" s="7">
        <v>12243</v>
      </c>
      <c r="I178" s="8">
        <v>1.5527871533782855E-3</v>
      </c>
      <c r="J178" s="38">
        <v>35</v>
      </c>
      <c r="K178" s="8">
        <v>2.5107604017216643E-2</v>
      </c>
      <c r="L178" s="38">
        <v>364</v>
      </c>
      <c r="M178" s="8">
        <v>2.9731275014293884E-2</v>
      </c>
      <c r="N178" s="39" t="s">
        <v>908</v>
      </c>
      <c r="O178" s="40">
        <v>8.7826398852223821</v>
      </c>
      <c r="P178" s="40">
        <v>8.0699043414275202</v>
      </c>
      <c r="Q178" s="40"/>
      <c r="R178" s="7">
        <v>57</v>
      </c>
    </row>
    <row r="179" spans="2:18" s="1" customFormat="1" ht="15" customHeight="1">
      <c r="B179" s="6" t="s">
        <v>437</v>
      </c>
      <c r="C179" s="37" t="s">
        <v>914</v>
      </c>
      <c r="D179" s="7">
        <v>28</v>
      </c>
      <c r="E179" s="8">
        <v>7.619047619047619E-3</v>
      </c>
      <c r="F179" s="7">
        <v>3647</v>
      </c>
      <c r="G179" s="8">
        <v>3.4648164844320768E-3</v>
      </c>
      <c r="H179" s="7">
        <v>35014</v>
      </c>
      <c r="I179" s="8">
        <v>4.4408469646644846E-3</v>
      </c>
      <c r="J179" s="38">
        <v>957</v>
      </c>
      <c r="K179" s="8">
        <v>0.26240745818480943</v>
      </c>
      <c r="L179" s="38">
        <v>6918</v>
      </c>
      <c r="M179" s="8">
        <v>0.19757811161249786</v>
      </c>
      <c r="N179" s="39" t="s">
        <v>924</v>
      </c>
      <c r="O179" s="40">
        <v>9.6007677543186176</v>
      </c>
      <c r="P179" s="40">
        <v>6.5092936802973975</v>
      </c>
      <c r="Q179" s="40"/>
      <c r="R179" s="7">
        <v>176</v>
      </c>
    </row>
    <row r="180" spans="2:18" s="1" customFormat="1" ht="15" customHeight="1">
      <c r="B180" s="6" t="s">
        <v>438</v>
      </c>
      <c r="C180" s="37" t="s">
        <v>914</v>
      </c>
      <c r="D180" s="7">
        <v>74</v>
      </c>
      <c r="E180" s="8">
        <v>3.3198743831314492E-2</v>
      </c>
      <c r="F180" s="7">
        <v>2155</v>
      </c>
      <c r="G180" s="8">
        <v>2.0473483750894231E-3</v>
      </c>
      <c r="H180" s="7">
        <v>13937</v>
      </c>
      <c r="I180" s="8">
        <v>1.7676382060469792E-3</v>
      </c>
      <c r="J180" s="38">
        <v>39</v>
      </c>
      <c r="K180" s="8">
        <v>1.8097447795823667E-2</v>
      </c>
      <c r="L180" s="38">
        <v>247</v>
      </c>
      <c r="M180" s="8">
        <v>1.7722608882829876E-2</v>
      </c>
      <c r="N180" s="39" t="s">
        <v>926</v>
      </c>
      <c r="O180" s="40">
        <v>6.4672853828306263</v>
      </c>
      <c r="P180" s="40">
        <v>6.1379962192816633</v>
      </c>
      <c r="Q180" s="40"/>
      <c r="R180" s="7">
        <v>22</v>
      </c>
    </row>
    <row r="181" spans="2:18" s="1" customFormat="1" ht="15" customHeight="1">
      <c r="B181" s="6" t="s">
        <v>439</v>
      </c>
      <c r="C181" s="37" t="s">
        <v>914</v>
      </c>
      <c r="D181" s="7">
        <v>39</v>
      </c>
      <c r="E181" s="8">
        <v>8.4598698481561818E-2</v>
      </c>
      <c r="F181" s="7">
        <v>422</v>
      </c>
      <c r="G181" s="8">
        <v>4.0091926417064338E-4</v>
      </c>
      <c r="H181" s="7">
        <v>3714</v>
      </c>
      <c r="I181" s="8">
        <v>4.7104888406819832E-4</v>
      </c>
      <c r="J181" s="38">
        <v>13</v>
      </c>
      <c r="K181" s="8">
        <v>3.0805687203791468E-2</v>
      </c>
      <c r="L181" s="38">
        <v>83</v>
      </c>
      <c r="M181" s="8">
        <v>2.2347872913301023E-2</v>
      </c>
      <c r="N181" s="39" t="s">
        <v>953</v>
      </c>
      <c r="O181" s="40">
        <v>8.8009478672985786</v>
      </c>
      <c r="P181" s="40">
        <v>8.0831295843520774</v>
      </c>
      <c r="Q181" s="40"/>
      <c r="R181" s="7">
        <v>9</v>
      </c>
    </row>
    <row r="182" spans="2:18" s="1" customFormat="1" ht="15" customHeight="1">
      <c r="B182" s="6" t="s">
        <v>440</v>
      </c>
      <c r="C182" s="37" t="s">
        <v>914</v>
      </c>
      <c r="D182" s="7">
        <v>2</v>
      </c>
      <c r="E182" s="8">
        <v>1.2048192771084338E-2</v>
      </c>
      <c r="F182" s="7">
        <v>164</v>
      </c>
      <c r="G182" s="8">
        <v>1.5580748654972872E-4</v>
      </c>
      <c r="H182" s="7">
        <v>1603</v>
      </c>
      <c r="I182" s="8">
        <v>2.033094671947555E-4</v>
      </c>
      <c r="J182" s="38">
        <v>47</v>
      </c>
      <c r="K182" s="8">
        <v>0.28658536585365851</v>
      </c>
      <c r="L182" s="38">
        <v>258</v>
      </c>
      <c r="M182" s="8">
        <v>0.16094822208359327</v>
      </c>
      <c r="N182" s="39" t="s">
        <v>924</v>
      </c>
      <c r="O182" s="40">
        <v>9.7743902439024382</v>
      </c>
      <c r="P182" s="40">
        <v>7.0769230769230766</v>
      </c>
      <c r="Q182" s="40"/>
      <c r="R182" s="7">
        <v>1</v>
      </c>
    </row>
    <row r="183" spans="2:18" s="1" customFormat="1" ht="15" customHeight="1">
      <c r="B183" s="6" t="s">
        <v>441</v>
      </c>
      <c r="C183" s="37" t="s">
        <v>914</v>
      </c>
      <c r="D183" s="7">
        <v>7</v>
      </c>
      <c r="E183" s="8">
        <v>3.0303030303030304E-2</v>
      </c>
      <c r="F183" s="7">
        <v>224</v>
      </c>
      <c r="G183" s="8">
        <v>2.1281022553133679E-4</v>
      </c>
      <c r="H183" s="7">
        <v>1493</v>
      </c>
      <c r="I183" s="8">
        <v>1.8935810013834682E-4</v>
      </c>
      <c r="J183" s="38">
        <v>2</v>
      </c>
      <c r="K183" s="8">
        <v>8.9285714285714281E-3</v>
      </c>
      <c r="L183" s="38">
        <v>6</v>
      </c>
      <c r="M183" s="8">
        <v>4.0187541862022769E-3</v>
      </c>
      <c r="N183" s="39" t="s">
        <v>926</v>
      </c>
      <c r="O183" s="40">
        <v>6.6651785714285712</v>
      </c>
      <c r="P183" s="40">
        <v>6.5360360360360357</v>
      </c>
      <c r="Q183" s="40"/>
      <c r="R183" s="7"/>
    </row>
    <row r="184" spans="2:18" s="1" customFormat="1" ht="15" customHeight="1">
      <c r="B184" s="6" t="s">
        <v>442</v>
      </c>
      <c r="C184" s="37" t="s">
        <v>914</v>
      </c>
      <c r="D184" s="7">
        <v>45</v>
      </c>
      <c r="E184" s="8">
        <v>2.8901734104046242E-2</v>
      </c>
      <c r="F184" s="7">
        <v>1512</v>
      </c>
      <c r="G184" s="8">
        <v>1.4364690223365234E-3</v>
      </c>
      <c r="H184" s="7">
        <v>15393</v>
      </c>
      <c r="I184" s="8">
        <v>1.9523035736299884E-3</v>
      </c>
      <c r="J184" s="38">
        <v>63</v>
      </c>
      <c r="K184" s="8">
        <v>4.1666666666666664E-2</v>
      </c>
      <c r="L184" s="38">
        <v>443</v>
      </c>
      <c r="M184" s="8">
        <v>2.877931527317612E-2</v>
      </c>
      <c r="N184" s="39" t="s">
        <v>908</v>
      </c>
      <c r="O184" s="40">
        <v>10.180555555555555</v>
      </c>
      <c r="P184" s="40">
        <v>9.1856452726017945</v>
      </c>
      <c r="Q184" s="40"/>
      <c r="R184" s="7">
        <v>5</v>
      </c>
    </row>
    <row r="185" spans="2:18" s="1" customFormat="1" ht="15" customHeight="1">
      <c r="B185" s="6" t="s">
        <v>443</v>
      </c>
      <c r="C185" s="37" t="s">
        <v>914</v>
      </c>
      <c r="D185" s="7">
        <v>17</v>
      </c>
      <c r="E185" s="8">
        <v>1.0539367637941723E-2</v>
      </c>
      <c r="F185" s="7">
        <v>1596</v>
      </c>
      <c r="G185" s="8">
        <v>1.5162728569107745E-3</v>
      </c>
      <c r="H185" s="7">
        <v>15997</v>
      </c>
      <c r="I185" s="8">
        <v>2.0289092618306324E-3</v>
      </c>
      <c r="J185" s="38">
        <v>424</v>
      </c>
      <c r="K185" s="8">
        <v>0.26566416040100249</v>
      </c>
      <c r="L185" s="38">
        <v>3318</v>
      </c>
      <c r="M185" s="8">
        <v>0.20741389010439457</v>
      </c>
      <c r="N185" s="39" t="s">
        <v>929</v>
      </c>
      <c r="O185" s="40">
        <v>10.023182957393484</v>
      </c>
      <c r="P185" s="40">
        <v>6.4607508532423212</v>
      </c>
      <c r="Q185" s="40"/>
      <c r="R185" s="7">
        <v>234</v>
      </c>
    </row>
    <row r="186" spans="2:18" s="1" customFormat="1" ht="15" customHeight="1">
      <c r="B186" s="6" t="s">
        <v>444</v>
      </c>
      <c r="C186" s="37" t="s">
        <v>914</v>
      </c>
      <c r="D186" s="7">
        <v>164</v>
      </c>
      <c r="E186" s="8">
        <v>4.2575285565939772E-2</v>
      </c>
      <c r="F186" s="7">
        <v>3688</v>
      </c>
      <c r="G186" s="8">
        <v>3.5037683560695089E-3</v>
      </c>
      <c r="H186" s="7">
        <v>22450</v>
      </c>
      <c r="I186" s="8">
        <v>2.8473471856034068E-3</v>
      </c>
      <c r="J186" s="38">
        <v>88</v>
      </c>
      <c r="K186" s="8">
        <v>2.3861171366594359E-2</v>
      </c>
      <c r="L186" s="38">
        <v>550</v>
      </c>
      <c r="M186" s="8">
        <v>2.4498886414253896E-2</v>
      </c>
      <c r="N186" s="39" t="s">
        <v>943</v>
      </c>
      <c r="O186" s="40">
        <v>6.087310195227766</v>
      </c>
      <c r="P186" s="40">
        <v>5.6677777777777774</v>
      </c>
      <c r="Q186" s="40"/>
      <c r="R186" s="7">
        <v>82</v>
      </c>
    </row>
    <row r="187" spans="2:18" s="1" customFormat="1" ht="15" customHeight="1">
      <c r="B187" s="6" t="s">
        <v>445</v>
      </c>
      <c r="C187" s="37" t="s">
        <v>914</v>
      </c>
      <c r="D187" s="7">
        <v>63</v>
      </c>
      <c r="E187" s="8">
        <v>2.2058823529411766E-2</v>
      </c>
      <c r="F187" s="7">
        <v>2793</v>
      </c>
      <c r="G187" s="8">
        <v>2.6534774995938554E-3</v>
      </c>
      <c r="H187" s="7">
        <v>25232</v>
      </c>
      <c r="I187" s="8">
        <v>3.2001899415209424E-3</v>
      </c>
      <c r="J187" s="38">
        <v>791</v>
      </c>
      <c r="K187" s="8">
        <v>0.2832080200501253</v>
      </c>
      <c r="L187" s="38">
        <v>5417</v>
      </c>
      <c r="M187" s="8">
        <v>0.21468769816106531</v>
      </c>
      <c r="N187" s="39" t="s">
        <v>928</v>
      </c>
      <c r="O187" s="40">
        <v>9.0340136054421762</v>
      </c>
      <c r="P187" s="40">
        <v>5.9335664335664333</v>
      </c>
      <c r="Q187" s="40"/>
      <c r="R187" s="7">
        <v>57</v>
      </c>
    </row>
    <row r="188" spans="2:18" s="1" customFormat="1" ht="15" customHeight="1">
      <c r="B188" s="6" t="s">
        <v>446</v>
      </c>
      <c r="C188" s="37" t="s">
        <v>914</v>
      </c>
      <c r="D188" s="7">
        <v>837</v>
      </c>
      <c r="E188" s="8">
        <v>8.5784564927744181E-2</v>
      </c>
      <c r="F188" s="7">
        <v>8920</v>
      </c>
      <c r="G188" s="8">
        <v>8.4744071952657322E-3</v>
      </c>
      <c r="H188" s="7">
        <v>52772</v>
      </c>
      <c r="I188" s="8">
        <v>6.6931049300072596E-3</v>
      </c>
      <c r="J188" s="38">
        <v>113</v>
      </c>
      <c r="K188" s="8">
        <v>1.2668161434977579E-2</v>
      </c>
      <c r="L188" s="38">
        <v>620</v>
      </c>
      <c r="M188" s="8">
        <v>1.1748654589555067E-2</v>
      </c>
      <c r="N188" s="39" t="s">
        <v>926</v>
      </c>
      <c r="O188" s="40">
        <v>5.9161434977578473</v>
      </c>
      <c r="P188" s="40">
        <v>5.689905756784376</v>
      </c>
      <c r="Q188" s="40"/>
      <c r="R188" s="7">
        <v>14</v>
      </c>
    </row>
    <row r="189" spans="2:18" s="1" customFormat="1" ht="15" customHeight="1">
      <c r="B189" s="6" t="s">
        <v>447</v>
      </c>
      <c r="C189" s="37" t="s">
        <v>914</v>
      </c>
      <c r="D189" s="7">
        <v>1345</v>
      </c>
      <c r="E189" s="8">
        <v>0.17066362136784671</v>
      </c>
      <c r="F189" s="7">
        <v>6536</v>
      </c>
      <c r="G189" s="8">
        <v>6.2094983663965051E-3</v>
      </c>
      <c r="H189" s="7">
        <v>24545</v>
      </c>
      <c r="I189" s="8">
        <v>3.11305731272319E-3</v>
      </c>
      <c r="J189" s="38">
        <v>1443</v>
      </c>
      <c r="K189" s="8">
        <v>0.22077723378212974</v>
      </c>
      <c r="L189" s="38">
        <v>4265</v>
      </c>
      <c r="M189" s="8">
        <v>0.17376247708290896</v>
      </c>
      <c r="N189" s="39" t="s">
        <v>911</v>
      </c>
      <c r="O189" s="40">
        <v>3.7553549571603426</v>
      </c>
      <c r="P189" s="40">
        <v>2.8472413116041624</v>
      </c>
      <c r="Q189" s="40"/>
      <c r="R189" s="7">
        <v>1</v>
      </c>
    </row>
    <row r="190" spans="2:18" s="1" customFormat="1" ht="15" customHeight="1">
      <c r="B190" s="6" t="s">
        <v>448</v>
      </c>
      <c r="C190" s="37" t="s">
        <v>914</v>
      </c>
      <c r="D190" s="7">
        <v>133</v>
      </c>
      <c r="E190" s="8">
        <v>0.16921119592875319</v>
      </c>
      <c r="F190" s="7">
        <v>653</v>
      </c>
      <c r="G190" s="8">
        <v>6.2037980924983447E-4</v>
      </c>
      <c r="H190" s="7">
        <v>4439</v>
      </c>
      <c r="I190" s="8">
        <v>5.6300107603089191E-4</v>
      </c>
      <c r="J190" s="38">
        <v>49</v>
      </c>
      <c r="K190" s="8">
        <v>7.5038284839203676E-2</v>
      </c>
      <c r="L190" s="38">
        <v>443</v>
      </c>
      <c r="M190" s="8">
        <v>9.9797251633250733E-2</v>
      </c>
      <c r="N190" s="39" t="s">
        <v>931</v>
      </c>
      <c r="O190" s="40">
        <v>6.7978560490045945</v>
      </c>
      <c r="P190" s="40">
        <v>5.3956953642384109</v>
      </c>
      <c r="Q190" s="40"/>
      <c r="R190" s="7">
        <v>2</v>
      </c>
    </row>
    <row r="191" spans="2:18" s="1" customFormat="1" ht="15" customHeight="1">
      <c r="B191" s="6" t="s">
        <v>449</v>
      </c>
      <c r="C191" s="37" t="s">
        <v>914</v>
      </c>
      <c r="D191" s="7">
        <v>177</v>
      </c>
      <c r="E191" s="8">
        <v>0.29207920792079206</v>
      </c>
      <c r="F191" s="7">
        <v>429</v>
      </c>
      <c r="G191" s="8">
        <v>4.0756958371849768E-4</v>
      </c>
      <c r="H191" s="7">
        <v>1906</v>
      </c>
      <c r="I191" s="8">
        <v>2.4173914190468121E-4</v>
      </c>
      <c r="J191" s="38">
        <v>16</v>
      </c>
      <c r="K191" s="8">
        <v>3.7296037296037296E-2</v>
      </c>
      <c r="L191" s="38">
        <v>123</v>
      </c>
      <c r="M191" s="8">
        <v>6.4533053515215114E-2</v>
      </c>
      <c r="N191" s="39" t="s">
        <v>930</v>
      </c>
      <c r="O191" s="40">
        <v>4.4428904428904428</v>
      </c>
      <c r="P191" s="40">
        <v>3.9685230024213074</v>
      </c>
      <c r="Q191" s="40"/>
      <c r="R191" s="7"/>
    </row>
    <row r="192" spans="2:18" s="1" customFormat="1" ht="15" customHeight="1">
      <c r="B192" s="6" t="s">
        <v>450</v>
      </c>
      <c r="C192" s="37" t="s">
        <v>914</v>
      </c>
      <c r="D192" s="7">
        <v>351</v>
      </c>
      <c r="E192" s="8">
        <v>0.52861445783132532</v>
      </c>
      <c r="F192" s="7">
        <v>313</v>
      </c>
      <c r="G192" s="8">
        <v>2.9736428835405542E-4</v>
      </c>
      <c r="H192" s="7">
        <v>949</v>
      </c>
      <c r="I192" s="8">
        <v>1.2036224851392574E-4</v>
      </c>
      <c r="J192" s="38">
        <v>36</v>
      </c>
      <c r="K192" s="8">
        <v>0.11501597444089456</v>
      </c>
      <c r="L192" s="38">
        <v>175</v>
      </c>
      <c r="M192" s="8">
        <v>0.18440463645943098</v>
      </c>
      <c r="N192" s="39" t="s">
        <v>911</v>
      </c>
      <c r="O192" s="40">
        <v>3.0319488817891376</v>
      </c>
      <c r="P192" s="40">
        <v>2.267148014440433</v>
      </c>
      <c r="Q192" s="40"/>
      <c r="R192" s="7"/>
    </row>
    <row r="193" spans="2:18" s="1" customFormat="1" ht="15" customHeight="1">
      <c r="B193" s="6" t="s">
        <v>451</v>
      </c>
      <c r="C193" s="37" t="s">
        <v>914</v>
      </c>
      <c r="D193" s="7">
        <v>65</v>
      </c>
      <c r="E193" s="8">
        <v>4.3420173680694722E-2</v>
      </c>
      <c r="F193" s="7">
        <v>1432</v>
      </c>
      <c r="G193" s="8">
        <v>1.3604653703610458E-3</v>
      </c>
      <c r="H193" s="7">
        <v>13684</v>
      </c>
      <c r="I193" s="8">
        <v>1.735550061817239E-3</v>
      </c>
      <c r="J193" s="38">
        <v>347</v>
      </c>
      <c r="K193" s="8">
        <v>0.24231843575418993</v>
      </c>
      <c r="L193" s="38">
        <v>2920</v>
      </c>
      <c r="M193" s="8">
        <v>0.21338789827535809</v>
      </c>
      <c r="N193" s="39" t="s">
        <v>929</v>
      </c>
      <c r="O193" s="40">
        <v>9.55586592178771</v>
      </c>
      <c r="P193" s="40">
        <v>6.0497695852534559</v>
      </c>
      <c r="Q193" s="40"/>
      <c r="R193" s="7">
        <v>151</v>
      </c>
    </row>
    <row r="194" spans="2:18" s="1" customFormat="1" ht="15" customHeight="1">
      <c r="B194" s="6" t="s">
        <v>452</v>
      </c>
      <c r="C194" s="37" t="s">
        <v>914</v>
      </c>
      <c r="D194" s="7">
        <v>737</v>
      </c>
      <c r="E194" s="8">
        <v>0.23599103426192763</v>
      </c>
      <c r="F194" s="7">
        <v>2386</v>
      </c>
      <c r="G194" s="8">
        <v>2.266808920168614E-3</v>
      </c>
      <c r="H194" s="7">
        <v>13958</v>
      </c>
      <c r="I194" s="8">
        <v>1.770301648848657E-3</v>
      </c>
      <c r="J194" s="38">
        <v>83</v>
      </c>
      <c r="K194" s="8">
        <v>3.4786253143336131E-2</v>
      </c>
      <c r="L194" s="38">
        <v>939</v>
      </c>
      <c r="M194" s="8">
        <v>6.727324831637771E-2</v>
      </c>
      <c r="N194" s="39" t="s">
        <v>931</v>
      </c>
      <c r="O194" s="40">
        <v>5.8499580888516345</v>
      </c>
      <c r="P194" s="40">
        <v>5.1111593573599654</v>
      </c>
      <c r="Q194" s="40"/>
      <c r="R194" s="7">
        <v>52</v>
      </c>
    </row>
    <row r="195" spans="2:18" s="1" customFormat="1" ht="15" customHeight="1">
      <c r="B195" s="6" t="s">
        <v>453</v>
      </c>
      <c r="C195" s="37" t="s">
        <v>914</v>
      </c>
      <c r="D195" s="7">
        <v>265</v>
      </c>
      <c r="E195" s="8">
        <v>0.27461139896373055</v>
      </c>
      <c r="F195" s="7">
        <v>700</v>
      </c>
      <c r="G195" s="8">
        <v>6.6503195478542743E-4</v>
      </c>
      <c r="H195" s="7">
        <v>3168</v>
      </c>
      <c r="I195" s="8">
        <v>4.0179937122456985E-4</v>
      </c>
      <c r="J195" s="38">
        <v>36</v>
      </c>
      <c r="K195" s="8">
        <v>5.1428571428571428E-2</v>
      </c>
      <c r="L195" s="38">
        <v>675</v>
      </c>
      <c r="M195" s="8">
        <v>0.21306818181818182</v>
      </c>
      <c r="N195" s="39" t="s">
        <v>930</v>
      </c>
      <c r="O195" s="40">
        <v>4.5257142857142858</v>
      </c>
      <c r="P195" s="40">
        <v>3.2650602409638556</v>
      </c>
      <c r="Q195" s="40"/>
      <c r="R195" s="7"/>
    </row>
    <row r="196" spans="2:18" s="1" customFormat="1" ht="15" customHeight="1">
      <c r="B196" s="6" t="s">
        <v>454</v>
      </c>
      <c r="C196" s="37" t="s">
        <v>907</v>
      </c>
      <c r="D196" s="7">
        <v>12</v>
      </c>
      <c r="E196" s="8">
        <v>6.0544904137235112E-3</v>
      </c>
      <c r="F196" s="7">
        <v>1970</v>
      </c>
      <c r="G196" s="8">
        <v>1.8715899298961316E-3</v>
      </c>
      <c r="H196" s="7">
        <v>35445</v>
      </c>
      <c r="I196" s="8">
        <v>4.4955109574036861E-3</v>
      </c>
      <c r="J196" s="38">
        <v>362</v>
      </c>
      <c r="K196" s="8">
        <v>0.18375634517766498</v>
      </c>
      <c r="L196" s="38">
        <v>6810</v>
      </c>
      <c r="M196" s="8">
        <v>0.19212865002115953</v>
      </c>
      <c r="N196" s="39" t="s">
        <v>922</v>
      </c>
      <c r="O196" s="40">
        <v>17.992385786802032</v>
      </c>
      <c r="P196" s="40">
        <v>11.680970149253731</v>
      </c>
      <c r="Q196" s="40">
        <v>4.4055837563451776</v>
      </c>
      <c r="R196" s="7">
        <v>86</v>
      </c>
    </row>
    <row r="197" spans="2:18" s="1" customFormat="1" ht="15" customHeight="1">
      <c r="B197" s="6" t="s">
        <v>455</v>
      </c>
      <c r="C197" s="37" t="s">
        <v>907</v>
      </c>
      <c r="D197" s="7">
        <v>79</v>
      </c>
      <c r="E197" s="8">
        <v>4.2223409941207914E-2</v>
      </c>
      <c r="F197" s="7">
        <v>1792</v>
      </c>
      <c r="G197" s="8">
        <v>1.7024818042506943E-3</v>
      </c>
      <c r="H197" s="7">
        <v>14651</v>
      </c>
      <c r="I197" s="8">
        <v>1.8581952613040318E-3</v>
      </c>
      <c r="J197" s="38">
        <v>3</v>
      </c>
      <c r="K197" s="8">
        <v>1.6741071428571428E-3</v>
      </c>
      <c r="L197" s="38">
        <v>22</v>
      </c>
      <c r="M197" s="8">
        <v>1.5016039860760357E-3</v>
      </c>
      <c r="N197" s="39" t="s">
        <v>954</v>
      </c>
      <c r="O197" s="40">
        <v>8.17578125</v>
      </c>
      <c r="P197" s="40">
        <v>8.0967020681945225</v>
      </c>
      <c r="Q197" s="40">
        <v>1.9681919642857142</v>
      </c>
      <c r="R197" s="7">
        <v>3</v>
      </c>
    </row>
    <row r="198" spans="2:18" s="1" customFormat="1" ht="15" customHeight="1">
      <c r="B198" s="6" t="s">
        <v>456</v>
      </c>
      <c r="C198" s="37" t="s">
        <v>907</v>
      </c>
      <c r="D198" s="7">
        <v>3</v>
      </c>
      <c r="E198" s="8">
        <v>9.6463022508038593E-3</v>
      </c>
      <c r="F198" s="7">
        <v>308</v>
      </c>
      <c r="G198" s="8">
        <v>2.9261406010558806E-4</v>
      </c>
      <c r="H198" s="7">
        <v>6915</v>
      </c>
      <c r="I198" s="8">
        <v>8.7703366540969083E-4</v>
      </c>
      <c r="J198" s="38">
        <v>71</v>
      </c>
      <c r="K198" s="8">
        <v>0.23051948051948051</v>
      </c>
      <c r="L198" s="38">
        <v>1043</v>
      </c>
      <c r="M198" s="8">
        <v>0.15083152566883587</v>
      </c>
      <c r="N198" s="39" t="s">
        <v>919</v>
      </c>
      <c r="O198" s="40">
        <v>22.4512987012987</v>
      </c>
      <c r="P198" s="40">
        <v>15.742616033755274</v>
      </c>
      <c r="Q198" s="40">
        <v>7.0097402597402594</v>
      </c>
      <c r="R198" s="7">
        <v>24</v>
      </c>
    </row>
    <row r="199" spans="2:18" s="1" customFormat="1" ht="15" customHeight="1">
      <c r="B199" s="6" t="s">
        <v>457</v>
      </c>
      <c r="C199" s="37" t="s">
        <v>907</v>
      </c>
      <c r="D199" s="7">
        <v>33</v>
      </c>
      <c r="E199" s="8">
        <v>0.11036789297658862</v>
      </c>
      <c r="F199" s="7">
        <v>266</v>
      </c>
      <c r="G199" s="8">
        <v>2.5271214281846245E-4</v>
      </c>
      <c r="H199" s="7">
        <v>3410</v>
      </c>
      <c r="I199" s="8">
        <v>4.3249237874866891E-4</v>
      </c>
      <c r="J199" s="38"/>
      <c r="K199" s="8"/>
      <c r="L199" s="38"/>
      <c r="M199" s="8"/>
      <c r="N199" s="39" t="s">
        <v>955</v>
      </c>
      <c r="O199" s="40">
        <v>12.819548872180452</v>
      </c>
      <c r="P199" s="40">
        <v>12.819548872180452</v>
      </c>
      <c r="Q199" s="40">
        <v>4.8909774436090228</v>
      </c>
      <c r="R199" s="7">
        <v>1</v>
      </c>
    </row>
    <row r="200" spans="2:18" s="1" customFormat="1" ht="15" customHeight="1">
      <c r="B200" s="6" t="s">
        <v>458</v>
      </c>
      <c r="C200" s="37" t="s">
        <v>907</v>
      </c>
      <c r="D200" s="7"/>
      <c r="E200" s="8"/>
      <c r="F200" s="7">
        <v>34</v>
      </c>
      <c r="G200" s="8">
        <v>3.2301552089577906E-5</v>
      </c>
      <c r="H200" s="7">
        <v>690</v>
      </c>
      <c r="I200" s="8">
        <v>8.7513120626563507E-5</v>
      </c>
      <c r="J200" s="38">
        <v>7</v>
      </c>
      <c r="K200" s="8">
        <v>0.20588235294117646</v>
      </c>
      <c r="L200" s="38">
        <v>73</v>
      </c>
      <c r="M200" s="8">
        <v>0.10579710144927536</v>
      </c>
      <c r="N200" s="39" t="s">
        <v>922</v>
      </c>
      <c r="O200" s="40">
        <v>20.294117647058822</v>
      </c>
      <c r="P200" s="40">
        <v>15.851851851851851</v>
      </c>
      <c r="Q200" s="40">
        <v>8.4117647058823533</v>
      </c>
      <c r="R200" s="7">
        <v>1</v>
      </c>
    </row>
    <row r="201" spans="2:18" s="1" customFormat="1" ht="15" customHeight="1">
      <c r="B201" s="6" t="s">
        <v>459</v>
      </c>
      <c r="C201" s="37" t="s">
        <v>907</v>
      </c>
      <c r="D201" s="7"/>
      <c r="E201" s="8"/>
      <c r="F201" s="7">
        <v>74</v>
      </c>
      <c r="G201" s="8">
        <v>7.0303378077316613E-5</v>
      </c>
      <c r="H201" s="7">
        <v>778</v>
      </c>
      <c r="I201" s="8">
        <v>9.8674214271690449E-5</v>
      </c>
      <c r="J201" s="38"/>
      <c r="K201" s="8"/>
      <c r="L201" s="38"/>
      <c r="M201" s="8"/>
      <c r="N201" s="39" t="s">
        <v>932</v>
      </c>
      <c r="O201" s="40">
        <v>10.513513513513514</v>
      </c>
      <c r="P201" s="40">
        <v>10.513513513513514</v>
      </c>
      <c r="Q201" s="40">
        <v>4.3918918918918921</v>
      </c>
      <c r="R201" s="7"/>
    </row>
    <row r="202" spans="2:18" s="1" customFormat="1" ht="15" customHeight="1">
      <c r="B202" s="6" t="s">
        <v>460</v>
      </c>
      <c r="C202" s="37" t="s">
        <v>907</v>
      </c>
      <c r="D202" s="7">
        <v>1</v>
      </c>
      <c r="E202" s="8">
        <v>1.7761989342806395E-3</v>
      </c>
      <c r="F202" s="7">
        <v>562</v>
      </c>
      <c r="G202" s="8">
        <v>5.3392565512772885E-4</v>
      </c>
      <c r="H202" s="7">
        <v>9556</v>
      </c>
      <c r="I202" s="8">
        <v>1.2119933053731026E-3</v>
      </c>
      <c r="J202" s="38">
        <v>163</v>
      </c>
      <c r="K202" s="8">
        <v>0.29003558718861211</v>
      </c>
      <c r="L202" s="38">
        <v>2253</v>
      </c>
      <c r="M202" s="8">
        <v>0.23576810380912516</v>
      </c>
      <c r="N202" s="39" t="s">
        <v>936</v>
      </c>
      <c r="O202" s="40">
        <v>17.003558718861211</v>
      </c>
      <c r="P202" s="40">
        <v>10.523809523809524</v>
      </c>
      <c r="Q202" s="40">
        <v>5.0836298932384345</v>
      </c>
      <c r="R202" s="7">
        <v>28</v>
      </c>
    </row>
    <row r="203" spans="2:18" s="1" customFormat="1" ht="15" customHeight="1">
      <c r="B203" s="6" t="s">
        <v>461</v>
      </c>
      <c r="C203" s="37" t="s">
        <v>907</v>
      </c>
      <c r="D203" s="7">
        <v>1</v>
      </c>
      <c r="E203" s="8">
        <v>1.1820330969267139E-3</v>
      </c>
      <c r="F203" s="7">
        <v>845</v>
      </c>
      <c r="G203" s="8">
        <v>8.0278857399098031E-4</v>
      </c>
      <c r="H203" s="7">
        <v>6726</v>
      </c>
      <c r="I203" s="8">
        <v>8.5306268019458861E-4</v>
      </c>
      <c r="J203" s="38">
        <v>32</v>
      </c>
      <c r="K203" s="8">
        <v>3.7869822485207101E-2</v>
      </c>
      <c r="L203" s="38">
        <v>239</v>
      </c>
      <c r="M203" s="8">
        <v>3.5533749628308062E-2</v>
      </c>
      <c r="N203" s="39" t="s">
        <v>936</v>
      </c>
      <c r="O203" s="40">
        <v>7.9597633136094679</v>
      </c>
      <c r="P203" s="40">
        <v>7.2312423124231247</v>
      </c>
      <c r="Q203" s="40">
        <v>2.2650887573964495</v>
      </c>
      <c r="R203" s="7">
        <v>2</v>
      </c>
    </row>
    <row r="204" spans="2:18" s="1" customFormat="1" ht="15" customHeight="1">
      <c r="B204" s="6" t="s">
        <v>462</v>
      </c>
      <c r="C204" s="37" t="s">
        <v>907</v>
      </c>
      <c r="D204" s="7">
        <v>20</v>
      </c>
      <c r="E204" s="8">
        <v>6.8965517241379309E-2</v>
      </c>
      <c r="F204" s="7">
        <v>270</v>
      </c>
      <c r="G204" s="8">
        <v>2.5651232541723632E-4</v>
      </c>
      <c r="H204" s="7">
        <v>3047</v>
      </c>
      <c r="I204" s="8">
        <v>3.8645286746252029E-4</v>
      </c>
      <c r="J204" s="38"/>
      <c r="K204" s="8"/>
      <c r="L204" s="38"/>
      <c r="M204" s="8"/>
      <c r="N204" s="39" t="s">
        <v>910</v>
      </c>
      <c r="O204" s="40">
        <v>11.285185185185185</v>
      </c>
      <c r="P204" s="40">
        <v>11.285185185185185</v>
      </c>
      <c r="Q204" s="40">
        <v>4.5222222222222221</v>
      </c>
      <c r="R204" s="7">
        <v>7</v>
      </c>
    </row>
    <row r="205" spans="2:18" s="1" customFormat="1" ht="15" customHeight="1">
      <c r="B205" s="6" t="s">
        <v>463</v>
      </c>
      <c r="C205" s="37" t="s">
        <v>907</v>
      </c>
      <c r="D205" s="7">
        <v>25</v>
      </c>
      <c r="E205" s="8">
        <v>0.13966480446927373</v>
      </c>
      <c r="F205" s="7">
        <v>154</v>
      </c>
      <c r="G205" s="8">
        <v>1.4630703005279403E-4</v>
      </c>
      <c r="H205" s="7">
        <v>2246</v>
      </c>
      <c r="I205" s="8">
        <v>2.8486154916994441E-4</v>
      </c>
      <c r="J205" s="38">
        <v>9</v>
      </c>
      <c r="K205" s="8">
        <v>5.844155844155844E-2</v>
      </c>
      <c r="L205" s="38">
        <v>133</v>
      </c>
      <c r="M205" s="8">
        <v>5.9216384683882455E-2</v>
      </c>
      <c r="N205" s="39" t="s">
        <v>956</v>
      </c>
      <c r="O205" s="40">
        <v>14.584415584415584</v>
      </c>
      <c r="P205" s="40">
        <v>11.282758620689656</v>
      </c>
      <c r="Q205" s="40">
        <v>5.8636363636363633</v>
      </c>
      <c r="R205" s="7">
        <v>12</v>
      </c>
    </row>
    <row r="206" spans="2:18" s="1" customFormat="1" ht="15" customHeight="1">
      <c r="B206" s="6" t="s">
        <v>464</v>
      </c>
      <c r="C206" s="37" t="s">
        <v>907</v>
      </c>
      <c r="D206" s="7">
        <v>2</v>
      </c>
      <c r="E206" s="8">
        <v>1.2269938650306749E-2</v>
      </c>
      <c r="F206" s="7">
        <v>161</v>
      </c>
      <c r="G206" s="8">
        <v>1.5295734960064832E-4</v>
      </c>
      <c r="H206" s="7">
        <v>3096</v>
      </c>
      <c r="I206" s="8">
        <v>3.9266756733310234E-4</v>
      </c>
      <c r="J206" s="38">
        <v>2</v>
      </c>
      <c r="K206" s="8">
        <v>1.2422360248447204E-2</v>
      </c>
      <c r="L206" s="38">
        <v>54</v>
      </c>
      <c r="M206" s="8">
        <v>1.7441860465116279E-2</v>
      </c>
      <c r="N206" s="39" t="s">
        <v>957</v>
      </c>
      <c r="O206" s="40">
        <v>19.229813664596275</v>
      </c>
      <c r="P206" s="40">
        <v>18.226415094339622</v>
      </c>
      <c r="Q206" s="40">
        <v>6.8695652173913047</v>
      </c>
      <c r="R206" s="7">
        <v>19</v>
      </c>
    </row>
    <row r="207" spans="2:18" s="1" customFormat="1" ht="15" customHeight="1">
      <c r="B207" s="6" t="s">
        <v>465</v>
      </c>
      <c r="C207" s="37" t="s">
        <v>914</v>
      </c>
      <c r="D207" s="7">
        <v>72</v>
      </c>
      <c r="E207" s="8">
        <v>1.7061611374407582E-2</v>
      </c>
      <c r="F207" s="7">
        <v>4148</v>
      </c>
      <c r="G207" s="8">
        <v>3.9407893549285042E-3</v>
      </c>
      <c r="H207" s="7">
        <v>48225</v>
      </c>
      <c r="I207" s="8">
        <v>6.1164061481391663E-3</v>
      </c>
      <c r="J207" s="38">
        <v>173</v>
      </c>
      <c r="K207" s="8">
        <v>4.1706846673095467E-2</v>
      </c>
      <c r="L207" s="38">
        <v>2081</v>
      </c>
      <c r="M207" s="8">
        <v>4.31518921721099E-2</v>
      </c>
      <c r="N207" s="39" t="s">
        <v>951</v>
      </c>
      <c r="O207" s="40">
        <v>11.626084860173577</v>
      </c>
      <c r="P207" s="40">
        <v>10.342641509433962</v>
      </c>
      <c r="Q207" s="40"/>
      <c r="R207" s="7">
        <v>315</v>
      </c>
    </row>
    <row r="208" spans="2:18" s="1" customFormat="1" ht="15" customHeight="1">
      <c r="B208" s="6" t="s">
        <v>466</v>
      </c>
      <c r="C208" s="37" t="s">
        <v>914</v>
      </c>
      <c r="D208" s="7">
        <v>411</v>
      </c>
      <c r="E208" s="8">
        <v>5.6025081788440567E-2</v>
      </c>
      <c r="F208" s="7">
        <v>6925</v>
      </c>
      <c r="G208" s="8">
        <v>6.5790661241272646E-3</v>
      </c>
      <c r="H208" s="7">
        <v>66675</v>
      </c>
      <c r="I208" s="8">
        <v>8.4564308953277122E-3</v>
      </c>
      <c r="J208" s="38">
        <v>105</v>
      </c>
      <c r="K208" s="8">
        <v>1.516245487364621E-2</v>
      </c>
      <c r="L208" s="38">
        <v>1125</v>
      </c>
      <c r="M208" s="8">
        <v>1.6872890888638921E-2</v>
      </c>
      <c r="N208" s="39" t="s">
        <v>952</v>
      </c>
      <c r="O208" s="40">
        <v>9.628158844765343</v>
      </c>
      <c r="P208" s="40">
        <v>9.0873900293255137</v>
      </c>
      <c r="Q208" s="40"/>
      <c r="R208" s="7">
        <v>637</v>
      </c>
    </row>
    <row r="209" spans="2:18" s="1" customFormat="1" ht="15" customHeight="1">
      <c r="B209" s="6" t="s">
        <v>467</v>
      </c>
      <c r="C209" s="37" t="s">
        <v>914</v>
      </c>
      <c r="D209" s="7">
        <v>115</v>
      </c>
      <c r="E209" s="8">
        <v>3.2800912721049631E-2</v>
      </c>
      <c r="F209" s="7">
        <v>3391</v>
      </c>
      <c r="G209" s="8">
        <v>3.2216047981105493E-3</v>
      </c>
      <c r="H209" s="7">
        <v>33896</v>
      </c>
      <c r="I209" s="8">
        <v>4.2990503431275312E-3</v>
      </c>
      <c r="J209" s="38">
        <v>128</v>
      </c>
      <c r="K209" s="8">
        <v>3.7746977292833973E-2</v>
      </c>
      <c r="L209" s="38">
        <v>1494</v>
      </c>
      <c r="M209" s="8">
        <v>4.4075997167807413E-2</v>
      </c>
      <c r="N209" s="39" t="s">
        <v>908</v>
      </c>
      <c r="O209" s="40">
        <v>9.9958714243585955</v>
      </c>
      <c r="P209" s="40">
        <v>8.9102053325160888</v>
      </c>
      <c r="Q209" s="40"/>
      <c r="R209" s="7">
        <v>60</v>
      </c>
    </row>
    <row r="210" spans="2:18" s="1" customFormat="1" ht="15" customHeight="1">
      <c r="B210" s="6" t="s">
        <v>468</v>
      </c>
      <c r="C210" s="37" t="s">
        <v>914</v>
      </c>
      <c r="D210" s="7">
        <v>40</v>
      </c>
      <c r="E210" s="8">
        <v>1.9493177387914229E-2</v>
      </c>
      <c r="F210" s="7">
        <v>2012</v>
      </c>
      <c r="G210" s="8">
        <v>1.9114918471832571E-3</v>
      </c>
      <c r="H210" s="7">
        <v>22964</v>
      </c>
      <c r="I210" s="8">
        <v>2.9125381189397163E-3</v>
      </c>
      <c r="J210" s="38">
        <v>565</v>
      </c>
      <c r="K210" s="8">
        <v>0.28081510934393639</v>
      </c>
      <c r="L210" s="38">
        <v>5502</v>
      </c>
      <c r="M210" s="8">
        <v>0.23959240550426755</v>
      </c>
      <c r="N210" s="39" t="s">
        <v>920</v>
      </c>
      <c r="O210" s="40">
        <v>11.41351888667992</v>
      </c>
      <c r="P210" s="40">
        <v>6.9668279198341398</v>
      </c>
      <c r="Q210" s="40"/>
      <c r="R210" s="7">
        <v>298</v>
      </c>
    </row>
    <row r="211" spans="2:18" s="1" customFormat="1" ht="15" customHeight="1">
      <c r="B211" s="6" t="s">
        <v>469</v>
      </c>
      <c r="C211" s="37" t="s">
        <v>914</v>
      </c>
      <c r="D211" s="7">
        <v>101</v>
      </c>
      <c r="E211" s="8">
        <v>4.641544117647059E-2</v>
      </c>
      <c r="F211" s="7">
        <v>2075</v>
      </c>
      <c r="G211" s="8">
        <v>1.9713447231139458E-3</v>
      </c>
      <c r="H211" s="7">
        <v>16753</v>
      </c>
      <c r="I211" s="8">
        <v>2.1247932026910413E-3</v>
      </c>
      <c r="J211" s="38">
        <v>23</v>
      </c>
      <c r="K211" s="8">
        <v>1.108433734939759E-2</v>
      </c>
      <c r="L211" s="38">
        <v>142</v>
      </c>
      <c r="M211" s="8">
        <v>8.47609383394019E-3</v>
      </c>
      <c r="N211" s="39" t="s">
        <v>951</v>
      </c>
      <c r="O211" s="40">
        <v>8.0737349397590368</v>
      </c>
      <c r="P211" s="40">
        <v>7.7699805068226118</v>
      </c>
      <c r="Q211" s="40"/>
      <c r="R211" s="7">
        <v>74</v>
      </c>
    </row>
    <row r="212" spans="2:18" s="1" customFormat="1" ht="15" customHeight="1">
      <c r="B212" s="6" t="s">
        <v>470</v>
      </c>
      <c r="C212" s="37" t="s">
        <v>914</v>
      </c>
      <c r="D212" s="7">
        <v>46</v>
      </c>
      <c r="E212" s="8">
        <v>1.6660630206446939E-2</v>
      </c>
      <c r="F212" s="7">
        <v>2715</v>
      </c>
      <c r="G212" s="8">
        <v>2.579373938917765E-3</v>
      </c>
      <c r="H212" s="7">
        <v>29727</v>
      </c>
      <c r="I212" s="8">
        <v>3.7702935316896425E-3</v>
      </c>
      <c r="J212" s="38">
        <v>723</v>
      </c>
      <c r="K212" s="8">
        <v>0.26629834254143647</v>
      </c>
      <c r="L212" s="38">
        <v>5414</v>
      </c>
      <c r="M212" s="8">
        <v>0.18212399502136106</v>
      </c>
      <c r="N212" s="39" t="s">
        <v>920</v>
      </c>
      <c r="O212" s="40">
        <v>10.949171270718232</v>
      </c>
      <c r="P212" s="40">
        <v>7.4533132530120483</v>
      </c>
      <c r="Q212" s="40"/>
      <c r="R212" s="7">
        <v>84</v>
      </c>
    </row>
    <row r="213" spans="2:18" s="1" customFormat="1" ht="15" customHeight="1">
      <c r="B213" s="6" t="s">
        <v>471</v>
      </c>
      <c r="C213" s="37" t="s">
        <v>914</v>
      </c>
      <c r="D213" s="7">
        <v>438</v>
      </c>
      <c r="E213" s="8">
        <v>8.4817970565453135E-2</v>
      </c>
      <c r="F213" s="7">
        <v>4726</v>
      </c>
      <c r="G213" s="8">
        <v>4.4899157404513284E-3</v>
      </c>
      <c r="H213" s="7">
        <v>33439</v>
      </c>
      <c r="I213" s="8">
        <v>4.2410887545386335E-3</v>
      </c>
      <c r="J213" s="38">
        <v>114</v>
      </c>
      <c r="K213" s="8">
        <v>2.4121878967414304E-2</v>
      </c>
      <c r="L213" s="38">
        <v>768</v>
      </c>
      <c r="M213" s="8">
        <v>2.2967193995035738E-2</v>
      </c>
      <c r="N213" s="39" t="s">
        <v>936</v>
      </c>
      <c r="O213" s="40">
        <v>7.0755395683453237</v>
      </c>
      <c r="P213" s="40">
        <v>6.6103642671292278</v>
      </c>
      <c r="Q213" s="40"/>
      <c r="R213" s="7">
        <v>13</v>
      </c>
    </row>
    <row r="214" spans="2:18" s="1" customFormat="1" ht="15" customHeight="1">
      <c r="B214" s="6" t="s">
        <v>472</v>
      </c>
      <c r="C214" s="37" t="s">
        <v>907</v>
      </c>
      <c r="D214" s="7">
        <v>1</v>
      </c>
      <c r="E214" s="8">
        <v>2.2386389075442132E-4</v>
      </c>
      <c r="F214" s="7">
        <v>4466</v>
      </c>
      <c r="G214" s="8">
        <v>4.2429038715310272E-3</v>
      </c>
      <c r="H214" s="7">
        <v>63608</v>
      </c>
      <c r="I214" s="8">
        <v>8.0674414156731173E-3</v>
      </c>
      <c r="J214" s="38">
        <v>778</v>
      </c>
      <c r="K214" s="8">
        <v>0.17420510523958799</v>
      </c>
      <c r="L214" s="38">
        <v>7612</v>
      </c>
      <c r="M214" s="8">
        <v>0.11967048170041504</v>
      </c>
      <c r="N214" s="39" t="s">
        <v>936</v>
      </c>
      <c r="O214" s="40">
        <v>14.242722794446932</v>
      </c>
      <c r="P214" s="40">
        <v>11.168112798264643</v>
      </c>
      <c r="Q214" s="40">
        <v>3.3934169278996866</v>
      </c>
      <c r="R214" s="7">
        <v>149</v>
      </c>
    </row>
    <row r="215" spans="2:18" s="1" customFormat="1" ht="15" customHeight="1">
      <c r="B215" s="6" t="s">
        <v>473</v>
      </c>
      <c r="C215" s="37" t="s">
        <v>907</v>
      </c>
      <c r="D215" s="7">
        <v>64</v>
      </c>
      <c r="E215" s="8">
        <v>1.3275254096660444E-2</v>
      </c>
      <c r="F215" s="7">
        <v>4757</v>
      </c>
      <c r="G215" s="8">
        <v>4.5193671555918266E-3</v>
      </c>
      <c r="H215" s="7">
        <v>51534</v>
      </c>
      <c r="I215" s="8">
        <v>6.5360886353178606E-3</v>
      </c>
      <c r="J215" s="38">
        <v>25</v>
      </c>
      <c r="K215" s="8">
        <v>5.2554130754677315E-3</v>
      </c>
      <c r="L215" s="38">
        <v>274</v>
      </c>
      <c r="M215" s="8">
        <v>5.316878177513874E-3</v>
      </c>
      <c r="N215" s="39" t="s">
        <v>952</v>
      </c>
      <c r="O215" s="40">
        <v>10.833298297246163</v>
      </c>
      <c r="P215" s="40">
        <v>10.653000845308538</v>
      </c>
      <c r="Q215" s="40">
        <v>2.7519445028379232</v>
      </c>
      <c r="R215" s="7">
        <v>33</v>
      </c>
    </row>
    <row r="216" spans="2:18" s="1" customFormat="1" ht="15" customHeight="1">
      <c r="B216" s="6" t="s">
        <v>474</v>
      </c>
      <c r="C216" s="37" t="s">
        <v>907</v>
      </c>
      <c r="D216" s="7">
        <v>46</v>
      </c>
      <c r="E216" s="8">
        <v>0.10772833723653395</v>
      </c>
      <c r="F216" s="7">
        <v>381</v>
      </c>
      <c r="G216" s="8">
        <v>3.6196739253321122E-4</v>
      </c>
      <c r="H216" s="7">
        <v>2414</v>
      </c>
      <c r="I216" s="8">
        <v>3.0616909158336856E-4</v>
      </c>
      <c r="J216" s="38"/>
      <c r="K216" s="8"/>
      <c r="L216" s="38"/>
      <c r="M216" s="8"/>
      <c r="N216" s="39" t="s">
        <v>919</v>
      </c>
      <c r="O216" s="40">
        <v>6.3359580052493438</v>
      </c>
      <c r="P216" s="40">
        <v>6.3359580052493438</v>
      </c>
      <c r="Q216" s="40">
        <v>1.5669291338582678</v>
      </c>
      <c r="R216" s="7"/>
    </row>
    <row r="217" spans="2:18" s="1" customFormat="1" ht="15" customHeight="1">
      <c r="B217" s="6" t="s">
        <v>475</v>
      </c>
      <c r="C217" s="37" t="s">
        <v>907</v>
      </c>
      <c r="D217" s="7">
        <v>25</v>
      </c>
      <c r="E217" s="8">
        <v>0.12820512820512819</v>
      </c>
      <c r="F217" s="7">
        <v>170</v>
      </c>
      <c r="G217" s="8">
        <v>1.6150776044788952E-4</v>
      </c>
      <c r="H217" s="7">
        <v>2634</v>
      </c>
      <c r="I217" s="8">
        <v>3.3407182569618592E-4</v>
      </c>
      <c r="J217" s="38">
        <v>1</v>
      </c>
      <c r="K217" s="8">
        <v>5.8823529411764705E-3</v>
      </c>
      <c r="L217" s="38">
        <v>3</v>
      </c>
      <c r="M217" s="8">
        <v>1.1389521640091116E-3</v>
      </c>
      <c r="N217" s="39" t="s">
        <v>958</v>
      </c>
      <c r="O217" s="40">
        <v>15.494117647058824</v>
      </c>
      <c r="P217" s="40">
        <v>14.958579881656805</v>
      </c>
      <c r="Q217" s="40">
        <v>5.1352941176470592</v>
      </c>
      <c r="R217" s="7">
        <v>9</v>
      </c>
    </row>
    <row r="218" spans="2:18" s="1" customFormat="1" ht="15" customHeight="1">
      <c r="B218" s="6" t="s">
        <v>476</v>
      </c>
      <c r="C218" s="37" t="s">
        <v>907</v>
      </c>
      <c r="D218" s="7">
        <v>162</v>
      </c>
      <c r="E218" s="8">
        <v>0.19612590799031476</v>
      </c>
      <c r="F218" s="7">
        <v>664</v>
      </c>
      <c r="G218" s="8">
        <v>6.3083031139646263E-4</v>
      </c>
      <c r="H218" s="7">
        <v>7034</v>
      </c>
      <c r="I218" s="8">
        <v>8.9212650795253293E-4</v>
      </c>
      <c r="J218" s="38">
        <v>33</v>
      </c>
      <c r="K218" s="8">
        <v>4.9698795180722892E-2</v>
      </c>
      <c r="L218" s="38">
        <v>631</v>
      </c>
      <c r="M218" s="8">
        <v>8.9707136764287751E-2</v>
      </c>
      <c r="N218" s="39" t="s">
        <v>952</v>
      </c>
      <c r="O218" s="40">
        <v>10.593373493975903</v>
      </c>
      <c r="P218" s="40">
        <v>8.3660855784469099</v>
      </c>
      <c r="Q218" s="40">
        <v>4.1415662650602414</v>
      </c>
      <c r="R218" s="7">
        <v>6</v>
      </c>
    </row>
    <row r="219" spans="2:18" s="1" customFormat="1" ht="15" customHeight="1">
      <c r="B219" s="6" t="s">
        <v>477</v>
      </c>
      <c r="C219" s="37" t="s">
        <v>907</v>
      </c>
      <c r="D219" s="7">
        <v>69</v>
      </c>
      <c r="E219" s="8">
        <v>0.101620029455081</v>
      </c>
      <c r="F219" s="7">
        <v>610</v>
      </c>
      <c r="G219" s="8">
        <v>5.7952784631301536E-4</v>
      </c>
      <c r="H219" s="7">
        <v>9560</v>
      </c>
      <c r="I219" s="8">
        <v>1.2125006278115174E-3</v>
      </c>
      <c r="J219" s="38">
        <v>109</v>
      </c>
      <c r="K219" s="8">
        <v>0.17868852459016393</v>
      </c>
      <c r="L219" s="38">
        <v>2969</v>
      </c>
      <c r="M219" s="8">
        <v>0.31056485355648533</v>
      </c>
      <c r="N219" s="39" t="s">
        <v>923</v>
      </c>
      <c r="O219" s="40">
        <v>15.672131147540984</v>
      </c>
      <c r="P219" s="40">
        <v>7.9221556886227544</v>
      </c>
      <c r="Q219" s="40">
        <v>3.3950819672131147</v>
      </c>
      <c r="R219" s="7">
        <v>4</v>
      </c>
    </row>
    <row r="220" spans="2:18" s="1" customFormat="1" ht="15" customHeight="1">
      <c r="B220" s="6" t="s">
        <v>478</v>
      </c>
      <c r="C220" s="37" t="s">
        <v>907</v>
      </c>
      <c r="D220" s="7">
        <v>6</v>
      </c>
      <c r="E220" s="8">
        <v>6.2434963579604576E-3</v>
      </c>
      <c r="F220" s="7">
        <v>955</v>
      </c>
      <c r="G220" s="8">
        <v>9.0729359545726172E-4</v>
      </c>
      <c r="H220" s="7">
        <v>13314</v>
      </c>
      <c r="I220" s="8">
        <v>1.6886227362638644E-3</v>
      </c>
      <c r="J220" s="38">
        <v>227</v>
      </c>
      <c r="K220" s="8">
        <v>0.23769633507853402</v>
      </c>
      <c r="L220" s="38">
        <v>2559</v>
      </c>
      <c r="M220" s="8">
        <v>0.19220369535826948</v>
      </c>
      <c r="N220" s="39" t="s">
        <v>943</v>
      </c>
      <c r="O220" s="40">
        <v>13.941361256544502</v>
      </c>
      <c r="P220" s="40">
        <v>9.4464285714285712</v>
      </c>
      <c r="Q220" s="40">
        <v>4.4659685863874348</v>
      </c>
      <c r="R220" s="7">
        <v>13</v>
      </c>
    </row>
    <row r="221" spans="2:18" s="1" customFormat="1" ht="15" customHeight="1">
      <c r="B221" s="6" t="s">
        <v>479</v>
      </c>
      <c r="C221" s="37" t="s">
        <v>907</v>
      </c>
      <c r="D221" s="7">
        <v>594</v>
      </c>
      <c r="E221" s="8">
        <v>6.7885714285714285E-2</v>
      </c>
      <c r="F221" s="7">
        <v>8156</v>
      </c>
      <c r="G221" s="8">
        <v>7.7485723188999234E-3</v>
      </c>
      <c r="H221" s="7">
        <v>55385</v>
      </c>
      <c r="I221" s="8">
        <v>7.0245133129017675E-3</v>
      </c>
      <c r="J221" s="38">
        <v>103</v>
      </c>
      <c r="K221" s="8">
        <v>1.2628739578224619E-2</v>
      </c>
      <c r="L221" s="38">
        <v>1140</v>
      </c>
      <c r="M221" s="8">
        <v>2.0583190394511151E-2</v>
      </c>
      <c r="N221" s="39" t="s">
        <v>921</v>
      </c>
      <c r="O221" s="40">
        <v>6.7907062285434039</v>
      </c>
      <c r="P221" s="40">
        <v>6.454364832981498</v>
      </c>
      <c r="Q221" s="40">
        <v>2.4950956351152525</v>
      </c>
      <c r="R221" s="7">
        <v>6</v>
      </c>
    </row>
    <row r="222" spans="2:18" s="1" customFormat="1" ht="15" customHeight="1">
      <c r="B222" s="6" t="s">
        <v>480</v>
      </c>
      <c r="C222" s="37" t="s">
        <v>907</v>
      </c>
      <c r="D222" s="7">
        <v>207</v>
      </c>
      <c r="E222" s="8">
        <v>0.17829457364341086</v>
      </c>
      <c r="F222" s="7">
        <v>954</v>
      </c>
      <c r="G222" s="8">
        <v>9.0634354980756828E-4</v>
      </c>
      <c r="H222" s="7">
        <v>4028</v>
      </c>
      <c r="I222" s="8">
        <v>5.1087369548376488E-4</v>
      </c>
      <c r="J222" s="38">
        <v>18</v>
      </c>
      <c r="K222" s="8">
        <v>1.8867924528301886E-2</v>
      </c>
      <c r="L222" s="38">
        <v>90</v>
      </c>
      <c r="M222" s="8">
        <v>2.2343594836146972E-2</v>
      </c>
      <c r="N222" s="39" t="s">
        <v>920</v>
      </c>
      <c r="O222" s="40">
        <v>4.2222222222222223</v>
      </c>
      <c r="P222" s="40">
        <v>3.9572649572649574</v>
      </c>
      <c r="Q222" s="40">
        <v>1.329140461215933</v>
      </c>
      <c r="R222" s="7"/>
    </row>
    <row r="223" spans="2:18" s="1" customFormat="1" ht="15" customHeight="1">
      <c r="B223" s="6" t="s">
        <v>481</v>
      </c>
      <c r="C223" s="37" t="s">
        <v>907</v>
      </c>
      <c r="D223" s="7">
        <v>720</v>
      </c>
      <c r="E223" s="8">
        <v>0.54013503375843963</v>
      </c>
      <c r="F223" s="7">
        <v>613</v>
      </c>
      <c r="G223" s="8">
        <v>5.8237798326209579E-4</v>
      </c>
      <c r="H223" s="7">
        <v>3083</v>
      </c>
      <c r="I223" s="8">
        <v>3.9101876940825404E-4</v>
      </c>
      <c r="J223" s="38">
        <v>191</v>
      </c>
      <c r="K223" s="8">
        <v>0.31158238172920066</v>
      </c>
      <c r="L223" s="38">
        <v>1243</v>
      </c>
      <c r="M223" s="8">
        <v>0.40317872202400262</v>
      </c>
      <c r="N223" s="39" t="s">
        <v>911</v>
      </c>
      <c r="O223" s="40">
        <v>5.0293637846655788</v>
      </c>
      <c r="P223" s="40">
        <v>2.4952606635071088</v>
      </c>
      <c r="Q223" s="40">
        <v>1.8172920065252856</v>
      </c>
      <c r="R223" s="7"/>
    </row>
    <row r="224" spans="2:18" s="1" customFormat="1" ht="15" customHeight="1">
      <c r="B224" s="6" t="s">
        <v>482</v>
      </c>
      <c r="C224" s="37" t="s">
        <v>907</v>
      </c>
      <c r="D224" s="7">
        <v>7467</v>
      </c>
      <c r="E224" s="8">
        <v>0.5395231213872832</v>
      </c>
      <c r="F224" s="7">
        <v>6373</v>
      </c>
      <c r="G224" s="8">
        <v>6.0546409254964703E-3</v>
      </c>
      <c r="H224" s="7">
        <v>20373</v>
      </c>
      <c r="I224" s="8">
        <v>2.5839200094564902E-3</v>
      </c>
      <c r="J224" s="38">
        <v>53</v>
      </c>
      <c r="K224" s="8">
        <v>8.3163345363251213E-3</v>
      </c>
      <c r="L224" s="38">
        <v>419</v>
      </c>
      <c r="M224" s="8">
        <v>2.0566435969174887E-2</v>
      </c>
      <c r="N224" s="39" t="s">
        <v>929</v>
      </c>
      <c r="O224" s="40">
        <v>3.1967676133689</v>
      </c>
      <c r="P224" s="40">
        <v>3.0566455696202532</v>
      </c>
      <c r="Q224" s="40">
        <v>0.98258277106543235</v>
      </c>
      <c r="R224" s="7">
        <v>1</v>
      </c>
    </row>
    <row r="225" spans="2:18" s="1" customFormat="1" ht="15" customHeight="1">
      <c r="B225" s="6" t="s">
        <v>483</v>
      </c>
      <c r="C225" s="37" t="s">
        <v>907</v>
      </c>
      <c r="D225" s="7">
        <v>9218</v>
      </c>
      <c r="E225" s="8">
        <v>0.66235539268520516</v>
      </c>
      <c r="F225" s="7">
        <v>4699</v>
      </c>
      <c r="G225" s="8">
        <v>4.4642645079096049E-3</v>
      </c>
      <c r="H225" s="7">
        <v>15088</v>
      </c>
      <c r="I225" s="8">
        <v>1.9136202377008553E-3</v>
      </c>
      <c r="J225" s="38">
        <v>184</v>
      </c>
      <c r="K225" s="8">
        <v>3.9157267503724197E-2</v>
      </c>
      <c r="L225" s="38">
        <v>1110</v>
      </c>
      <c r="M225" s="8">
        <v>7.3568398727465539E-2</v>
      </c>
      <c r="N225" s="39" t="s">
        <v>927</v>
      </c>
      <c r="O225" s="40">
        <v>3.2108959353053841</v>
      </c>
      <c r="P225" s="40">
        <v>2.7685492801771869</v>
      </c>
      <c r="Q225" s="40">
        <v>0.76037454777612257</v>
      </c>
      <c r="R225" s="7">
        <v>1</v>
      </c>
    </row>
    <row r="226" spans="2:18" s="1" customFormat="1" ht="15" customHeight="1">
      <c r="B226" s="6" t="s">
        <v>484</v>
      </c>
      <c r="C226" s="37" t="s">
        <v>907</v>
      </c>
      <c r="D226" s="7">
        <v>37</v>
      </c>
      <c r="E226" s="8">
        <v>0.17129629629629631</v>
      </c>
      <c r="F226" s="7">
        <v>179</v>
      </c>
      <c r="G226" s="8">
        <v>1.7005817129513073E-4</v>
      </c>
      <c r="H226" s="7">
        <v>1706</v>
      </c>
      <c r="I226" s="8">
        <v>2.1637301998393818E-4</v>
      </c>
      <c r="J226" s="38">
        <v>44</v>
      </c>
      <c r="K226" s="8">
        <v>0.24581005586592178</v>
      </c>
      <c r="L226" s="38">
        <v>458</v>
      </c>
      <c r="M226" s="8">
        <v>0.26846424384525203</v>
      </c>
      <c r="N226" s="39" t="s">
        <v>925</v>
      </c>
      <c r="O226" s="40">
        <v>9.5307262569832396</v>
      </c>
      <c r="P226" s="40">
        <v>4.666666666666667</v>
      </c>
      <c r="Q226" s="40">
        <v>2.8882681564245809</v>
      </c>
      <c r="R226" s="7">
        <v>2</v>
      </c>
    </row>
    <row r="227" spans="2:18" s="1" customFormat="1" ht="15" customHeight="1">
      <c r="B227" s="6" t="s">
        <v>485</v>
      </c>
      <c r="C227" s="37" t="s">
        <v>907</v>
      </c>
      <c r="D227" s="7">
        <v>3091</v>
      </c>
      <c r="E227" s="8">
        <v>0.50506535947712417</v>
      </c>
      <c r="F227" s="7">
        <v>3029</v>
      </c>
      <c r="G227" s="8">
        <v>2.8776882729215137E-3</v>
      </c>
      <c r="H227" s="7">
        <v>11645</v>
      </c>
      <c r="I227" s="8">
        <v>1.4769424488352638E-3</v>
      </c>
      <c r="J227" s="38">
        <v>140</v>
      </c>
      <c r="K227" s="8">
        <v>4.6219874546054807E-2</v>
      </c>
      <c r="L227" s="38">
        <v>968</v>
      </c>
      <c r="M227" s="8">
        <v>8.3125805066552164E-2</v>
      </c>
      <c r="N227" s="39" t="s">
        <v>930</v>
      </c>
      <c r="O227" s="40">
        <v>3.8445031363486297</v>
      </c>
      <c r="P227" s="40">
        <v>3.2537210107303567</v>
      </c>
      <c r="Q227" s="40">
        <v>1.1310663585341696</v>
      </c>
      <c r="R227" s="7">
        <v>1</v>
      </c>
    </row>
    <row r="228" spans="2:18" s="1" customFormat="1" ht="15" customHeight="1">
      <c r="B228" s="6" t="s">
        <v>486</v>
      </c>
      <c r="C228" s="37" t="s">
        <v>907</v>
      </c>
      <c r="D228" s="7">
        <v>345</v>
      </c>
      <c r="E228" s="8">
        <v>0.52671755725190839</v>
      </c>
      <c r="F228" s="7">
        <v>310</v>
      </c>
      <c r="G228" s="8">
        <v>2.9451415140497499E-4</v>
      </c>
      <c r="H228" s="7">
        <v>1516</v>
      </c>
      <c r="I228" s="8">
        <v>1.9227520415923227E-4</v>
      </c>
      <c r="J228" s="38">
        <v>22</v>
      </c>
      <c r="K228" s="8">
        <v>7.0967741935483872E-2</v>
      </c>
      <c r="L228" s="38">
        <v>203</v>
      </c>
      <c r="M228" s="8">
        <v>0.13390501319261214</v>
      </c>
      <c r="N228" s="39" t="s">
        <v>929</v>
      </c>
      <c r="O228" s="40">
        <v>4.8903225806451616</v>
      </c>
      <c r="P228" s="40">
        <v>3.6423611111111112</v>
      </c>
      <c r="Q228" s="40">
        <v>1.6322580645161291</v>
      </c>
      <c r="R228" s="7">
        <v>1</v>
      </c>
    </row>
    <row r="229" spans="2:18" s="1" customFormat="1" ht="15" customHeight="1">
      <c r="B229" s="6" t="s">
        <v>487</v>
      </c>
      <c r="C229" s="37" t="s">
        <v>907</v>
      </c>
      <c r="D229" s="7">
        <v>3503</v>
      </c>
      <c r="E229" s="8">
        <v>0.62076909445330497</v>
      </c>
      <c r="F229" s="7">
        <v>2140</v>
      </c>
      <c r="G229" s="8">
        <v>2.0330976903440209E-3</v>
      </c>
      <c r="H229" s="7">
        <v>6676</v>
      </c>
      <c r="I229" s="8">
        <v>8.4672114971440281E-4</v>
      </c>
      <c r="J229" s="38">
        <v>281</v>
      </c>
      <c r="K229" s="8">
        <v>0.13130841121495326</v>
      </c>
      <c r="L229" s="38">
        <v>935</v>
      </c>
      <c r="M229" s="8">
        <v>0.14005392450569204</v>
      </c>
      <c r="N229" s="39" t="s">
        <v>911</v>
      </c>
      <c r="O229" s="40">
        <v>3.1196261682242992</v>
      </c>
      <c r="P229" s="40">
        <v>2.4809037116729424</v>
      </c>
      <c r="Q229" s="40">
        <v>0.98551401869158883</v>
      </c>
      <c r="R229" s="7"/>
    </row>
    <row r="230" spans="2:18" s="1" customFormat="1" ht="15" customHeight="1">
      <c r="B230" s="6" t="s">
        <v>488</v>
      </c>
      <c r="C230" s="37" t="s">
        <v>907</v>
      </c>
      <c r="D230" s="7">
        <v>347</v>
      </c>
      <c r="E230" s="8">
        <v>0.30982142857142858</v>
      </c>
      <c r="F230" s="7">
        <v>773</v>
      </c>
      <c r="G230" s="8">
        <v>7.3438528721305059E-4</v>
      </c>
      <c r="H230" s="7">
        <v>4157</v>
      </c>
      <c r="I230" s="8">
        <v>5.2723484412264419E-4</v>
      </c>
      <c r="J230" s="38">
        <v>55</v>
      </c>
      <c r="K230" s="8">
        <v>7.1151358344113846E-2</v>
      </c>
      <c r="L230" s="38">
        <v>798</v>
      </c>
      <c r="M230" s="8">
        <v>0.19196535963435168</v>
      </c>
      <c r="N230" s="39" t="s">
        <v>929</v>
      </c>
      <c r="O230" s="40">
        <v>5.3777490297542041</v>
      </c>
      <c r="P230" s="40">
        <v>3.7520891364902509</v>
      </c>
      <c r="Q230" s="40">
        <v>1.4139715394566623</v>
      </c>
      <c r="R230" s="7">
        <v>2</v>
      </c>
    </row>
    <row r="231" spans="2:18" s="1" customFormat="1" ht="15" customHeight="1">
      <c r="B231" s="6" t="s">
        <v>489</v>
      </c>
      <c r="C231" s="37" t="s">
        <v>907</v>
      </c>
      <c r="D231" s="7">
        <v>1155</v>
      </c>
      <c r="E231" s="8">
        <v>0.67543859649122806</v>
      </c>
      <c r="F231" s="7">
        <v>555</v>
      </c>
      <c r="G231" s="8">
        <v>5.2727533557987466E-4</v>
      </c>
      <c r="H231" s="7">
        <v>1875</v>
      </c>
      <c r="I231" s="8">
        <v>2.3780739300696604E-4</v>
      </c>
      <c r="J231" s="38">
        <v>72</v>
      </c>
      <c r="K231" s="8">
        <v>0.12972972972972974</v>
      </c>
      <c r="L231" s="38">
        <v>407</v>
      </c>
      <c r="M231" s="8">
        <v>0.21706666666666666</v>
      </c>
      <c r="N231" s="39" t="s">
        <v>911</v>
      </c>
      <c r="O231" s="40">
        <v>3.3783783783783785</v>
      </c>
      <c r="P231" s="40">
        <v>2.4430641821946169</v>
      </c>
      <c r="Q231" s="40">
        <v>0.80540540540540539</v>
      </c>
      <c r="R231" s="7"/>
    </row>
    <row r="232" spans="2:18" s="1" customFormat="1" ht="15" customHeight="1">
      <c r="B232" s="6" t="s">
        <v>490</v>
      </c>
      <c r="C232" s="37" t="s">
        <v>907</v>
      </c>
      <c r="D232" s="7">
        <v>21</v>
      </c>
      <c r="E232" s="8">
        <v>0.06</v>
      </c>
      <c r="F232" s="7">
        <v>329</v>
      </c>
      <c r="G232" s="8">
        <v>3.1256501874915089E-4</v>
      </c>
      <c r="H232" s="7">
        <v>4589</v>
      </c>
      <c r="I232" s="8">
        <v>5.8202566747144911E-4</v>
      </c>
      <c r="J232" s="38">
        <v>109</v>
      </c>
      <c r="K232" s="8">
        <v>0.33130699088145898</v>
      </c>
      <c r="L232" s="38">
        <v>1071</v>
      </c>
      <c r="M232" s="8">
        <v>0.23338417955981694</v>
      </c>
      <c r="N232" s="39" t="s">
        <v>931</v>
      </c>
      <c r="O232" s="40">
        <v>13.948328267477203</v>
      </c>
      <c r="P232" s="40">
        <v>8.5272727272727273</v>
      </c>
      <c r="Q232" s="40">
        <v>5.598784194528875</v>
      </c>
      <c r="R232" s="7">
        <v>4</v>
      </c>
    </row>
    <row r="233" spans="2:18" s="1" customFormat="1" ht="15" customHeight="1">
      <c r="B233" s="6" t="s">
        <v>491</v>
      </c>
      <c r="C233" s="37" t="s">
        <v>907</v>
      </c>
      <c r="D233" s="7">
        <v>1169</v>
      </c>
      <c r="E233" s="8">
        <v>0.32809430255402749</v>
      </c>
      <c r="F233" s="7">
        <v>2394</v>
      </c>
      <c r="G233" s="8">
        <v>2.2744092853661619E-3</v>
      </c>
      <c r="H233" s="7">
        <v>13215</v>
      </c>
      <c r="I233" s="8">
        <v>1.6760665059130967E-3</v>
      </c>
      <c r="J233" s="38">
        <v>176</v>
      </c>
      <c r="K233" s="8">
        <v>7.3517126148705092E-2</v>
      </c>
      <c r="L233" s="38">
        <v>1200</v>
      </c>
      <c r="M233" s="8">
        <v>9.0805902383654935E-2</v>
      </c>
      <c r="N233" s="39" t="s">
        <v>929</v>
      </c>
      <c r="O233" s="40">
        <v>5.5200501253132837</v>
      </c>
      <c r="P233" s="40">
        <v>4.4603246167718664</v>
      </c>
      <c r="Q233" s="40">
        <v>2.0271512113617378</v>
      </c>
      <c r="R233" s="7"/>
    </row>
    <row r="234" spans="2:18" s="1" customFormat="1" ht="15" customHeight="1">
      <c r="B234" s="6" t="s">
        <v>492</v>
      </c>
      <c r="C234" s="37" t="s">
        <v>914</v>
      </c>
      <c r="D234" s="7">
        <v>34</v>
      </c>
      <c r="E234" s="8">
        <v>0.11683848797250859</v>
      </c>
      <c r="F234" s="7">
        <v>257</v>
      </c>
      <c r="G234" s="8">
        <v>2.4416173197122122E-4</v>
      </c>
      <c r="H234" s="7">
        <v>2077</v>
      </c>
      <c r="I234" s="8">
        <v>2.6342717614691649E-4</v>
      </c>
      <c r="J234" s="38"/>
      <c r="K234" s="8"/>
      <c r="L234" s="38"/>
      <c r="M234" s="8"/>
      <c r="N234" s="39" t="s">
        <v>959</v>
      </c>
      <c r="O234" s="40">
        <v>8.081712062256809</v>
      </c>
      <c r="P234" s="40">
        <v>8.081712062256809</v>
      </c>
      <c r="Q234" s="40"/>
      <c r="R234" s="7">
        <v>12</v>
      </c>
    </row>
    <row r="235" spans="2:18" s="1" customFormat="1" ht="15" customHeight="1">
      <c r="B235" s="6" t="s">
        <v>493</v>
      </c>
      <c r="C235" s="37" t="s">
        <v>914</v>
      </c>
      <c r="D235" s="7">
        <v>146</v>
      </c>
      <c r="E235" s="8">
        <v>7.1992110453648922E-2</v>
      </c>
      <c r="F235" s="7">
        <v>1882</v>
      </c>
      <c r="G235" s="8">
        <v>1.7879859127231063E-3</v>
      </c>
      <c r="H235" s="7">
        <v>15536</v>
      </c>
      <c r="I235" s="8">
        <v>1.9704403508033195E-3</v>
      </c>
      <c r="J235" s="38">
        <v>37</v>
      </c>
      <c r="K235" s="8">
        <v>1.9659936238044632E-2</v>
      </c>
      <c r="L235" s="38">
        <v>292</v>
      </c>
      <c r="M235" s="8">
        <v>1.8795056642636459E-2</v>
      </c>
      <c r="N235" s="39" t="s">
        <v>915</v>
      </c>
      <c r="O235" s="40">
        <v>8.2550478214665244</v>
      </c>
      <c r="P235" s="40">
        <v>7.640650406504065</v>
      </c>
      <c r="Q235" s="40"/>
      <c r="R235" s="7">
        <v>104</v>
      </c>
    </row>
    <row r="236" spans="2:18" s="1" customFormat="1" ht="15" customHeight="1">
      <c r="B236" s="6" t="s">
        <v>494</v>
      </c>
      <c r="C236" s="37" t="s">
        <v>914</v>
      </c>
      <c r="D236" s="7">
        <v>8</v>
      </c>
      <c r="E236" s="8">
        <v>8.5106382978723402E-2</v>
      </c>
      <c r="F236" s="7">
        <v>86</v>
      </c>
      <c r="G236" s="8">
        <v>8.1703925873638229E-5</v>
      </c>
      <c r="H236" s="7">
        <v>544</v>
      </c>
      <c r="I236" s="8">
        <v>6.8995851624421088E-5</v>
      </c>
      <c r="J236" s="38">
        <v>2</v>
      </c>
      <c r="K236" s="8">
        <v>2.3255813953488372E-2</v>
      </c>
      <c r="L236" s="38">
        <v>24</v>
      </c>
      <c r="M236" s="8">
        <v>4.4117647058823532E-2</v>
      </c>
      <c r="N236" s="39" t="s">
        <v>919</v>
      </c>
      <c r="O236" s="40">
        <v>6.3255813953488369</v>
      </c>
      <c r="P236" s="40">
        <v>5.4761904761904763</v>
      </c>
      <c r="Q236" s="40"/>
      <c r="R236" s="7"/>
    </row>
    <row r="237" spans="2:18" s="1" customFormat="1" ht="15" customHeight="1">
      <c r="B237" s="6" t="s">
        <v>495</v>
      </c>
      <c r="C237" s="37" t="s">
        <v>914</v>
      </c>
      <c r="D237" s="7">
        <v>6</v>
      </c>
      <c r="E237" s="8">
        <v>1.662049861495845E-2</v>
      </c>
      <c r="F237" s="7">
        <v>355</v>
      </c>
      <c r="G237" s="8">
        <v>3.3726620564118108E-4</v>
      </c>
      <c r="H237" s="7">
        <v>6057</v>
      </c>
      <c r="I237" s="8">
        <v>7.6821300236970308E-4</v>
      </c>
      <c r="J237" s="38">
        <v>6</v>
      </c>
      <c r="K237" s="8">
        <v>1.6901408450704224E-2</v>
      </c>
      <c r="L237" s="38">
        <v>66</v>
      </c>
      <c r="M237" s="8">
        <v>1.0896483407627538E-2</v>
      </c>
      <c r="N237" s="39" t="s">
        <v>960</v>
      </c>
      <c r="O237" s="40">
        <v>17.061971830985915</v>
      </c>
      <c r="P237" s="40">
        <v>16.220630372492838</v>
      </c>
      <c r="Q237" s="40"/>
      <c r="R237" s="7">
        <v>1</v>
      </c>
    </row>
    <row r="238" spans="2:18" s="1" customFormat="1" ht="15" customHeight="1">
      <c r="B238" s="6" t="s">
        <v>496</v>
      </c>
      <c r="C238" s="37" t="s">
        <v>914</v>
      </c>
      <c r="D238" s="7">
        <v>80</v>
      </c>
      <c r="E238" s="8">
        <v>3.9900249376558602E-2</v>
      </c>
      <c r="F238" s="7">
        <v>1925</v>
      </c>
      <c r="G238" s="8">
        <v>1.8288378756599255E-3</v>
      </c>
      <c r="H238" s="7">
        <v>21384</v>
      </c>
      <c r="I238" s="8">
        <v>2.7121457557658462E-3</v>
      </c>
      <c r="J238" s="38">
        <v>54</v>
      </c>
      <c r="K238" s="8">
        <v>2.8051948051948054E-2</v>
      </c>
      <c r="L238" s="38">
        <v>675</v>
      </c>
      <c r="M238" s="8">
        <v>3.1565656565656568E-2</v>
      </c>
      <c r="N238" s="39" t="s">
        <v>938</v>
      </c>
      <c r="O238" s="40">
        <v>11.108571428571429</v>
      </c>
      <c r="P238" s="40">
        <v>10.114911811865312</v>
      </c>
      <c r="Q238" s="40"/>
      <c r="R238" s="7">
        <v>112</v>
      </c>
    </row>
    <row r="239" spans="2:18" s="1" customFormat="1" ht="15" customHeight="1">
      <c r="B239" s="6" t="s">
        <v>497</v>
      </c>
      <c r="C239" s="37" t="s">
        <v>914</v>
      </c>
      <c r="D239" s="7">
        <v>10</v>
      </c>
      <c r="E239" s="8">
        <v>1.303780964797914E-2</v>
      </c>
      <c r="F239" s="7">
        <v>757</v>
      </c>
      <c r="G239" s="8">
        <v>7.1918455681795512E-4</v>
      </c>
      <c r="H239" s="7">
        <v>10313</v>
      </c>
      <c r="I239" s="8">
        <v>1.3080040768431152E-3</v>
      </c>
      <c r="J239" s="38">
        <v>185</v>
      </c>
      <c r="K239" s="8">
        <v>0.24438573315719947</v>
      </c>
      <c r="L239" s="38">
        <v>2124</v>
      </c>
      <c r="M239" s="8">
        <v>0.20595365073208571</v>
      </c>
      <c r="N239" s="39" t="s">
        <v>916</v>
      </c>
      <c r="O239" s="40">
        <v>13.623513870541611</v>
      </c>
      <c r="P239" s="40">
        <v>9.1241258741258733</v>
      </c>
      <c r="Q239" s="40"/>
      <c r="R239" s="7">
        <v>9</v>
      </c>
    </row>
    <row r="240" spans="2:18" s="1" customFormat="1" ht="15" customHeight="1">
      <c r="B240" s="6" t="s">
        <v>498</v>
      </c>
      <c r="C240" s="37" t="s">
        <v>914</v>
      </c>
      <c r="D240" s="7">
        <v>40</v>
      </c>
      <c r="E240" s="8">
        <v>2.5268477574226154E-2</v>
      </c>
      <c r="F240" s="7">
        <v>1543</v>
      </c>
      <c r="G240" s="8">
        <v>1.4659204374770209E-3</v>
      </c>
      <c r="H240" s="7">
        <v>13824</v>
      </c>
      <c r="I240" s="8">
        <v>1.7533063471617592E-3</v>
      </c>
      <c r="J240" s="38">
        <v>42</v>
      </c>
      <c r="K240" s="8">
        <v>2.7219701879455604E-2</v>
      </c>
      <c r="L240" s="38">
        <v>295</v>
      </c>
      <c r="M240" s="8">
        <v>2.1339699074074073E-2</v>
      </c>
      <c r="N240" s="39" t="s">
        <v>921</v>
      </c>
      <c r="O240" s="40">
        <v>8.9591704471808171</v>
      </c>
      <c r="P240" s="40">
        <v>8.3977348434377088</v>
      </c>
      <c r="Q240" s="40"/>
      <c r="R240" s="7">
        <v>1</v>
      </c>
    </row>
    <row r="241" spans="2:18" s="1" customFormat="1" ht="15" customHeight="1">
      <c r="B241" s="6" t="s">
        <v>499</v>
      </c>
      <c r="C241" s="37" t="s">
        <v>914</v>
      </c>
      <c r="D241" s="7">
        <v>4</v>
      </c>
      <c r="E241" s="8">
        <v>1.4134275618374558E-2</v>
      </c>
      <c r="F241" s="7">
        <v>279</v>
      </c>
      <c r="G241" s="8">
        <v>2.6506273626447749E-4</v>
      </c>
      <c r="H241" s="7">
        <v>3792</v>
      </c>
      <c r="I241" s="8">
        <v>4.8094167161728813E-4</v>
      </c>
      <c r="J241" s="38">
        <v>2</v>
      </c>
      <c r="K241" s="8">
        <v>7.1684587813620072E-3</v>
      </c>
      <c r="L241" s="38">
        <v>11</v>
      </c>
      <c r="M241" s="8">
        <v>2.9008438818565402E-3</v>
      </c>
      <c r="N241" s="39" t="s">
        <v>961</v>
      </c>
      <c r="O241" s="40">
        <v>13.591397849462366</v>
      </c>
      <c r="P241" s="40">
        <v>13.288808664259928</v>
      </c>
      <c r="Q241" s="40"/>
      <c r="R241" s="7">
        <v>1</v>
      </c>
    </row>
    <row r="242" spans="2:18" s="1" customFormat="1" ht="15" customHeight="1">
      <c r="B242" s="6" t="s">
        <v>500</v>
      </c>
      <c r="C242" s="37" t="s">
        <v>914</v>
      </c>
      <c r="D242" s="7">
        <v>378</v>
      </c>
      <c r="E242" s="8">
        <v>7.8537294826511533E-2</v>
      </c>
      <c r="F242" s="7">
        <v>4435</v>
      </c>
      <c r="G242" s="8">
        <v>4.2134524563905299E-3</v>
      </c>
      <c r="H242" s="7">
        <v>32580</v>
      </c>
      <c r="I242" s="8">
        <v>4.1321412608890419E-3</v>
      </c>
      <c r="J242" s="38">
        <v>117</v>
      </c>
      <c r="K242" s="8">
        <v>2.6381059751972944E-2</v>
      </c>
      <c r="L242" s="38">
        <v>1018</v>
      </c>
      <c r="M242" s="8">
        <v>3.1246163290362186E-2</v>
      </c>
      <c r="N242" s="39" t="s">
        <v>921</v>
      </c>
      <c r="O242" s="40">
        <v>7.3461104847801577</v>
      </c>
      <c r="P242" s="40">
        <v>6.7132931912922649</v>
      </c>
      <c r="Q242" s="40"/>
      <c r="R242" s="7">
        <v>17</v>
      </c>
    </row>
    <row r="243" spans="2:18" s="1" customFormat="1" ht="15" customHeight="1">
      <c r="B243" s="6" t="s">
        <v>501</v>
      </c>
      <c r="C243" s="37" t="s">
        <v>914</v>
      </c>
      <c r="D243" s="7">
        <v>4</v>
      </c>
      <c r="E243" s="8">
        <v>1.5748031496062992E-2</v>
      </c>
      <c r="F243" s="7">
        <v>250</v>
      </c>
      <c r="G243" s="8">
        <v>2.3751141242336695E-4</v>
      </c>
      <c r="H243" s="7">
        <v>2729</v>
      </c>
      <c r="I243" s="8">
        <v>3.4612073360853883E-4</v>
      </c>
      <c r="J243" s="38">
        <v>62</v>
      </c>
      <c r="K243" s="8">
        <v>0.248</v>
      </c>
      <c r="L243" s="38">
        <v>416</v>
      </c>
      <c r="M243" s="8">
        <v>0.15243679003297911</v>
      </c>
      <c r="N243" s="39" t="s">
        <v>920</v>
      </c>
      <c r="O243" s="40">
        <v>10.916</v>
      </c>
      <c r="P243" s="40">
        <v>8.0159574468085104</v>
      </c>
      <c r="Q243" s="40"/>
      <c r="R243" s="7">
        <v>1</v>
      </c>
    </row>
    <row r="244" spans="2:18" s="1" customFormat="1" ht="15" customHeight="1">
      <c r="B244" s="6" t="s">
        <v>502</v>
      </c>
      <c r="C244" s="37" t="s">
        <v>914</v>
      </c>
      <c r="D244" s="7">
        <v>75</v>
      </c>
      <c r="E244" s="8">
        <v>0.12776831345826234</v>
      </c>
      <c r="F244" s="7">
        <v>512</v>
      </c>
      <c r="G244" s="8">
        <v>4.8642337264305551E-4</v>
      </c>
      <c r="H244" s="7">
        <v>3891</v>
      </c>
      <c r="I244" s="8">
        <v>4.9349790196805598E-4</v>
      </c>
      <c r="J244" s="38">
        <v>6</v>
      </c>
      <c r="K244" s="8">
        <v>1.171875E-2</v>
      </c>
      <c r="L244" s="38">
        <v>48</v>
      </c>
      <c r="M244" s="8">
        <v>1.2336160370084811E-2</v>
      </c>
      <c r="N244" s="39" t="s">
        <v>923</v>
      </c>
      <c r="O244" s="40">
        <v>7.599609375</v>
      </c>
      <c r="P244" s="40">
        <v>7.2707509881422929</v>
      </c>
      <c r="Q244" s="40"/>
      <c r="R244" s="7"/>
    </row>
    <row r="245" spans="2:18" s="1" customFormat="1" ht="15" customHeight="1">
      <c r="B245" s="6" t="s">
        <v>503</v>
      </c>
      <c r="C245" s="37" t="s">
        <v>914</v>
      </c>
      <c r="D245" s="7">
        <v>13</v>
      </c>
      <c r="E245" s="8">
        <v>3.7037037037037035E-2</v>
      </c>
      <c r="F245" s="7">
        <v>338</v>
      </c>
      <c r="G245" s="8">
        <v>3.2111542959639211E-4</v>
      </c>
      <c r="H245" s="7">
        <v>2629</v>
      </c>
      <c r="I245" s="8">
        <v>3.3343767264816732E-4</v>
      </c>
      <c r="J245" s="38">
        <v>6</v>
      </c>
      <c r="K245" s="8">
        <v>1.7751479289940829E-2</v>
      </c>
      <c r="L245" s="38">
        <v>46</v>
      </c>
      <c r="M245" s="8">
        <v>1.7497147204260176E-2</v>
      </c>
      <c r="N245" s="39" t="s">
        <v>923</v>
      </c>
      <c r="O245" s="40">
        <v>7.77810650887574</v>
      </c>
      <c r="P245" s="40">
        <v>7.346385542168675</v>
      </c>
      <c r="Q245" s="40"/>
      <c r="R245" s="7">
        <v>1</v>
      </c>
    </row>
    <row r="246" spans="2:18" s="1" customFormat="1" ht="15" customHeight="1">
      <c r="B246" s="6" t="s">
        <v>504</v>
      </c>
      <c r="C246" s="37" t="s">
        <v>914</v>
      </c>
      <c r="D246" s="7">
        <v>70</v>
      </c>
      <c r="E246" s="8">
        <v>8.9974293059125965E-2</v>
      </c>
      <c r="F246" s="7">
        <v>708</v>
      </c>
      <c r="G246" s="8">
        <v>6.7263231998297517E-4</v>
      </c>
      <c r="H246" s="7">
        <v>4620</v>
      </c>
      <c r="I246" s="8">
        <v>5.8595741636916431E-4</v>
      </c>
      <c r="J246" s="38">
        <v>13</v>
      </c>
      <c r="K246" s="8">
        <v>1.8361581920903956E-2</v>
      </c>
      <c r="L246" s="38">
        <v>80</v>
      </c>
      <c r="M246" s="8">
        <v>1.7316017316017316E-2</v>
      </c>
      <c r="N246" s="39" t="s">
        <v>918</v>
      </c>
      <c r="O246" s="40">
        <v>6.5254237288135597</v>
      </c>
      <c r="P246" s="40">
        <v>6.1582733812949639</v>
      </c>
      <c r="Q246" s="40"/>
      <c r="R246" s="7"/>
    </row>
    <row r="247" spans="2:18" s="1" customFormat="1" ht="15" customHeight="1">
      <c r="B247" s="6" t="s">
        <v>505</v>
      </c>
      <c r="C247" s="37" t="s">
        <v>914</v>
      </c>
      <c r="D247" s="7">
        <v>136</v>
      </c>
      <c r="E247" s="8">
        <v>0.13255360623781676</v>
      </c>
      <c r="F247" s="7">
        <v>890</v>
      </c>
      <c r="G247" s="8">
        <v>8.4554062822718629E-4</v>
      </c>
      <c r="H247" s="7">
        <v>7615</v>
      </c>
      <c r="I247" s="8">
        <v>9.6581509213229146E-4</v>
      </c>
      <c r="J247" s="38">
        <v>33</v>
      </c>
      <c r="K247" s="8">
        <v>3.707865168539326E-2</v>
      </c>
      <c r="L247" s="38">
        <v>412</v>
      </c>
      <c r="M247" s="8">
        <v>5.4103742613263298E-2</v>
      </c>
      <c r="N247" s="39" t="s">
        <v>917</v>
      </c>
      <c r="O247" s="40">
        <v>8.5561797752808992</v>
      </c>
      <c r="P247" s="40">
        <v>7.519253208868145</v>
      </c>
      <c r="Q247" s="40"/>
      <c r="R247" s="7">
        <v>14</v>
      </c>
    </row>
    <row r="248" spans="2:18" s="1" customFormat="1" ht="15" customHeight="1">
      <c r="B248" s="6" t="s">
        <v>506</v>
      </c>
      <c r="C248" s="37" t="s">
        <v>914</v>
      </c>
      <c r="D248" s="7">
        <v>205</v>
      </c>
      <c r="E248" s="8">
        <v>0.20098039215686275</v>
      </c>
      <c r="F248" s="7">
        <v>815</v>
      </c>
      <c r="G248" s="8">
        <v>7.7428720450017626E-4</v>
      </c>
      <c r="H248" s="7">
        <v>7263</v>
      </c>
      <c r="I248" s="8">
        <v>9.2117071755178363E-4</v>
      </c>
      <c r="J248" s="38">
        <v>86</v>
      </c>
      <c r="K248" s="8">
        <v>0.10552147239263804</v>
      </c>
      <c r="L248" s="38">
        <v>946</v>
      </c>
      <c r="M248" s="8">
        <v>0.13024920831612283</v>
      </c>
      <c r="N248" s="39" t="s">
        <v>936</v>
      </c>
      <c r="O248" s="40">
        <v>8.9116564417177919</v>
      </c>
      <c r="P248" s="40">
        <v>6.423868312757202</v>
      </c>
      <c r="Q248" s="40"/>
      <c r="R248" s="7">
        <v>7</v>
      </c>
    </row>
    <row r="249" spans="2:18" s="1" customFormat="1" ht="15" customHeight="1">
      <c r="B249" s="6" t="s">
        <v>507</v>
      </c>
      <c r="C249" s="37" t="s">
        <v>914</v>
      </c>
      <c r="D249" s="7">
        <v>10</v>
      </c>
      <c r="E249" s="8">
        <v>0.10869565217391304</v>
      </c>
      <c r="F249" s="7">
        <v>82</v>
      </c>
      <c r="G249" s="8">
        <v>7.7903743274864362E-5</v>
      </c>
      <c r="H249" s="7">
        <v>600</v>
      </c>
      <c r="I249" s="8">
        <v>7.6098365762229141E-5</v>
      </c>
      <c r="J249" s="38">
        <v>22</v>
      </c>
      <c r="K249" s="8">
        <v>0.26829268292682928</v>
      </c>
      <c r="L249" s="38">
        <v>144</v>
      </c>
      <c r="M249" s="8">
        <v>0.24</v>
      </c>
      <c r="N249" s="39" t="s">
        <v>927</v>
      </c>
      <c r="O249" s="40">
        <v>7.3170731707317076</v>
      </c>
      <c r="P249" s="40">
        <v>4.666666666666667</v>
      </c>
      <c r="Q249" s="40"/>
      <c r="R249" s="7">
        <v>1</v>
      </c>
    </row>
    <row r="250" spans="2:18" s="1" customFormat="1" ht="15" customHeight="1">
      <c r="B250" s="6" t="s">
        <v>508</v>
      </c>
      <c r="C250" s="37" t="s">
        <v>914</v>
      </c>
      <c r="D250" s="7">
        <v>226</v>
      </c>
      <c r="E250" s="8">
        <v>0.3951048951048951</v>
      </c>
      <c r="F250" s="7">
        <v>346</v>
      </c>
      <c r="G250" s="8">
        <v>3.2871579479393985E-4</v>
      </c>
      <c r="H250" s="7">
        <v>1376</v>
      </c>
      <c r="I250" s="8">
        <v>1.7451891881471214E-4</v>
      </c>
      <c r="J250" s="38">
        <v>18</v>
      </c>
      <c r="K250" s="8">
        <v>5.2023121387283239E-2</v>
      </c>
      <c r="L250" s="38">
        <v>57</v>
      </c>
      <c r="M250" s="8">
        <v>4.142441860465116E-2</v>
      </c>
      <c r="N250" s="39" t="s">
        <v>930</v>
      </c>
      <c r="O250" s="40">
        <v>3.9768786127167628</v>
      </c>
      <c r="P250" s="40">
        <v>3.5274390243902438</v>
      </c>
      <c r="Q250" s="40"/>
      <c r="R250" s="7"/>
    </row>
    <row r="251" spans="2:18" s="1" customFormat="1" ht="15" customHeight="1">
      <c r="B251" s="6" t="s">
        <v>509</v>
      </c>
      <c r="C251" s="37" t="s">
        <v>914</v>
      </c>
      <c r="D251" s="7">
        <v>248</v>
      </c>
      <c r="E251" s="8">
        <v>0.54505494505494501</v>
      </c>
      <c r="F251" s="7">
        <v>207</v>
      </c>
      <c r="G251" s="8">
        <v>1.9665944948654782E-4</v>
      </c>
      <c r="H251" s="7">
        <v>486</v>
      </c>
      <c r="I251" s="8">
        <v>6.1639676267405597E-5</v>
      </c>
      <c r="J251" s="38">
        <v>3</v>
      </c>
      <c r="K251" s="8">
        <v>1.4492753623188406E-2</v>
      </c>
      <c r="L251" s="38">
        <v>8</v>
      </c>
      <c r="M251" s="8">
        <v>1.646090534979424E-2</v>
      </c>
      <c r="N251" s="39" t="s">
        <v>933</v>
      </c>
      <c r="O251" s="40">
        <v>2.347826086956522</v>
      </c>
      <c r="P251" s="40">
        <v>2.2401960784313726</v>
      </c>
      <c r="Q251" s="40"/>
      <c r="R251" s="7"/>
    </row>
    <row r="252" spans="2:18" s="1" customFormat="1" ht="15" customHeight="1">
      <c r="B252" s="6" t="s">
        <v>510</v>
      </c>
      <c r="C252" s="37" t="s">
        <v>914</v>
      </c>
      <c r="D252" s="7">
        <v>13</v>
      </c>
      <c r="E252" s="8">
        <v>3.8922155688622756E-2</v>
      </c>
      <c r="F252" s="7">
        <v>321</v>
      </c>
      <c r="G252" s="8">
        <v>3.0496465355160315E-4</v>
      </c>
      <c r="H252" s="7">
        <v>3017</v>
      </c>
      <c r="I252" s="8">
        <v>3.8264794917440884E-4</v>
      </c>
      <c r="J252" s="38">
        <v>98</v>
      </c>
      <c r="K252" s="8">
        <v>0.30529595015576322</v>
      </c>
      <c r="L252" s="38">
        <v>803</v>
      </c>
      <c r="M252" s="8">
        <v>0.26615843553198543</v>
      </c>
      <c r="N252" s="39" t="s">
        <v>928</v>
      </c>
      <c r="O252" s="40">
        <v>9.3987538940809969</v>
      </c>
      <c r="P252" s="40">
        <v>5.5336322869955161</v>
      </c>
      <c r="Q252" s="40"/>
      <c r="R252" s="7">
        <v>10</v>
      </c>
    </row>
    <row r="253" spans="2:18" s="1" customFormat="1" ht="15" customHeight="1">
      <c r="B253" s="6" t="s">
        <v>511</v>
      </c>
      <c r="C253" s="37" t="s">
        <v>914</v>
      </c>
      <c r="D253" s="7">
        <v>443</v>
      </c>
      <c r="E253" s="8">
        <v>0.26979293544457977</v>
      </c>
      <c r="F253" s="7">
        <v>1199</v>
      </c>
      <c r="G253" s="8">
        <v>1.1391047339824678E-3</v>
      </c>
      <c r="H253" s="7">
        <v>5959</v>
      </c>
      <c r="I253" s="8">
        <v>7.5578360262853897E-4</v>
      </c>
      <c r="J253" s="38">
        <v>59</v>
      </c>
      <c r="K253" s="8">
        <v>4.9207673060884069E-2</v>
      </c>
      <c r="L253" s="38">
        <v>523</v>
      </c>
      <c r="M253" s="8">
        <v>8.7766403759019965E-2</v>
      </c>
      <c r="N253" s="39" t="s">
        <v>929</v>
      </c>
      <c r="O253" s="40">
        <v>4.9699749791492911</v>
      </c>
      <c r="P253" s="40">
        <v>4.1473684210526311</v>
      </c>
      <c r="Q253" s="40"/>
      <c r="R253" s="7">
        <v>7</v>
      </c>
    </row>
    <row r="254" spans="2:18" s="1" customFormat="1" ht="15" customHeight="1">
      <c r="B254" s="6" t="s">
        <v>512</v>
      </c>
      <c r="C254" s="37" t="s">
        <v>914</v>
      </c>
      <c r="D254" s="7">
        <v>176</v>
      </c>
      <c r="E254" s="8">
        <v>0.40459770114942528</v>
      </c>
      <c r="F254" s="7">
        <v>259</v>
      </c>
      <c r="G254" s="8">
        <v>2.4606182327060815E-4</v>
      </c>
      <c r="H254" s="7">
        <v>769</v>
      </c>
      <c r="I254" s="8">
        <v>9.7532738785257011E-5</v>
      </c>
      <c r="J254" s="38">
        <v>22</v>
      </c>
      <c r="K254" s="8">
        <v>8.4942084942084939E-2</v>
      </c>
      <c r="L254" s="38">
        <v>100</v>
      </c>
      <c r="M254" s="8">
        <v>0.13003901170351106</v>
      </c>
      <c r="N254" s="39" t="s">
        <v>911</v>
      </c>
      <c r="O254" s="40">
        <v>2.9691119691119692</v>
      </c>
      <c r="P254" s="40">
        <v>2.4514767932489452</v>
      </c>
      <c r="Q254" s="40"/>
      <c r="R254" s="7"/>
    </row>
    <row r="255" spans="2:18" s="1" customFormat="1" ht="15" customHeight="1">
      <c r="B255" s="6" t="s">
        <v>513</v>
      </c>
      <c r="C255" s="37" t="s">
        <v>914</v>
      </c>
      <c r="D255" s="7">
        <v>407</v>
      </c>
      <c r="E255" s="8">
        <v>0.30350484712900822</v>
      </c>
      <c r="F255" s="7">
        <v>934</v>
      </c>
      <c r="G255" s="8">
        <v>8.8734263681369894E-4</v>
      </c>
      <c r="H255" s="7">
        <v>6057</v>
      </c>
      <c r="I255" s="8">
        <v>7.6821300236970308E-4</v>
      </c>
      <c r="J255" s="38">
        <v>80</v>
      </c>
      <c r="K255" s="8">
        <v>8.5653104925053528E-2</v>
      </c>
      <c r="L255" s="38">
        <v>999</v>
      </c>
      <c r="M255" s="8">
        <v>0.16493313521545319</v>
      </c>
      <c r="N255" s="39" t="s">
        <v>920</v>
      </c>
      <c r="O255" s="40">
        <v>6.485010706638116</v>
      </c>
      <c r="P255" s="40">
        <v>4.7014051522248241</v>
      </c>
      <c r="Q255" s="40"/>
      <c r="R255" s="7">
        <v>4</v>
      </c>
    </row>
    <row r="256" spans="2:18" s="1" customFormat="1" ht="15" customHeight="1">
      <c r="B256" s="6" t="s">
        <v>514</v>
      </c>
      <c r="C256" s="37" t="s">
        <v>907</v>
      </c>
      <c r="D256" s="7">
        <v>34</v>
      </c>
      <c r="E256" s="8">
        <v>2.0298507462686566E-2</v>
      </c>
      <c r="F256" s="7">
        <v>1641</v>
      </c>
      <c r="G256" s="8">
        <v>1.5590249111469806E-3</v>
      </c>
      <c r="H256" s="7">
        <v>8202</v>
      </c>
      <c r="I256" s="8">
        <v>1.0402646599696722E-3</v>
      </c>
      <c r="J256" s="38">
        <v>26</v>
      </c>
      <c r="K256" s="8">
        <v>1.5843997562461912E-2</v>
      </c>
      <c r="L256" s="38">
        <v>270</v>
      </c>
      <c r="M256" s="8">
        <v>3.2918800292611558E-2</v>
      </c>
      <c r="N256" s="39" t="s">
        <v>918</v>
      </c>
      <c r="O256" s="40">
        <v>4.9981718464351008</v>
      </c>
      <c r="P256" s="40">
        <v>4.5894736842105264</v>
      </c>
      <c r="Q256" s="40">
        <v>0.79098110907982933</v>
      </c>
      <c r="R256" s="7">
        <v>2</v>
      </c>
    </row>
    <row r="257" spans="2:18" s="1" customFormat="1" ht="15" customHeight="1">
      <c r="B257" s="6" t="s">
        <v>515</v>
      </c>
      <c r="C257" s="37" t="s">
        <v>907</v>
      </c>
      <c r="D257" s="7">
        <v>111</v>
      </c>
      <c r="E257" s="8">
        <v>3.6609498680738789E-2</v>
      </c>
      <c r="F257" s="7">
        <v>2921</v>
      </c>
      <c r="G257" s="8">
        <v>2.7750833427546192E-3</v>
      </c>
      <c r="H257" s="7">
        <v>12348</v>
      </c>
      <c r="I257" s="8">
        <v>1.5661043673866756E-3</v>
      </c>
      <c r="J257" s="38">
        <v>10</v>
      </c>
      <c r="K257" s="8">
        <v>3.4234851078397809E-3</v>
      </c>
      <c r="L257" s="38">
        <v>55</v>
      </c>
      <c r="M257" s="8">
        <v>4.4541626174279233E-3</v>
      </c>
      <c r="N257" s="39" t="s">
        <v>916</v>
      </c>
      <c r="O257" s="40">
        <v>4.2273194111605612</v>
      </c>
      <c r="P257" s="40">
        <v>4.1679835108210241</v>
      </c>
      <c r="Q257" s="40">
        <v>0.62649777473467994</v>
      </c>
      <c r="R257" s="7"/>
    </row>
    <row r="258" spans="2:18" s="1" customFormat="1" ht="15" customHeight="1">
      <c r="B258" s="6" t="s">
        <v>516</v>
      </c>
      <c r="C258" s="37" t="s">
        <v>907</v>
      </c>
      <c r="D258" s="7">
        <v>193</v>
      </c>
      <c r="E258" s="8">
        <v>0.14296296296296296</v>
      </c>
      <c r="F258" s="7">
        <v>1157</v>
      </c>
      <c r="G258" s="8">
        <v>1.0992028166953423E-3</v>
      </c>
      <c r="H258" s="7">
        <v>4783</v>
      </c>
      <c r="I258" s="8">
        <v>6.0663080573456992E-4</v>
      </c>
      <c r="J258" s="38">
        <v>14</v>
      </c>
      <c r="K258" s="8">
        <v>1.2100259291270527E-2</v>
      </c>
      <c r="L258" s="38">
        <v>141</v>
      </c>
      <c r="M258" s="8">
        <v>2.9479406230399331E-2</v>
      </c>
      <c r="N258" s="39" t="s">
        <v>931</v>
      </c>
      <c r="O258" s="40">
        <v>4.1339671564390663</v>
      </c>
      <c r="P258" s="40">
        <v>3.8757655293088362</v>
      </c>
      <c r="Q258" s="40">
        <v>0.86343993085566118</v>
      </c>
      <c r="R258" s="7">
        <v>2</v>
      </c>
    </row>
    <row r="259" spans="2:18" s="1" customFormat="1" ht="15" customHeight="1">
      <c r="B259" s="6" t="s">
        <v>517</v>
      </c>
      <c r="C259" s="37" t="s">
        <v>907</v>
      </c>
      <c r="D259" s="7">
        <v>2226</v>
      </c>
      <c r="E259" s="8">
        <v>0.34538401861908458</v>
      </c>
      <c r="F259" s="7">
        <v>4219</v>
      </c>
      <c r="G259" s="8">
        <v>4.0082425960567408E-3</v>
      </c>
      <c r="H259" s="7">
        <v>12449</v>
      </c>
      <c r="I259" s="8">
        <v>1.5789142589566509E-3</v>
      </c>
      <c r="J259" s="38">
        <v>8</v>
      </c>
      <c r="K259" s="8">
        <v>1.8961839298411946E-3</v>
      </c>
      <c r="L259" s="38">
        <v>102</v>
      </c>
      <c r="M259" s="8">
        <v>8.1934291910996868E-3</v>
      </c>
      <c r="N259" s="39" t="s">
        <v>920</v>
      </c>
      <c r="O259" s="40">
        <v>2.9506992178241291</v>
      </c>
      <c r="P259" s="40">
        <v>2.9047732130135362</v>
      </c>
      <c r="Q259" s="40">
        <v>0.87959232045508418</v>
      </c>
      <c r="R259" s="7"/>
    </row>
    <row r="260" spans="2:18" s="1" customFormat="1" ht="15" customHeight="1">
      <c r="B260" s="6" t="s">
        <v>518</v>
      </c>
      <c r="C260" s="37" t="s">
        <v>907</v>
      </c>
      <c r="D260" s="7">
        <v>862</v>
      </c>
      <c r="E260" s="8">
        <v>0.41885325558794945</v>
      </c>
      <c r="F260" s="7">
        <v>1196</v>
      </c>
      <c r="G260" s="8">
        <v>1.1362545970333875E-3</v>
      </c>
      <c r="H260" s="7">
        <v>4008</v>
      </c>
      <c r="I260" s="8">
        <v>5.0833708329169058E-4</v>
      </c>
      <c r="J260" s="38">
        <v>18</v>
      </c>
      <c r="K260" s="8">
        <v>1.5050167224080268E-2</v>
      </c>
      <c r="L260" s="38">
        <v>56</v>
      </c>
      <c r="M260" s="8">
        <v>1.3972055888223553E-2</v>
      </c>
      <c r="N260" s="39" t="s">
        <v>930</v>
      </c>
      <c r="O260" s="40">
        <v>3.3511705685618729</v>
      </c>
      <c r="P260" s="40">
        <v>3.2173174872665533</v>
      </c>
      <c r="Q260" s="40">
        <v>0.43896321070234112</v>
      </c>
      <c r="R260" s="7"/>
    </row>
    <row r="261" spans="2:18" s="1" customFormat="1" ht="15" customHeight="1">
      <c r="B261" s="6" t="s">
        <v>519</v>
      </c>
      <c r="C261" s="37" t="s">
        <v>907</v>
      </c>
      <c r="D261" s="7">
        <v>1282</v>
      </c>
      <c r="E261" s="8">
        <v>0.79331683168316836</v>
      </c>
      <c r="F261" s="7">
        <v>334</v>
      </c>
      <c r="G261" s="8">
        <v>3.1731524699761825E-4</v>
      </c>
      <c r="H261" s="7">
        <v>813</v>
      </c>
      <c r="I261" s="8">
        <v>1.0311328560782048E-4</v>
      </c>
      <c r="J261" s="38">
        <v>9</v>
      </c>
      <c r="K261" s="8">
        <v>2.6946107784431138E-2</v>
      </c>
      <c r="L261" s="38">
        <v>45</v>
      </c>
      <c r="M261" s="8">
        <v>5.5350553505535055E-2</v>
      </c>
      <c r="N261" s="39" t="s">
        <v>911</v>
      </c>
      <c r="O261" s="40">
        <v>2.4341317365269459</v>
      </c>
      <c r="P261" s="40">
        <v>2.2523076923076921</v>
      </c>
      <c r="Q261" s="40">
        <v>0.85029940119760483</v>
      </c>
      <c r="R261" s="7"/>
    </row>
    <row r="262" spans="2:18" s="1" customFormat="1" ht="15" customHeight="1">
      <c r="B262" s="6" t="s">
        <v>520</v>
      </c>
      <c r="C262" s="37" t="s">
        <v>907</v>
      </c>
      <c r="D262" s="7">
        <v>5</v>
      </c>
      <c r="E262" s="8">
        <v>3.4722222222222224E-2</v>
      </c>
      <c r="F262" s="7">
        <v>139</v>
      </c>
      <c r="G262" s="8">
        <v>1.3205634530739203E-4</v>
      </c>
      <c r="H262" s="7">
        <v>3479</v>
      </c>
      <c r="I262" s="8">
        <v>4.4124369081132526E-4</v>
      </c>
      <c r="J262" s="38">
        <v>41</v>
      </c>
      <c r="K262" s="8">
        <v>0.29496402877697842</v>
      </c>
      <c r="L262" s="38">
        <v>1232</v>
      </c>
      <c r="M262" s="8">
        <v>0.35412474849094566</v>
      </c>
      <c r="N262" s="39" t="s">
        <v>953</v>
      </c>
      <c r="O262" s="40">
        <v>25.028776978417266</v>
      </c>
      <c r="P262" s="40">
        <v>12.469387755102041</v>
      </c>
      <c r="Q262" s="40">
        <v>8.3525179856115113</v>
      </c>
      <c r="R262" s="7">
        <v>1</v>
      </c>
    </row>
    <row r="263" spans="2:18" s="1" customFormat="1" ht="15" customHeight="1">
      <c r="B263" s="6" t="s">
        <v>521</v>
      </c>
      <c r="C263" s="37" t="s">
        <v>907</v>
      </c>
      <c r="D263" s="7">
        <v>72</v>
      </c>
      <c r="E263" s="8">
        <v>0.21364985163204747</v>
      </c>
      <c r="F263" s="7">
        <v>265</v>
      </c>
      <c r="G263" s="8">
        <v>2.5176209716876895E-4</v>
      </c>
      <c r="H263" s="7">
        <v>2866</v>
      </c>
      <c r="I263" s="8">
        <v>3.6349652712424783E-4</v>
      </c>
      <c r="J263" s="38">
        <v>10</v>
      </c>
      <c r="K263" s="8">
        <v>3.7735849056603772E-2</v>
      </c>
      <c r="L263" s="38">
        <v>211</v>
      </c>
      <c r="M263" s="8">
        <v>7.3621772505233773E-2</v>
      </c>
      <c r="N263" s="39" t="s">
        <v>950</v>
      </c>
      <c r="O263" s="40">
        <v>10.815094339622641</v>
      </c>
      <c r="P263" s="40">
        <v>9.0392156862745097</v>
      </c>
      <c r="Q263" s="40">
        <v>2.9056603773584904</v>
      </c>
      <c r="R263" s="7"/>
    </row>
    <row r="264" spans="2:18" s="1" customFormat="1" ht="15" customHeight="1">
      <c r="B264" s="6" t="s">
        <v>522</v>
      </c>
      <c r="C264" s="37" t="s">
        <v>907</v>
      </c>
      <c r="D264" s="7">
        <v>28</v>
      </c>
      <c r="E264" s="8">
        <v>0.10606060606060606</v>
      </c>
      <c r="F264" s="7">
        <v>236</v>
      </c>
      <c r="G264" s="8">
        <v>2.2421077332765839E-4</v>
      </c>
      <c r="H264" s="7">
        <v>2848</v>
      </c>
      <c r="I264" s="8">
        <v>3.6121357615138093E-4</v>
      </c>
      <c r="J264" s="38">
        <v>28</v>
      </c>
      <c r="K264" s="8">
        <v>0.11864406779661017</v>
      </c>
      <c r="L264" s="38">
        <v>617</v>
      </c>
      <c r="M264" s="8">
        <v>0.2166432584269663</v>
      </c>
      <c r="N264" s="39" t="s">
        <v>917</v>
      </c>
      <c r="O264" s="40">
        <v>12.067796610169491</v>
      </c>
      <c r="P264" s="40">
        <v>7.6298076923076925</v>
      </c>
      <c r="Q264" s="40">
        <v>2.7542372881355934</v>
      </c>
      <c r="R264" s="7">
        <v>3</v>
      </c>
    </row>
    <row r="265" spans="2:18" s="1" customFormat="1" ht="15" customHeight="1">
      <c r="B265" s="6" t="s">
        <v>523</v>
      </c>
      <c r="C265" s="37" t="s">
        <v>907</v>
      </c>
      <c r="D265" s="7">
        <v>2293</v>
      </c>
      <c r="E265" s="8">
        <v>0.58524757529351712</v>
      </c>
      <c r="F265" s="7">
        <v>1625</v>
      </c>
      <c r="G265" s="8">
        <v>1.5438241807518851E-3</v>
      </c>
      <c r="H265" s="7">
        <v>7295</v>
      </c>
      <c r="I265" s="8">
        <v>9.2522929705910254E-4</v>
      </c>
      <c r="J265" s="38">
        <v>66</v>
      </c>
      <c r="K265" s="8">
        <v>4.0615384615384616E-2</v>
      </c>
      <c r="L265" s="38">
        <v>704</v>
      </c>
      <c r="M265" s="8">
        <v>9.6504455106237147E-2</v>
      </c>
      <c r="N265" s="39" t="s">
        <v>929</v>
      </c>
      <c r="O265" s="40">
        <v>4.4892307692307689</v>
      </c>
      <c r="P265" s="40">
        <v>3.719692110327133</v>
      </c>
      <c r="Q265" s="40">
        <v>0.74646153846153851</v>
      </c>
      <c r="R265" s="7">
        <v>3</v>
      </c>
    </row>
    <row r="266" spans="2:18" s="1" customFormat="1" ht="15" customHeight="1">
      <c r="B266" s="6" t="s">
        <v>524</v>
      </c>
      <c r="C266" s="37" t="s">
        <v>907</v>
      </c>
      <c r="D266" s="7">
        <v>1942</v>
      </c>
      <c r="E266" s="8">
        <v>0.81255230125523015</v>
      </c>
      <c r="F266" s="7">
        <v>448</v>
      </c>
      <c r="G266" s="8">
        <v>4.2562045106267357E-4</v>
      </c>
      <c r="H266" s="7">
        <v>1416</v>
      </c>
      <c r="I266" s="8">
        <v>1.7959214319886077E-4</v>
      </c>
      <c r="J266" s="38">
        <v>32</v>
      </c>
      <c r="K266" s="8">
        <v>7.1428571428571425E-2</v>
      </c>
      <c r="L266" s="38">
        <v>230</v>
      </c>
      <c r="M266" s="8">
        <v>0.16242937853107345</v>
      </c>
      <c r="N266" s="39" t="s">
        <v>911</v>
      </c>
      <c r="O266" s="40">
        <v>3.1607142857142856</v>
      </c>
      <c r="P266" s="40">
        <v>2.5432692307692308</v>
      </c>
      <c r="Q266" s="40">
        <v>0.296875</v>
      </c>
      <c r="R266" s="7"/>
    </row>
    <row r="267" spans="2:18" s="1" customFormat="1" ht="15" customHeight="1">
      <c r="B267" s="6" t="s">
        <v>525</v>
      </c>
      <c r="C267" s="37" t="s">
        <v>907</v>
      </c>
      <c r="D267" s="7">
        <v>1197</v>
      </c>
      <c r="E267" s="8">
        <v>0.61828512396694213</v>
      </c>
      <c r="F267" s="7">
        <v>739</v>
      </c>
      <c r="G267" s="8">
        <v>7.0208373512347267E-4</v>
      </c>
      <c r="H267" s="7">
        <v>3208</v>
      </c>
      <c r="I267" s="8">
        <v>4.0687259560871845E-4</v>
      </c>
      <c r="J267" s="38">
        <v>36</v>
      </c>
      <c r="K267" s="8">
        <v>4.8714479025710418E-2</v>
      </c>
      <c r="L267" s="38">
        <v>226</v>
      </c>
      <c r="M267" s="8">
        <v>7.0448877805486282E-2</v>
      </c>
      <c r="N267" s="39" t="s">
        <v>928</v>
      </c>
      <c r="O267" s="40">
        <v>4.3410013531799727</v>
      </c>
      <c r="P267" s="40">
        <v>3.7297297297297298</v>
      </c>
      <c r="Q267" s="40">
        <v>0.47902571041948577</v>
      </c>
      <c r="R267" s="7"/>
    </row>
    <row r="268" spans="2:18" s="1" customFormat="1" ht="15" customHeight="1">
      <c r="B268" s="6" t="s">
        <v>526</v>
      </c>
      <c r="C268" s="37" t="s">
        <v>907</v>
      </c>
      <c r="D268" s="7">
        <v>25</v>
      </c>
      <c r="E268" s="8">
        <v>0.11682242990654206</v>
      </c>
      <c r="F268" s="7">
        <v>189</v>
      </c>
      <c r="G268" s="8">
        <v>1.7955862779206542E-4</v>
      </c>
      <c r="H268" s="7">
        <v>2469</v>
      </c>
      <c r="I268" s="8">
        <v>3.1314477511157286E-4</v>
      </c>
      <c r="J268" s="38">
        <v>63</v>
      </c>
      <c r="K268" s="8">
        <v>0.33333333333333331</v>
      </c>
      <c r="L268" s="38">
        <v>898</v>
      </c>
      <c r="M268" s="8">
        <v>0.36371000405022275</v>
      </c>
      <c r="N268" s="39" t="s">
        <v>929</v>
      </c>
      <c r="O268" s="40">
        <v>13.063492063492063</v>
      </c>
      <c r="P268" s="40">
        <v>6.3492063492063489</v>
      </c>
      <c r="Q268" s="40">
        <v>3.7830687830687832</v>
      </c>
      <c r="R268" s="7">
        <v>7</v>
      </c>
    </row>
    <row r="269" spans="2:18" s="1" customFormat="1" ht="15" customHeight="1">
      <c r="B269" s="6" t="s">
        <v>527</v>
      </c>
      <c r="C269" s="37" t="s">
        <v>907</v>
      </c>
      <c r="D269" s="7">
        <v>1623</v>
      </c>
      <c r="E269" s="8">
        <v>0.67400332225913617</v>
      </c>
      <c r="F269" s="7">
        <v>785</v>
      </c>
      <c r="G269" s="8">
        <v>7.457858350093722E-4</v>
      </c>
      <c r="H269" s="7">
        <v>3946</v>
      </c>
      <c r="I269" s="8">
        <v>5.0047358549626028E-4</v>
      </c>
      <c r="J269" s="38">
        <v>44</v>
      </c>
      <c r="K269" s="8">
        <v>5.605095541401274E-2</v>
      </c>
      <c r="L269" s="38">
        <v>326</v>
      </c>
      <c r="M269" s="8">
        <v>8.2615306639635067E-2</v>
      </c>
      <c r="N269" s="39" t="s">
        <v>920</v>
      </c>
      <c r="O269" s="40">
        <v>5.0267515923566881</v>
      </c>
      <c r="P269" s="40">
        <v>4.1133603238866394</v>
      </c>
      <c r="Q269" s="40">
        <v>1.3171974522292993</v>
      </c>
      <c r="R269" s="7">
        <v>2</v>
      </c>
    </row>
    <row r="270" spans="2:18" s="1" customFormat="1" ht="15" customHeight="1">
      <c r="B270" s="6" t="s">
        <v>528</v>
      </c>
      <c r="C270" s="37" t="s">
        <v>914</v>
      </c>
      <c r="D270" s="7">
        <v>11</v>
      </c>
      <c r="E270" s="8">
        <v>1.6248153618906941E-2</v>
      </c>
      <c r="F270" s="7">
        <v>666</v>
      </c>
      <c r="G270" s="8">
        <v>6.3273040269584951E-4</v>
      </c>
      <c r="H270" s="7">
        <v>9096</v>
      </c>
      <c r="I270" s="8">
        <v>1.1536512249553936E-3</v>
      </c>
      <c r="J270" s="38">
        <v>20</v>
      </c>
      <c r="K270" s="8">
        <v>3.003003003003003E-2</v>
      </c>
      <c r="L270" s="38">
        <v>407</v>
      </c>
      <c r="M270" s="8">
        <v>4.4744942832014072E-2</v>
      </c>
      <c r="N270" s="39" t="s">
        <v>941</v>
      </c>
      <c r="O270" s="40">
        <v>13.657657657657658</v>
      </c>
      <c r="P270" s="40">
        <v>12.335913312693499</v>
      </c>
      <c r="Q270" s="40"/>
      <c r="R270" s="7">
        <v>22</v>
      </c>
    </row>
    <row r="271" spans="2:18" s="1" customFormat="1" ht="15" customHeight="1">
      <c r="B271" s="6" t="s">
        <v>529</v>
      </c>
      <c r="C271" s="37" t="s">
        <v>914</v>
      </c>
      <c r="D271" s="7">
        <v>4</v>
      </c>
      <c r="E271" s="8">
        <v>1.6194331983805668E-2</v>
      </c>
      <c r="F271" s="7">
        <v>243</v>
      </c>
      <c r="G271" s="8">
        <v>2.3086109287551266E-4</v>
      </c>
      <c r="H271" s="7">
        <v>3629</v>
      </c>
      <c r="I271" s="8">
        <v>4.6026828225188257E-4</v>
      </c>
      <c r="J271" s="38">
        <v>61</v>
      </c>
      <c r="K271" s="8">
        <v>0.25102880658436216</v>
      </c>
      <c r="L271" s="38">
        <v>839</v>
      </c>
      <c r="M271" s="8">
        <v>0.231193166161477</v>
      </c>
      <c r="N271" s="39" t="s">
        <v>943</v>
      </c>
      <c r="O271" s="40">
        <v>14.934156378600823</v>
      </c>
      <c r="P271" s="40">
        <v>9.5329670329670328</v>
      </c>
      <c r="Q271" s="40"/>
      <c r="R271" s="7">
        <v>13</v>
      </c>
    </row>
    <row r="272" spans="2:18" s="1" customFormat="1" ht="15" customHeight="1">
      <c r="B272" s="6" t="s">
        <v>530</v>
      </c>
      <c r="C272" s="37" t="s">
        <v>914</v>
      </c>
      <c r="D272" s="7">
        <v>12</v>
      </c>
      <c r="E272" s="8">
        <v>2.4E-2</v>
      </c>
      <c r="F272" s="7">
        <v>488</v>
      </c>
      <c r="G272" s="8">
        <v>4.6362227705041225E-4</v>
      </c>
      <c r="H272" s="7">
        <v>5290</v>
      </c>
      <c r="I272" s="8">
        <v>6.7093392480365355E-4</v>
      </c>
      <c r="J272" s="38">
        <v>17</v>
      </c>
      <c r="K272" s="8">
        <v>3.4836065573770489E-2</v>
      </c>
      <c r="L272" s="38">
        <v>170</v>
      </c>
      <c r="M272" s="8">
        <v>3.2136105860113423E-2</v>
      </c>
      <c r="N272" s="39" t="s">
        <v>919</v>
      </c>
      <c r="O272" s="40">
        <v>10.840163934426229</v>
      </c>
      <c r="P272" s="40">
        <v>9.7579617834394909</v>
      </c>
      <c r="Q272" s="40"/>
      <c r="R272" s="7">
        <v>1</v>
      </c>
    </row>
    <row r="273" spans="2:18" s="1" customFormat="1" ht="15" customHeight="1">
      <c r="B273" s="6" t="s">
        <v>531</v>
      </c>
      <c r="C273" s="37" t="s">
        <v>914</v>
      </c>
      <c r="D273" s="7">
        <v>8</v>
      </c>
      <c r="E273" s="8">
        <v>2.4922118380062305E-2</v>
      </c>
      <c r="F273" s="7">
        <v>313</v>
      </c>
      <c r="G273" s="8">
        <v>2.9736428835405542E-4</v>
      </c>
      <c r="H273" s="7">
        <v>4310</v>
      </c>
      <c r="I273" s="8">
        <v>5.466399273920126E-4</v>
      </c>
      <c r="J273" s="38">
        <v>131</v>
      </c>
      <c r="K273" s="8">
        <v>0.41853035143769968</v>
      </c>
      <c r="L273" s="38">
        <v>1182</v>
      </c>
      <c r="M273" s="8">
        <v>0.27424593967517402</v>
      </c>
      <c r="N273" s="39" t="s">
        <v>920</v>
      </c>
      <c r="O273" s="40">
        <v>13.769968051118211</v>
      </c>
      <c r="P273" s="40">
        <v>7.7252747252747254</v>
      </c>
      <c r="Q273" s="40"/>
      <c r="R273" s="7">
        <v>47</v>
      </c>
    </row>
    <row r="274" spans="2:18" s="1" customFormat="1" ht="15" customHeight="1">
      <c r="B274" s="6" t="s">
        <v>532</v>
      </c>
      <c r="C274" s="37" t="s">
        <v>914</v>
      </c>
      <c r="D274" s="7">
        <v>65</v>
      </c>
      <c r="E274" s="8">
        <v>0.37790697674418605</v>
      </c>
      <c r="F274" s="7">
        <v>107</v>
      </c>
      <c r="G274" s="8">
        <v>1.0165488451720105E-4</v>
      </c>
      <c r="H274" s="7">
        <v>898</v>
      </c>
      <c r="I274" s="8">
        <v>1.1389388742413627E-4</v>
      </c>
      <c r="J274" s="38">
        <v>2</v>
      </c>
      <c r="K274" s="8">
        <v>1.8691588785046728E-2</v>
      </c>
      <c r="L274" s="38">
        <v>25</v>
      </c>
      <c r="M274" s="8">
        <v>2.7839643652561249E-2</v>
      </c>
      <c r="N274" s="39" t="s">
        <v>942</v>
      </c>
      <c r="O274" s="40">
        <v>8.3925233644859816</v>
      </c>
      <c r="P274" s="40">
        <v>7.7809523809523808</v>
      </c>
      <c r="Q274" s="40"/>
      <c r="R274" s="7">
        <v>5</v>
      </c>
    </row>
    <row r="275" spans="2:18" s="1" customFormat="1" ht="15" customHeight="1">
      <c r="B275" s="6" t="s">
        <v>533</v>
      </c>
      <c r="C275" s="37" t="s">
        <v>914</v>
      </c>
      <c r="D275" s="7">
        <v>28</v>
      </c>
      <c r="E275" s="8">
        <v>0.40579710144927539</v>
      </c>
      <c r="F275" s="7">
        <v>41</v>
      </c>
      <c r="G275" s="8">
        <v>3.8951871637432181E-5</v>
      </c>
      <c r="H275" s="7">
        <v>257</v>
      </c>
      <c r="I275" s="8">
        <v>3.2595466668154812E-5</v>
      </c>
      <c r="J275" s="38">
        <v>2</v>
      </c>
      <c r="K275" s="8">
        <v>4.878048780487805E-2</v>
      </c>
      <c r="L275" s="38">
        <v>12</v>
      </c>
      <c r="M275" s="8">
        <v>4.6692607003891051E-2</v>
      </c>
      <c r="N275" s="39" t="s">
        <v>920</v>
      </c>
      <c r="O275" s="40">
        <v>6.2682926829268295</v>
      </c>
      <c r="P275" s="40">
        <v>5.615384615384615</v>
      </c>
      <c r="Q275" s="40"/>
      <c r="R275" s="7"/>
    </row>
    <row r="276" spans="2:18" s="1" customFormat="1" ht="15" customHeight="1">
      <c r="B276" s="6" t="s">
        <v>534</v>
      </c>
      <c r="C276" s="37" t="s">
        <v>914</v>
      </c>
      <c r="D276" s="7">
        <v>5</v>
      </c>
      <c r="E276" s="8">
        <v>6.5963060686015833E-3</v>
      </c>
      <c r="F276" s="7">
        <v>753</v>
      </c>
      <c r="G276" s="8">
        <v>7.1538437421918126E-4</v>
      </c>
      <c r="H276" s="7">
        <v>9464</v>
      </c>
      <c r="I276" s="8">
        <v>1.2003248892895608E-3</v>
      </c>
      <c r="J276" s="38">
        <v>217</v>
      </c>
      <c r="K276" s="8">
        <v>0.28818061088977426</v>
      </c>
      <c r="L276" s="38">
        <v>1745</v>
      </c>
      <c r="M276" s="8">
        <v>0.18438292476754015</v>
      </c>
      <c r="N276" s="39" t="s">
        <v>925</v>
      </c>
      <c r="O276" s="40">
        <v>12.568393094289508</v>
      </c>
      <c r="P276" s="40">
        <v>8.6884328358208958</v>
      </c>
      <c r="Q276" s="40"/>
      <c r="R276" s="7">
        <v>18</v>
      </c>
    </row>
    <row r="277" spans="2:18" s="1" customFormat="1" ht="15" customHeight="1">
      <c r="B277" s="6" t="s">
        <v>535</v>
      </c>
      <c r="C277" s="37" t="s">
        <v>914</v>
      </c>
      <c r="D277" s="7">
        <v>148</v>
      </c>
      <c r="E277" s="8">
        <v>0.10178817056396149</v>
      </c>
      <c r="F277" s="7">
        <v>1306</v>
      </c>
      <c r="G277" s="8">
        <v>1.2407596184996689E-3</v>
      </c>
      <c r="H277" s="7">
        <v>10860</v>
      </c>
      <c r="I277" s="8">
        <v>1.3773804202963473E-3</v>
      </c>
      <c r="J277" s="38">
        <v>33</v>
      </c>
      <c r="K277" s="8">
        <v>2.5267993874425729E-2</v>
      </c>
      <c r="L277" s="38">
        <v>211</v>
      </c>
      <c r="M277" s="8">
        <v>1.9429097605893186E-2</v>
      </c>
      <c r="N277" s="39" t="s">
        <v>921</v>
      </c>
      <c r="O277" s="40">
        <v>8.3154670750382849</v>
      </c>
      <c r="P277" s="40">
        <v>7.7949725058915948</v>
      </c>
      <c r="Q277" s="40"/>
      <c r="R277" s="7">
        <v>2</v>
      </c>
    </row>
    <row r="278" spans="2:18" s="1" customFormat="1" ht="15" customHeight="1">
      <c r="B278" s="6" t="s">
        <v>536</v>
      </c>
      <c r="C278" s="37" t="s">
        <v>914</v>
      </c>
      <c r="D278" s="7">
        <v>53</v>
      </c>
      <c r="E278" s="8">
        <v>0.13766233766233765</v>
      </c>
      <c r="F278" s="7">
        <v>332</v>
      </c>
      <c r="G278" s="8">
        <v>3.1541515569823131E-4</v>
      </c>
      <c r="H278" s="7">
        <v>1840</v>
      </c>
      <c r="I278" s="8">
        <v>2.3336832167083601E-4</v>
      </c>
      <c r="J278" s="38">
        <v>6</v>
      </c>
      <c r="K278" s="8">
        <v>1.8072289156626505E-2</v>
      </c>
      <c r="L278" s="38">
        <v>35</v>
      </c>
      <c r="M278" s="8">
        <v>1.9021739130434784E-2</v>
      </c>
      <c r="N278" s="39" t="s">
        <v>916</v>
      </c>
      <c r="O278" s="40">
        <v>5.5421686746987948</v>
      </c>
      <c r="P278" s="40">
        <v>5.242331288343558</v>
      </c>
      <c r="Q278" s="40"/>
      <c r="R278" s="7"/>
    </row>
    <row r="279" spans="2:18" s="1" customFormat="1" ht="15" customHeight="1">
      <c r="B279" s="6" t="s">
        <v>537</v>
      </c>
      <c r="C279" s="37" t="s">
        <v>914</v>
      </c>
      <c r="D279" s="7">
        <v>40</v>
      </c>
      <c r="E279" s="8">
        <v>0.11142061281337047</v>
      </c>
      <c r="F279" s="7">
        <v>319</v>
      </c>
      <c r="G279" s="8">
        <v>3.0306456225221622E-4</v>
      </c>
      <c r="H279" s="7">
        <v>2756</v>
      </c>
      <c r="I279" s="8">
        <v>3.4954516006783918E-4</v>
      </c>
      <c r="J279" s="38">
        <v>106</v>
      </c>
      <c r="K279" s="8">
        <v>0.33228840125391851</v>
      </c>
      <c r="L279" s="38">
        <v>825</v>
      </c>
      <c r="M279" s="8">
        <v>0.29934687953555877</v>
      </c>
      <c r="N279" s="39" t="s">
        <v>927</v>
      </c>
      <c r="O279" s="40">
        <v>8.6394984326018811</v>
      </c>
      <c r="P279" s="40">
        <v>4.957746478873239</v>
      </c>
      <c r="Q279" s="40"/>
      <c r="R279" s="7">
        <v>4</v>
      </c>
    </row>
    <row r="280" spans="2:18" s="1" customFormat="1" ht="15" customHeight="1">
      <c r="B280" s="6" t="s">
        <v>538</v>
      </c>
      <c r="C280" s="37" t="s">
        <v>914</v>
      </c>
      <c r="D280" s="7">
        <v>390</v>
      </c>
      <c r="E280" s="8">
        <v>0.27158774373259054</v>
      </c>
      <c r="F280" s="7">
        <v>1046</v>
      </c>
      <c r="G280" s="8">
        <v>9.9374774957936723E-4</v>
      </c>
      <c r="H280" s="7">
        <v>5032</v>
      </c>
      <c r="I280" s="8">
        <v>6.3821162752589504E-4</v>
      </c>
      <c r="J280" s="38">
        <v>97</v>
      </c>
      <c r="K280" s="8">
        <v>9.2734225621414909E-2</v>
      </c>
      <c r="L280" s="38">
        <v>532</v>
      </c>
      <c r="M280" s="8">
        <v>0.10572337042925278</v>
      </c>
      <c r="N280" s="39" t="s">
        <v>930</v>
      </c>
      <c r="O280" s="40">
        <v>4.8107074569789674</v>
      </c>
      <c r="P280" s="40">
        <v>3.8008429926238145</v>
      </c>
      <c r="Q280" s="40"/>
      <c r="R280" s="7"/>
    </row>
    <row r="281" spans="2:18" s="1" customFormat="1" ht="15" customHeight="1">
      <c r="B281" s="6" t="s">
        <v>539</v>
      </c>
      <c r="C281" s="37" t="s">
        <v>914</v>
      </c>
      <c r="D281" s="7">
        <v>524</v>
      </c>
      <c r="E281" s="8">
        <v>0.54640250260688217</v>
      </c>
      <c r="F281" s="7">
        <v>435</v>
      </c>
      <c r="G281" s="8">
        <v>4.1326985761665848E-4</v>
      </c>
      <c r="H281" s="7">
        <v>1159</v>
      </c>
      <c r="I281" s="8">
        <v>1.4699667653070595E-4</v>
      </c>
      <c r="J281" s="38">
        <v>31</v>
      </c>
      <c r="K281" s="8">
        <v>7.1264367816091953E-2</v>
      </c>
      <c r="L281" s="38">
        <v>97</v>
      </c>
      <c r="M281" s="8">
        <v>8.3692838654012086E-2</v>
      </c>
      <c r="N281" s="39" t="s">
        <v>911</v>
      </c>
      <c r="O281" s="40">
        <v>2.6643678160919539</v>
      </c>
      <c r="P281" s="40">
        <v>2.3193069306930694</v>
      </c>
      <c r="Q281" s="40"/>
      <c r="R281" s="7"/>
    </row>
    <row r="282" spans="2:18" s="1" customFormat="1" ht="15" customHeight="1">
      <c r="B282" s="6" t="s">
        <v>540</v>
      </c>
      <c r="C282" s="37" t="s">
        <v>914</v>
      </c>
      <c r="D282" s="7">
        <v>10</v>
      </c>
      <c r="E282" s="8">
        <v>3.5460992907801421E-2</v>
      </c>
      <c r="F282" s="7">
        <v>272</v>
      </c>
      <c r="G282" s="8">
        <v>2.5841241671662325E-4</v>
      </c>
      <c r="H282" s="7">
        <v>2758</v>
      </c>
      <c r="I282" s="8">
        <v>3.4979882128704658E-4</v>
      </c>
      <c r="J282" s="38">
        <v>76</v>
      </c>
      <c r="K282" s="8">
        <v>0.27941176470588236</v>
      </c>
      <c r="L282" s="38">
        <v>634</v>
      </c>
      <c r="M282" s="8">
        <v>0.22987672226250908</v>
      </c>
      <c r="N282" s="39" t="s">
        <v>924</v>
      </c>
      <c r="O282" s="40">
        <v>10.139705882352942</v>
      </c>
      <c r="P282" s="40">
        <v>6.4693877551020407</v>
      </c>
      <c r="Q282" s="40"/>
      <c r="R282" s="7">
        <v>3</v>
      </c>
    </row>
    <row r="283" spans="2:18" s="1" customFormat="1" ht="15" customHeight="1">
      <c r="B283" s="6" t="s">
        <v>541</v>
      </c>
      <c r="C283" s="37" t="s">
        <v>914</v>
      </c>
      <c r="D283" s="7">
        <v>322</v>
      </c>
      <c r="E283" s="8">
        <v>0.23469387755102042</v>
      </c>
      <c r="F283" s="7">
        <v>1050</v>
      </c>
      <c r="G283" s="8">
        <v>9.975479321781412E-4</v>
      </c>
      <c r="H283" s="7">
        <v>6408</v>
      </c>
      <c r="I283" s="8">
        <v>8.127305463406072E-4</v>
      </c>
      <c r="J283" s="38">
        <v>23</v>
      </c>
      <c r="K283" s="8">
        <v>2.1904761904761906E-2</v>
      </c>
      <c r="L283" s="38">
        <v>172</v>
      </c>
      <c r="M283" s="8">
        <v>2.6841448189762796E-2</v>
      </c>
      <c r="N283" s="39" t="s">
        <v>936</v>
      </c>
      <c r="O283" s="40">
        <v>6.1028571428571432</v>
      </c>
      <c r="P283" s="40">
        <v>5.6445959104186949</v>
      </c>
      <c r="Q283" s="40"/>
      <c r="R283" s="7">
        <v>1</v>
      </c>
    </row>
    <row r="284" spans="2:18" s="1" customFormat="1" ht="15" customHeight="1">
      <c r="B284" s="6" t="s">
        <v>542</v>
      </c>
      <c r="C284" s="37" t="s">
        <v>907</v>
      </c>
      <c r="D284" s="7"/>
      <c r="E284" s="8"/>
      <c r="F284" s="7">
        <v>23</v>
      </c>
      <c r="G284" s="8">
        <v>2.1851049942949757E-5</v>
      </c>
      <c r="H284" s="7">
        <v>434</v>
      </c>
      <c r="I284" s="8">
        <v>5.5044484568012408E-5</v>
      </c>
      <c r="J284" s="38"/>
      <c r="K284" s="8"/>
      <c r="L284" s="38"/>
      <c r="M284" s="8"/>
      <c r="N284" s="39" t="s">
        <v>962</v>
      </c>
      <c r="O284" s="40">
        <v>18.869565217391305</v>
      </c>
      <c r="P284" s="40">
        <v>18.869565217391305</v>
      </c>
      <c r="Q284" s="40">
        <v>6.8695652173913047</v>
      </c>
      <c r="R284" s="7"/>
    </row>
    <row r="285" spans="2:18" s="1" customFormat="1" ht="15" customHeight="1">
      <c r="B285" s="6" t="s">
        <v>543</v>
      </c>
      <c r="C285" s="37" t="s">
        <v>907</v>
      </c>
      <c r="D285" s="7">
        <v>1</v>
      </c>
      <c r="E285" s="8">
        <v>1.4705882352941176E-3</v>
      </c>
      <c r="F285" s="7">
        <v>679</v>
      </c>
      <c r="G285" s="8">
        <v>6.4508099614186466E-4</v>
      </c>
      <c r="H285" s="7">
        <v>6098</v>
      </c>
      <c r="I285" s="8">
        <v>7.7341305736345549E-4</v>
      </c>
      <c r="J285" s="38">
        <v>27</v>
      </c>
      <c r="K285" s="8">
        <v>3.9764359351988215E-2</v>
      </c>
      <c r="L285" s="38">
        <v>334</v>
      </c>
      <c r="M285" s="8">
        <v>5.4772056411938337E-2</v>
      </c>
      <c r="N285" s="39" t="s">
        <v>923</v>
      </c>
      <c r="O285" s="40">
        <v>8.9808541973490428</v>
      </c>
      <c r="P285" s="40">
        <v>7.8420245398773005</v>
      </c>
      <c r="Q285" s="40">
        <v>2.491899852724595</v>
      </c>
      <c r="R285" s="7">
        <v>2</v>
      </c>
    </row>
    <row r="286" spans="2:18" s="1" customFormat="1" ht="15" customHeight="1">
      <c r="B286" s="6" t="s">
        <v>544</v>
      </c>
      <c r="C286" s="37" t="s">
        <v>907</v>
      </c>
      <c r="D286" s="7">
        <v>3</v>
      </c>
      <c r="E286" s="8">
        <v>0.1111111111111111</v>
      </c>
      <c r="F286" s="7">
        <v>24</v>
      </c>
      <c r="G286" s="8">
        <v>2.2801095592643228E-5</v>
      </c>
      <c r="H286" s="7">
        <v>401</v>
      </c>
      <c r="I286" s="8">
        <v>5.0859074451089806E-5</v>
      </c>
      <c r="J286" s="38">
        <v>2</v>
      </c>
      <c r="K286" s="8">
        <v>8.3333333333333329E-2</v>
      </c>
      <c r="L286" s="38">
        <v>28</v>
      </c>
      <c r="M286" s="8">
        <v>6.9825436408977551E-2</v>
      </c>
      <c r="N286" s="39" t="s">
        <v>940</v>
      </c>
      <c r="O286" s="40">
        <v>16.708333333333332</v>
      </c>
      <c r="P286" s="40">
        <v>13.136363636363637</v>
      </c>
      <c r="Q286" s="40">
        <v>4.875</v>
      </c>
      <c r="R286" s="7"/>
    </row>
    <row r="287" spans="2:18" s="1" customFormat="1" ht="15" customHeight="1">
      <c r="B287" s="6" t="s">
        <v>545</v>
      </c>
      <c r="C287" s="37" t="s">
        <v>907</v>
      </c>
      <c r="D287" s="7">
        <v>104</v>
      </c>
      <c r="E287" s="8">
        <v>2.474423031168213E-2</v>
      </c>
      <c r="F287" s="7">
        <v>4099</v>
      </c>
      <c r="G287" s="8">
        <v>3.8942371180935246E-3</v>
      </c>
      <c r="H287" s="7">
        <v>19802</v>
      </c>
      <c r="I287" s="8">
        <v>2.5114997313727687E-3</v>
      </c>
      <c r="J287" s="38">
        <v>30</v>
      </c>
      <c r="K287" s="8">
        <v>7.3188582581117344E-3</v>
      </c>
      <c r="L287" s="38">
        <v>430</v>
      </c>
      <c r="M287" s="8">
        <v>2.1714978285021714E-2</v>
      </c>
      <c r="N287" s="39" t="s">
        <v>916</v>
      </c>
      <c r="O287" s="40">
        <v>4.8309343742376187</v>
      </c>
      <c r="P287" s="40">
        <v>4.6421725239616611</v>
      </c>
      <c r="Q287" s="40">
        <v>0.56306416199072939</v>
      </c>
      <c r="R287" s="7"/>
    </row>
    <row r="288" spans="2:18" s="1" customFormat="1" ht="15" customHeight="1">
      <c r="B288" s="6" t="s">
        <v>546</v>
      </c>
      <c r="C288" s="37" t="s">
        <v>907</v>
      </c>
      <c r="D288" s="7">
        <v>46</v>
      </c>
      <c r="E288" s="8">
        <v>9.6638655462184878E-2</v>
      </c>
      <c r="F288" s="7">
        <v>430</v>
      </c>
      <c r="G288" s="8">
        <v>4.0851962936819112E-4</v>
      </c>
      <c r="H288" s="7">
        <v>1819</v>
      </c>
      <c r="I288" s="8">
        <v>2.3070487886915798E-4</v>
      </c>
      <c r="J288" s="38">
        <v>5</v>
      </c>
      <c r="K288" s="8">
        <v>1.1627906976744186E-2</v>
      </c>
      <c r="L288" s="38">
        <v>56</v>
      </c>
      <c r="M288" s="8">
        <v>3.0786146234194612E-2</v>
      </c>
      <c r="N288" s="39" t="s">
        <v>922</v>
      </c>
      <c r="O288" s="40">
        <v>4.2302325581395346</v>
      </c>
      <c r="P288" s="40">
        <v>3.8305882352941176</v>
      </c>
      <c r="Q288" s="40">
        <v>1.0953488372093023</v>
      </c>
      <c r="R288" s="7"/>
    </row>
    <row r="289" spans="2:18" s="1" customFormat="1" ht="15" customHeight="1">
      <c r="B289" s="6" t="s">
        <v>547</v>
      </c>
      <c r="C289" s="37" t="s">
        <v>907</v>
      </c>
      <c r="D289" s="7">
        <v>137</v>
      </c>
      <c r="E289" s="8">
        <v>2.7117973079968331E-2</v>
      </c>
      <c r="F289" s="7">
        <v>4915</v>
      </c>
      <c r="G289" s="8">
        <v>4.669474368243394E-3</v>
      </c>
      <c r="H289" s="7">
        <v>18466</v>
      </c>
      <c r="I289" s="8">
        <v>2.3420540369422055E-3</v>
      </c>
      <c r="J289" s="38">
        <v>68</v>
      </c>
      <c r="K289" s="8">
        <v>1.3835198372329603E-2</v>
      </c>
      <c r="L289" s="38">
        <v>547</v>
      </c>
      <c r="M289" s="8">
        <v>2.9622008014729775E-2</v>
      </c>
      <c r="N289" s="39" t="s">
        <v>928</v>
      </c>
      <c r="O289" s="40">
        <v>3.7570701932858594</v>
      </c>
      <c r="P289" s="40">
        <v>3.5553950897462347</v>
      </c>
      <c r="Q289" s="40">
        <v>0.46571719226856562</v>
      </c>
      <c r="R289" s="7">
        <v>1</v>
      </c>
    </row>
    <row r="290" spans="2:18" s="1" customFormat="1" ht="15" customHeight="1">
      <c r="B290" s="6" t="s">
        <v>548</v>
      </c>
      <c r="C290" s="37" t="s">
        <v>907</v>
      </c>
      <c r="D290" s="7">
        <v>42</v>
      </c>
      <c r="E290" s="8">
        <v>0.22950819672131148</v>
      </c>
      <c r="F290" s="7">
        <v>141</v>
      </c>
      <c r="G290" s="8">
        <v>1.3395643660677896E-4</v>
      </c>
      <c r="H290" s="7">
        <v>446</v>
      </c>
      <c r="I290" s="8">
        <v>5.6566451883256989E-5</v>
      </c>
      <c r="J290" s="38"/>
      <c r="K290" s="8"/>
      <c r="L290" s="38"/>
      <c r="M290" s="8"/>
      <c r="N290" s="39" t="s">
        <v>924</v>
      </c>
      <c r="O290" s="40">
        <v>3.1631205673758864</v>
      </c>
      <c r="P290" s="40">
        <v>3.1631205673758864</v>
      </c>
      <c r="Q290" s="40">
        <v>0.2978723404255319</v>
      </c>
      <c r="R290" s="7"/>
    </row>
    <row r="291" spans="2:18" s="1" customFormat="1" ht="15" customHeight="1">
      <c r="B291" s="6" t="s">
        <v>549</v>
      </c>
      <c r="C291" s="37" t="s">
        <v>907</v>
      </c>
      <c r="D291" s="7"/>
      <c r="E291" s="8"/>
      <c r="F291" s="7">
        <v>36</v>
      </c>
      <c r="G291" s="8">
        <v>3.420164338896484E-5</v>
      </c>
      <c r="H291" s="7">
        <v>525</v>
      </c>
      <c r="I291" s="8">
        <v>6.6586070041950486E-5</v>
      </c>
      <c r="J291" s="38"/>
      <c r="K291" s="8"/>
      <c r="L291" s="38"/>
      <c r="M291" s="8"/>
      <c r="N291" s="39" t="s">
        <v>963</v>
      </c>
      <c r="O291" s="40">
        <v>14.583333333333334</v>
      </c>
      <c r="P291" s="40">
        <v>14.583333333333334</v>
      </c>
      <c r="Q291" s="40">
        <v>5</v>
      </c>
      <c r="R291" s="7"/>
    </row>
    <row r="292" spans="2:18" s="1" customFormat="1" ht="15" customHeight="1">
      <c r="B292" s="6" t="s">
        <v>550</v>
      </c>
      <c r="C292" s="37" t="s">
        <v>907</v>
      </c>
      <c r="D292" s="7">
        <v>51</v>
      </c>
      <c r="E292" s="8">
        <v>0.3923076923076923</v>
      </c>
      <c r="F292" s="7">
        <v>79</v>
      </c>
      <c r="G292" s="8">
        <v>7.5053606325783948E-5</v>
      </c>
      <c r="H292" s="7">
        <v>476</v>
      </c>
      <c r="I292" s="8">
        <v>6.0371370171368447E-5</v>
      </c>
      <c r="J292" s="38"/>
      <c r="K292" s="8"/>
      <c r="L292" s="38"/>
      <c r="M292" s="8"/>
      <c r="N292" s="39" t="s">
        <v>964</v>
      </c>
      <c r="O292" s="40">
        <v>6.0253164556962027</v>
      </c>
      <c r="P292" s="40">
        <v>6.0253164556962027</v>
      </c>
      <c r="Q292" s="40">
        <v>1.9620253164556962</v>
      </c>
      <c r="R292" s="7"/>
    </row>
    <row r="293" spans="2:18" s="1" customFormat="1" ht="15" customHeight="1">
      <c r="B293" s="6" t="s">
        <v>551</v>
      </c>
      <c r="C293" s="37" t="s">
        <v>914</v>
      </c>
      <c r="D293" s="7">
        <v>50</v>
      </c>
      <c r="E293" s="8">
        <v>1.8181818181818181E-2</v>
      </c>
      <c r="F293" s="7">
        <v>2700</v>
      </c>
      <c r="G293" s="8">
        <v>2.5651232541723632E-3</v>
      </c>
      <c r="H293" s="7">
        <v>21584</v>
      </c>
      <c r="I293" s="8">
        <v>2.7375118776865894E-3</v>
      </c>
      <c r="J293" s="38">
        <v>70</v>
      </c>
      <c r="K293" s="8">
        <v>2.5925925925925925E-2</v>
      </c>
      <c r="L293" s="38">
        <v>512</v>
      </c>
      <c r="M293" s="8">
        <v>2.3721275018532245E-2</v>
      </c>
      <c r="N293" s="39" t="s">
        <v>918</v>
      </c>
      <c r="O293" s="40">
        <v>7.9940740740740743</v>
      </c>
      <c r="P293" s="40">
        <v>7.4798479087452474</v>
      </c>
      <c r="Q293" s="40"/>
      <c r="R293" s="7">
        <v>40</v>
      </c>
    </row>
    <row r="294" spans="2:18" s="1" customFormat="1" ht="15" customHeight="1">
      <c r="B294" s="6" t="s">
        <v>552</v>
      </c>
      <c r="C294" s="37" t="s">
        <v>914</v>
      </c>
      <c r="D294" s="7">
        <v>45</v>
      </c>
      <c r="E294" s="8">
        <v>6.008010680907877E-2</v>
      </c>
      <c r="F294" s="7">
        <v>704</v>
      </c>
      <c r="G294" s="8">
        <v>6.688321373842013E-4</v>
      </c>
      <c r="H294" s="7">
        <v>4591</v>
      </c>
      <c r="I294" s="8">
        <v>5.8227932869065661E-4</v>
      </c>
      <c r="J294" s="38">
        <v>10</v>
      </c>
      <c r="K294" s="8">
        <v>1.4204545454545454E-2</v>
      </c>
      <c r="L294" s="38">
        <v>44</v>
      </c>
      <c r="M294" s="8">
        <v>9.5839686342844704E-3</v>
      </c>
      <c r="N294" s="39" t="s">
        <v>918</v>
      </c>
      <c r="O294" s="40">
        <v>6.5213068181818183</v>
      </c>
      <c r="P294" s="40">
        <v>6.2636887608069163</v>
      </c>
      <c r="Q294" s="40"/>
      <c r="R294" s="7"/>
    </row>
    <row r="295" spans="2:18" s="1" customFormat="1" ht="15" customHeight="1">
      <c r="B295" s="6" t="s">
        <v>553</v>
      </c>
      <c r="C295" s="37" t="s">
        <v>914</v>
      </c>
      <c r="D295" s="7">
        <v>30</v>
      </c>
      <c r="E295" s="8">
        <v>1.364877161055505E-2</v>
      </c>
      <c r="F295" s="7">
        <v>2168</v>
      </c>
      <c r="G295" s="8">
        <v>2.059698968535438E-3</v>
      </c>
      <c r="H295" s="7">
        <v>21306</v>
      </c>
      <c r="I295" s="8">
        <v>2.7022529682167564E-3</v>
      </c>
      <c r="J295" s="38">
        <v>517</v>
      </c>
      <c r="K295" s="8">
        <v>0.23846863468634685</v>
      </c>
      <c r="L295" s="38">
        <v>3936</v>
      </c>
      <c r="M295" s="8">
        <v>0.18473669388904534</v>
      </c>
      <c r="N295" s="39" t="s">
        <v>929</v>
      </c>
      <c r="O295" s="40">
        <v>9.8274907749077496</v>
      </c>
      <c r="P295" s="40">
        <v>6.760751059963658</v>
      </c>
      <c r="Q295" s="40"/>
      <c r="R295" s="7">
        <v>165</v>
      </c>
    </row>
    <row r="296" spans="2:18" s="1" customFormat="1" ht="15" customHeight="1">
      <c r="B296" s="6" t="s">
        <v>554</v>
      </c>
      <c r="C296" s="37" t="s">
        <v>907</v>
      </c>
      <c r="D296" s="7">
        <v>72</v>
      </c>
      <c r="E296" s="8">
        <v>0.17777777777777778</v>
      </c>
      <c r="F296" s="7">
        <v>333</v>
      </c>
      <c r="G296" s="8">
        <v>3.1636520134792475E-4</v>
      </c>
      <c r="H296" s="7">
        <v>1029</v>
      </c>
      <c r="I296" s="8">
        <v>1.3050869728222297E-4</v>
      </c>
      <c r="J296" s="38"/>
      <c r="K296" s="8"/>
      <c r="L296" s="38"/>
      <c r="M296" s="8"/>
      <c r="N296" s="39" t="s">
        <v>918</v>
      </c>
      <c r="O296" s="40">
        <v>3.0900900900900901</v>
      </c>
      <c r="P296" s="40">
        <v>3.0900900900900901</v>
      </c>
      <c r="Q296" s="40">
        <v>0.28528528528528529</v>
      </c>
      <c r="R296" s="7"/>
    </row>
    <row r="297" spans="2:18" s="1" customFormat="1" ht="15" customHeight="1">
      <c r="B297" s="6" t="s">
        <v>554</v>
      </c>
      <c r="C297" s="37" t="s">
        <v>914</v>
      </c>
      <c r="D297" s="7">
        <v>154</v>
      </c>
      <c r="E297" s="8">
        <v>6.6753359341135673E-2</v>
      </c>
      <c r="F297" s="7">
        <v>2153</v>
      </c>
      <c r="G297" s="8">
        <v>2.0454482837900362E-3</v>
      </c>
      <c r="H297" s="7">
        <v>15986</v>
      </c>
      <c r="I297" s="8">
        <v>2.0275141251249918E-3</v>
      </c>
      <c r="J297" s="38">
        <v>52</v>
      </c>
      <c r="K297" s="8">
        <v>2.4152345564328843E-2</v>
      </c>
      <c r="L297" s="38">
        <v>501</v>
      </c>
      <c r="M297" s="8">
        <v>3.133992243212811E-2</v>
      </c>
      <c r="N297" s="39" t="s">
        <v>918</v>
      </c>
      <c r="O297" s="40">
        <v>7.424988388295402</v>
      </c>
      <c r="P297" s="40">
        <v>6.8752974773917179</v>
      </c>
      <c r="Q297" s="40"/>
      <c r="R297" s="7">
        <v>49</v>
      </c>
    </row>
    <row r="298" spans="2:18" s="1" customFormat="1" ht="15" customHeight="1">
      <c r="B298" s="6" t="s">
        <v>555</v>
      </c>
      <c r="C298" s="37" t="s">
        <v>914</v>
      </c>
      <c r="D298" s="7">
        <v>127</v>
      </c>
      <c r="E298" s="8">
        <v>0.10283400809716599</v>
      </c>
      <c r="F298" s="7">
        <v>1108</v>
      </c>
      <c r="G298" s="8">
        <v>1.0526505798603622E-3</v>
      </c>
      <c r="H298" s="7">
        <v>4885</v>
      </c>
      <c r="I298" s="8">
        <v>6.1956752791414882E-4</v>
      </c>
      <c r="J298" s="38">
        <v>62</v>
      </c>
      <c r="K298" s="8">
        <v>5.5956678700361008E-2</v>
      </c>
      <c r="L298" s="38">
        <v>430</v>
      </c>
      <c r="M298" s="8">
        <v>8.8024564994882287E-2</v>
      </c>
      <c r="N298" s="39" t="s">
        <v>928</v>
      </c>
      <c r="O298" s="40">
        <v>4.4088447653429599</v>
      </c>
      <c r="P298" s="40">
        <v>3.6663479923518163</v>
      </c>
      <c r="Q298" s="40"/>
      <c r="R298" s="7">
        <v>1</v>
      </c>
    </row>
    <row r="299" spans="2:18" s="1" customFormat="1" ht="15" customHeight="1">
      <c r="B299" s="6" t="s">
        <v>556</v>
      </c>
      <c r="C299" s="37" t="s">
        <v>914</v>
      </c>
      <c r="D299" s="7">
        <v>64</v>
      </c>
      <c r="E299" s="8">
        <v>0.15238095238095239</v>
      </c>
      <c r="F299" s="7">
        <v>356</v>
      </c>
      <c r="G299" s="8">
        <v>3.3821625129087452E-4</v>
      </c>
      <c r="H299" s="7">
        <v>2611</v>
      </c>
      <c r="I299" s="8">
        <v>3.3115472167530047E-4</v>
      </c>
      <c r="J299" s="38">
        <v>27</v>
      </c>
      <c r="K299" s="8">
        <v>7.5842696629213488E-2</v>
      </c>
      <c r="L299" s="38">
        <v>206</v>
      </c>
      <c r="M299" s="8">
        <v>7.8896974339333584E-2</v>
      </c>
      <c r="N299" s="39" t="s">
        <v>943</v>
      </c>
      <c r="O299" s="40">
        <v>7.334269662921348</v>
      </c>
      <c r="P299" s="40">
        <v>5.9148936170212769</v>
      </c>
      <c r="Q299" s="40"/>
      <c r="R299" s="7">
        <v>1</v>
      </c>
    </row>
    <row r="300" spans="2:18" s="1" customFormat="1" ht="15" customHeight="1">
      <c r="B300" s="6" t="s">
        <v>557</v>
      </c>
      <c r="C300" s="37" t="s">
        <v>914</v>
      </c>
      <c r="D300" s="7">
        <v>7</v>
      </c>
      <c r="E300" s="8">
        <v>1.3157894736842105E-2</v>
      </c>
      <c r="F300" s="7">
        <v>525</v>
      </c>
      <c r="G300" s="8">
        <v>4.987739660890706E-4</v>
      </c>
      <c r="H300" s="7">
        <v>5777</v>
      </c>
      <c r="I300" s="8">
        <v>7.3270043168066287E-4</v>
      </c>
      <c r="J300" s="38">
        <v>136</v>
      </c>
      <c r="K300" s="8">
        <v>0.25904761904761903</v>
      </c>
      <c r="L300" s="38">
        <v>1087</v>
      </c>
      <c r="M300" s="8">
        <v>0.18815994460792798</v>
      </c>
      <c r="N300" s="39" t="s">
        <v>920</v>
      </c>
      <c r="O300" s="40">
        <v>11.003809523809524</v>
      </c>
      <c r="P300" s="40">
        <v>7.5115681233933165</v>
      </c>
      <c r="Q300" s="40"/>
      <c r="R300" s="7">
        <v>12</v>
      </c>
    </row>
    <row r="301" spans="2:18" s="1" customFormat="1" ht="15" customHeight="1">
      <c r="B301" s="6" t="s">
        <v>558</v>
      </c>
      <c r="C301" s="37" t="s">
        <v>914</v>
      </c>
      <c r="D301" s="7">
        <v>123</v>
      </c>
      <c r="E301" s="8">
        <v>0.12628336755646818</v>
      </c>
      <c r="F301" s="7">
        <v>851</v>
      </c>
      <c r="G301" s="8">
        <v>8.0848884788914106E-4</v>
      </c>
      <c r="H301" s="7">
        <v>6249</v>
      </c>
      <c r="I301" s="8">
        <v>7.9256447941361639E-4</v>
      </c>
      <c r="J301" s="38">
        <v>23</v>
      </c>
      <c r="K301" s="8">
        <v>2.7027027027027029E-2</v>
      </c>
      <c r="L301" s="38">
        <v>160</v>
      </c>
      <c r="M301" s="8">
        <v>2.5604096655464873E-2</v>
      </c>
      <c r="N301" s="39" t="s">
        <v>939</v>
      </c>
      <c r="O301" s="40">
        <v>7.3431257344300827</v>
      </c>
      <c r="P301" s="40">
        <v>6.7705314009661839</v>
      </c>
      <c r="Q301" s="40"/>
      <c r="R301" s="7"/>
    </row>
    <row r="302" spans="2:18" s="1" customFormat="1" ht="15" customHeight="1">
      <c r="B302" s="6" t="s">
        <v>559</v>
      </c>
      <c r="C302" s="37" t="s">
        <v>907</v>
      </c>
      <c r="D302" s="7"/>
      <c r="E302" s="8"/>
      <c r="F302" s="7">
        <v>300</v>
      </c>
      <c r="G302" s="8">
        <v>2.8501369490804032E-4</v>
      </c>
      <c r="H302" s="7">
        <v>5144</v>
      </c>
      <c r="I302" s="8">
        <v>6.5241665580151114E-4</v>
      </c>
      <c r="J302" s="38">
        <v>11</v>
      </c>
      <c r="K302" s="8">
        <v>3.6666666666666667E-2</v>
      </c>
      <c r="L302" s="38">
        <v>112</v>
      </c>
      <c r="M302" s="8">
        <v>2.177293934681182E-2</v>
      </c>
      <c r="N302" s="39" t="s">
        <v>948</v>
      </c>
      <c r="O302" s="40">
        <v>17.146666666666668</v>
      </c>
      <c r="P302" s="40">
        <v>15.775086505190311</v>
      </c>
      <c r="Q302" s="40">
        <v>1.0333333333333334</v>
      </c>
      <c r="R302" s="7"/>
    </row>
    <row r="303" spans="2:18" s="1" customFormat="1" ht="15" customHeight="1">
      <c r="B303" s="6" t="s">
        <v>560</v>
      </c>
      <c r="C303" s="37" t="s">
        <v>907</v>
      </c>
      <c r="D303" s="7">
        <v>49</v>
      </c>
      <c r="E303" s="8">
        <v>1.611312068398553E-2</v>
      </c>
      <c r="F303" s="7">
        <v>2992</v>
      </c>
      <c r="G303" s="8">
        <v>2.8425365838828554E-3</v>
      </c>
      <c r="H303" s="7">
        <v>28088</v>
      </c>
      <c r="I303" s="8">
        <v>3.5624181625491533E-3</v>
      </c>
      <c r="J303" s="38">
        <v>36</v>
      </c>
      <c r="K303" s="8">
        <v>1.2032085561497326E-2</v>
      </c>
      <c r="L303" s="38">
        <v>557</v>
      </c>
      <c r="M303" s="8">
        <v>1.9830532611791511E-2</v>
      </c>
      <c r="N303" s="39" t="s">
        <v>909</v>
      </c>
      <c r="O303" s="40">
        <v>9.3877005347593592</v>
      </c>
      <c r="P303" s="40">
        <v>8.8355886332882267</v>
      </c>
      <c r="Q303" s="40">
        <v>2.070855614973262</v>
      </c>
      <c r="R303" s="7">
        <v>21</v>
      </c>
    </row>
    <row r="304" spans="2:18" s="1" customFormat="1" ht="15" customHeight="1">
      <c r="B304" s="6" t="s">
        <v>561</v>
      </c>
      <c r="C304" s="37" t="s">
        <v>907</v>
      </c>
      <c r="D304" s="7">
        <v>34</v>
      </c>
      <c r="E304" s="8">
        <v>3.1539888682745827E-2</v>
      </c>
      <c r="F304" s="7">
        <v>1044</v>
      </c>
      <c r="G304" s="8">
        <v>9.9184765827998035E-4</v>
      </c>
      <c r="H304" s="7">
        <v>12448</v>
      </c>
      <c r="I304" s="8">
        <v>1.5787874283470472E-3</v>
      </c>
      <c r="J304" s="38">
        <v>210</v>
      </c>
      <c r="K304" s="8">
        <v>0.20114942528735633</v>
      </c>
      <c r="L304" s="38">
        <v>2474</v>
      </c>
      <c r="M304" s="8">
        <v>0.19874678663239073</v>
      </c>
      <c r="N304" s="39" t="s">
        <v>916</v>
      </c>
      <c r="O304" s="40">
        <v>11.923371647509578</v>
      </c>
      <c r="P304" s="40">
        <v>7.9100719424460433</v>
      </c>
      <c r="Q304" s="40">
        <v>3.3362068965517242</v>
      </c>
      <c r="R304" s="7">
        <v>18</v>
      </c>
    </row>
    <row r="305" spans="2:18" s="1" customFormat="1" ht="15" customHeight="1">
      <c r="B305" s="6" t="s">
        <v>562</v>
      </c>
      <c r="C305" s="37" t="s">
        <v>907</v>
      </c>
      <c r="D305" s="7">
        <v>249</v>
      </c>
      <c r="E305" s="8">
        <v>0.11236462093862816</v>
      </c>
      <c r="F305" s="7">
        <v>1967</v>
      </c>
      <c r="G305" s="8">
        <v>1.868739792947051E-3</v>
      </c>
      <c r="H305" s="7">
        <v>13732</v>
      </c>
      <c r="I305" s="8">
        <v>1.7416379310782174E-3</v>
      </c>
      <c r="J305" s="38">
        <v>50</v>
      </c>
      <c r="K305" s="8">
        <v>2.541942043721403E-2</v>
      </c>
      <c r="L305" s="38">
        <v>438</v>
      </c>
      <c r="M305" s="8">
        <v>3.1896300611709873E-2</v>
      </c>
      <c r="N305" s="39" t="s">
        <v>939</v>
      </c>
      <c r="O305" s="40">
        <v>6.9811896288764617</v>
      </c>
      <c r="P305" s="40">
        <v>6.3828899321857069</v>
      </c>
      <c r="Q305" s="40">
        <v>1.4072191154041689</v>
      </c>
      <c r="R305" s="7">
        <v>5</v>
      </c>
    </row>
    <row r="306" spans="2:18" s="1" customFormat="1" ht="15" customHeight="1">
      <c r="B306" s="6" t="s">
        <v>563</v>
      </c>
      <c r="C306" s="37" t="s">
        <v>907</v>
      </c>
      <c r="D306" s="7">
        <v>1</v>
      </c>
      <c r="E306" s="8">
        <v>1.6949152542372881E-2</v>
      </c>
      <c r="F306" s="7">
        <v>58</v>
      </c>
      <c r="G306" s="8">
        <v>5.5102647682221131E-5</v>
      </c>
      <c r="H306" s="7">
        <v>632</v>
      </c>
      <c r="I306" s="8">
        <v>8.0156945269548016E-5</v>
      </c>
      <c r="J306" s="38">
        <v>21</v>
      </c>
      <c r="K306" s="8">
        <v>0.36206896551724138</v>
      </c>
      <c r="L306" s="38">
        <v>208</v>
      </c>
      <c r="M306" s="8">
        <v>0.32911392405063289</v>
      </c>
      <c r="N306" s="39" t="s">
        <v>928</v>
      </c>
      <c r="O306" s="40">
        <v>10.896551724137931</v>
      </c>
      <c r="P306" s="40">
        <v>5.7837837837837842</v>
      </c>
      <c r="Q306" s="40">
        <v>3.896551724137931</v>
      </c>
      <c r="R306" s="7"/>
    </row>
    <row r="307" spans="2:18" s="1" customFormat="1" ht="15" customHeight="1">
      <c r="B307" s="6" t="s">
        <v>564</v>
      </c>
      <c r="C307" s="37" t="s">
        <v>907</v>
      </c>
      <c r="D307" s="7">
        <v>7</v>
      </c>
      <c r="E307" s="8">
        <v>2.3333333333333334E-2</v>
      </c>
      <c r="F307" s="7">
        <v>293</v>
      </c>
      <c r="G307" s="8">
        <v>2.7836337536018608E-4</v>
      </c>
      <c r="H307" s="7">
        <v>1451</v>
      </c>
      <c r="I307" s="8">
        <v>1.8403121453499079E-4</v>
      </c>
      <c r="J307" s="38">
        <v>9</v>
      </c>
      <c r="K307" s="8">
        <v>3.0716723549488054E-2</v>
      </c>
      <c r="L307" s="38">
        <v>55</v>
      </c>
      <c r="M307" s="8">
        <v>3.7904893177119231E-2</v>
      </c>
      <c r="N307" s="39" t="s">
        <v>925</v>
      </c>
      <c r="O307" s="40">
        <v>4.9522184300341294</v>
      </c>
      <c r="P307" s="40">
        <v>4.471830985915493</v>
      </c>
      <c r="Q307" s="40">
        <v>0.85665529010238906</v>
      </c>
      <c r="R307" s="7"/>
    </row>
    <row r="308" spans="2:18" s="1" customFormat="1" ht="15" customHeight="1">
      <c r="B308" s="6" t="s">
        <v>565</v>
      </c>
      <c r="C308" s="37" t="s">
        <v>907</v>
      </c>
      <c r="D308" s="7">
        <v>15</v>
      </c>
      <c r="E308" s="8">
        <v>6.3025210084033612E-2</v>
      </c>
      <c r="F308" s="7">
        <v>223</v>
      </c>
      <c r="G308" s="8">
        <v>2.1186017988164332E-4</v>
      </c>
      <c r="H308" s="7">
        <v>1950</v>
      </c>
      <c r="I308" s="8">
        <v>2.4731968872724469E-4</v>
      </c>
      <c r="J308" s="38">
        <v>58</v>
      </c>
      <c r="K308" s="8">
        <v>0.26008968609865468</v>
      </c>
      <c r="L308" s="38">
        <v>525</v>
      </c>
      <c r="M308" s="8">
        <v>0.26923076923076922</v>
      </c>
      <c r="N308" s="39" t="s">
        <v>928</v>
      </c>
      <c r="O308" s="40">
        <v>8.7443946188340806</v>
      </c>
      <c r="P308" s="40">
        <v>5.0606060606060606</v>
      </c>
      <c r="Q308" s="40">
        <v>1.7623318385650224</v>
      </c>
      <c r="R308" s="7">
        <v>7</v>
      </c>
    </row>
    <row r="309" spans="2:18" s="1" customFormat="1" ht="15" customHeight="1">
      <c r="B309" s="6" t="s">
        <v>566</v>
      </c>
      <c r="C309" s="37" t="s">
        <v>907</v>
      </c>
      <c r="D309" s="7">
        <v>141</v>
      </c>
      <c r="E309" s="8">
        <v>0.1709090909090909</v>
      </c>
      <c r="F309" s="7">
        <v>684</v>
      </c>
      <c r="G309" s="8">
        <v>6.4983122439033196E-4</v>
      </c>
      <c r="H309" s="7">
        <v>2806</v>
      </c>
      <c r="I309" s="8">
        <v>3.5588669054802493E-4</v>
      </c>
      <c r="J309" s="38">
        <v>9</v>
      </c>
      <c r="K309" s="8">
        <v>1.3157894736842105E-2</v>
      </c>
      <c r="L309" s="38">
        <v>24</v>
      </c>
      <c r="M309" s="8">
        <v>8.5531004989308629E-3</v>
      </c>
      <c r="N309" s="39" t="s">
        <v>916</v>
      </c>
      <c r="O309" s="40">
        <v>4.10233918128655</v>
      </c>
      <c r="P309" s="40">
        <v>3.9081481481481481</v>
      </c>
      <c r="Q309" s="40">
        <v>0.75</v>
      </c>
      <c r="R309" s="7">
        <v>1</v>
      </c>
    </row>
    <row r="310" spans="2:18" s="1" customFormat="1" ht="15" customHeight="1">
      <c r="B310" s="6" t="s">
        <v>567</v>
      </c>
      <c r="C310" s="37" t="s">
        <v>907</v>
      </c>
      <c r="D310" s="7">
        <v>143</v>
      </c>
      <c r="E310" s="8">
        <v>5.3739195791055995E-2</v>
      </c>
      <c r="F310" s="7">
        <v>2518</v>
      </c>
      <c r="G310" s="8">
        <v>2.3922149459281519E-3</v>
      </c>
      <c r="H310" s="7">
        <v>18677</v>
      </c>
      <c r="I310" s="8">
        <v>2.3688152955685894E-3</v>
      </c>
      <c r="J310" s="38">
        <v>546</v>
      </c>
      <c r="K310" s="8">
        <v>0.21683876092136617</v>
      </c>
      <c r="L310" s="38">
        <v>4674</v>
      </c>
      <c r="M310" s="8">
        <v>0.25025432349949134</v>
      </c>
      <c r="N310" s="39" t="s">
        <v>930</v>
      </c>
      <c r="O310" s="40">
        <v>7.4173947577442414</v>
      </c>
      <c r="P310" s="40">
        <v>4.5877281947261661</v>
      </c>
      <c r="Q310" s="40">
        <v>2.8208895949166006</v>
      </c>
      <c r="R310" s="7">
        <v>15</v>
      </c>
    </row>
    <row r="311" spans="2:18" s="1" customFormat="1" ht="15" customHeight="1">
      <c r="B311" s="6" t="s">
        <v>568</v>
      </c>
      <c r="C311" s="37" t="s">
        <v>907</v>
      </c>
      <c r="D311" s="7">
        <v>2305</v>
      </c>
      <c r="E311" s="8">
        <v>0.19932549290902801</v>
      </c>
      <c r="F311" s="7">
        <v>9259</v>
      </c>
      <c r="G311" s="8">
        <v>8.7964726705118176E-3</v>
      </c>
      <c r="H311" s="7">
        <v>36195</v>
      </c>
      <c r="I311" s="8">
        <v>4.5906339146064724E-3</v>
      </c>
      <c r="J311" s="38">
        <v>150</v>
      </c>
      <c r="K311" s="8">
        <v>1.6200453612701157E-2</v>
      </c>
      <c r="L311" s="38">
        <v>985</v>
      </c>
      <c r="M311" s="8">
        <v>2.721370355021412E-2</v>
      </c>
      <c r="N311" s="39" t="s">
        <v>929</v>
      </c>
      <c r="O311" s="40">
        <v>3.909169456744789</v>
      </c>
      <c r="P311" s="40">
        <v>3.6670326051158195</v>
      </c>
      <c r="Q311" s="40">
        <v>0.81185873204449721</v>
      </c>
      <c r="R311" s="7">
        <v>2</v>
      </c>
    </row>
    <row r="312" spans="2:18" s="1" customFormat="1" ht="15" customHeight="1">
      <c r="B312" s="6" t="s">
        <v>569</v>
      </c>
      <c r="C312" s="37" t="s">
        <v>907</v>
      </c>
      <c r="D312" s="7">
        <v>9</v>
      </c>
      <c r="E312" s="8">
        <v>0.11688311688311688</v>
      </c>
      <c r="F312" s="7">
        <v>68</v>
      </c>
      <c r="G312" s="8">
        <v>6.4603104179155812E-5</v>
      </c>
      <c r="H312" s="7">
        <v>572</v>
      </c>
      <c r="I312" s="8">
        <v>7.2547108693325115E-5</v>
      </c>
      <c r="J312" s="38">
        <v>21</v>
      </c>
      <c r="K312" s="8">
        <v>0.30882352941176472</v>
      </c>
      <c r="L312" s="38">
        <v>216</v>
      </c>
      <c r="M312" s="8">
        <v>0.3776223776223776</v>
      </c>
      <c r="N312" s="39" t="s">
        <v>927</v>
      </c>
      <c r="O312" s="40">
        <v>8.4117647058823533</v>
      </c>
      <c r="P312" s="40">
        <v>3.978723404255319</v>
      </c>
      <c r="Q312" s="40">
        <v>2.7352941176470589</v>
      </c>
      <c r="R312" s="7"/>
    </row>
    <row r="313" spans="2:18" s="1" customFormat="1" ht="15" customHeight="1">
      <c r="B313" s="6" t="s">
        <v>570</v>
      </c>
      <c r="C313" s="37" t="s">
        <v>907</v>
      </c>
      <c r="D313" s="7">
        <v>380</v>
      </c>
      <c r="E313" s="8">
        <v>0.34203420342034202</v>
      </c>
      <c r="F313" s="7">
        <v>731</v>
      </c>
      <c r="G313" s="8">
        <v>6.9448336992592493E-4</v>
      </c>
      <c r="H313" s="7">
        <v>2664</v>
      </c>
      <c r="I313" s="8">
        <v>3.3787674398429738E-4</v>
      </c>
      <c r="J313" s="38">
        <v>16</v>
      </c>
      <c r="K313" s="8">
        <v>2.188782489740082E-2</v>
      </c>
      <c r="L313" s="38">
        <v>59</v>
      </c>
      <c r="M313" s="8">
        <v>2.2147147147147148E-2</v>
      </c>
      <c r="N313" s="39" t="s">
        <v>924</v>
      </c>
      <c r="O313" s="40">
        <v>3.6443228454172365</v>
      </c>
      <c r="P313" s="40">
        <v>3.395804195804196</v>
      </c>
      <c r="Q313" s="40">
        <v>0.80300957592339262</v>
      </c>
      <c r="R313" s="7">
        <v>1</v>
      </c>
    </row>
    <row r="314" spans="2:18" s="1" customFormat="1" ht="15" customHeight="1">
      <c r="B314" s="6" t="s">
        <v>571</v>
      </c>
      <c r="C314" s="37" t="s">
        <v>907</v>
      </c>
      <c r="D314" s="7">
        <v>36</v>
      </c>
      <c r="E314" s="8">
        <v>0.54545454545454541</v>
      </c>
      <c r="F314" s="7">
        <v>30</v>
      </c>
      <c r="G314" s="8">
        <v>2.8501369490804032E-5</v>
      </c>
      <c r="H314" s="7">
        <v>121</v>
      </c>
      <c r="I314" s="8">
        <v>1.5346503762049543E-5</v>
      </c>
      <c r="J314" s="38"/>
      <c r="K314" s="8"/>
      <c r="L314" s="38"/>
      <c r="M314" s="8"/>
      <c r="N314" s="39" t="s">
        <v>918</v>
      </c>
      <c r="O314" s="40">
        <v>4.0333333333333332</v>
      </c>
      <c r="P314" s="40">
        <v>4.0333333333333332</v>
      </c>
      <c r="Q314" s="40">
        <v>0.73333333333333328</v>
      </c>
      <c r="R314" s="7"/>
    </row>
    <row r="315" spans="2:18" s="1" customFormat="1" ht="15" customHeight="1">
      <c r="B315" s="6" t="s">
        <v>572</v>
      </c>
      <c r="C315" s="37" t="s">
        <v>907</v>
      </c>
      <c r="D315" s="7">
        <v>508</v>
      </c>
      <c r="E315" s="8">
        <v>0.2346420323325635</v>
      </c>
      <c r="F315" s="7">
        <v>1657</v>
      </c>
      <c r="G315" s="8">
        <v>1.574225641542076E-3</v>
      </c>
      <c r="H315" s="7">
        <v>16393</v>
      </c>
      <c r="I315" s="8">
        <v>2.0791341832337037E-3</v>
      </c>
      <c r="J315" s="38">
        <v>45</v>
      </c>
      <c r="K315" s="8">
        <v>2.715751357875679E-2</v>
      </c>
      <c r="L315" s="38">
        <v>816</v>
      </c>
      <c r="M315" s="8">
        <v>4.9777343988287683E-2</v>
      </c>
      <c r="N315" s="39" t="s">
        <v>912</v>
      </c>
      <c r="O315" s="40">
        <v>9.8931804465902236</v>
      </c>
      <c r="P315" s="40">
        <v>8.5459057071960292</v>
      </c>
      <c r="Q315" s="40">
        <v>4.6475558237779122</v>
      </c>
      <c r="R315" s="7">
        <v>14</v>
      </c>
    </row>
    <row r="316" spans="2:18" s="1" customFormat="1" ht="15" customHeight="1">
      <c r="B316" s="6" t="s">
        <v>573</v>
      </c>
      <c r="C316" s="37" t="s">
        <v>914</v>
      </c>
      <c r="D316" s="7">
        <v>182</v>
      </c>
      <c r="E316" s="8">
        <v>1.8615117111588423E-2</v>
      </c>
      <c r="F316" s="7">
        <v>9595</v>
      </c>
      <c r="G316" s="8">
        <v>9.1156880088088237E-3</v>
      </c>
      <c r="H316" s="7">
        <v>102419</v>
      </c>
      <c r="I316" s="8">
        <v>1.2989864205002909E-2</v>
      </c>
      <c r="J316" s="38">
        <v>302</v>
      </c>
      <c r="K316" s="8">
        <v>3.1474726420010424E-2</v>
      </c>
      <c r="L316" s="38">
        <v>3744</v>
      </c>
      <c r="M316" s="8">
        <v>3.6555717200909985E-2</v>
      </c>
      <c r="N316" s="39" t="s">
        <v>951</v>
      </c>
      <c r="O316" s="40">
        <v>10.674205315268368</v>
      </c>
      <c r="P316" s="40">
        <v>9.6753470354029911</v>
      </c>
      <c r="Q316" s="40"/>
      <c r="R316" s="7">
        <v>850</v>
      </c>
    </row>
    <row r="317" spans="2:18" s="1" customFormat="1" ht="15" customHeight="1">
      <c r="B317" s="6" t="s">
        <v>574</v>
      </c>
      <c r="C317" s="37" t="s">
        <v>914</v>
      </c>
      <c r="D317" s="7">
        <v>42</v>
      </c>
      <c r="E317" s="8">
        <v>0.23728813559322035</v>
      </c>
      <c r="F317" s="7">
        <v>135</v>
      </c>
      <c r="G317" s="8">
        <v>1.2825616270861816E-4</v>
      </c>
      <c r="H317" s="7">
        <v>829</v>
      </c>
      <c r="I317" s="8">
        <v>1.0514257536147993E-4</v>
      </c>
      <c r="J317" s="38">
        <v>2</v>
      </c>
      <c r="K317" s="8">
        <v>1.4814814814814815E-2</v>
      </c>
      <c r="L317" s="38">
        <v>4</v>
      </c>
      <c r="M317" s="8">
        <v>4.8250904704463205E-3</v>
      </c>
      <c r="N317" s="39" t="s">
        <v>919</v>
      </c>
      <c r="O317" s="40">
        <v>6.1407407407407408</v>
      </c>
      <c r="P317" s="40">
        <v>5.7518796992481205</v>
      </c>
      <c r="Q317" s="40"/>
      <c r="R317" s="7">
        <v>8</v>
      </c>
    </row>
    <row r="318" spans="2:18" s="1" customFormat="1" ht="15" customHeight="1">
      <c r="B318" s="6" t="s">
        <v>575</v>
      </c>
      <c r="C318" s="37" t="s">
        <v>914</v>
      </c>
      <c r="D318" s="7">
        <v>16</v>
      </c>
      <c r="E318" s="8">
        <v>2.4169184290030211E-2</v>
      </c>
      <c r="F318" s="7">
        <v>646</v>
      </c>
      <c r="G318" s="8">
        <v>6.1372948970198017E-4</v>
      </c>
      <c r="H318" s="7">
        <v>7991</v>
      </c>
      <c r="I318" s="8">
        <v>1.0135034013432883E-3</v>
      </c>
      <c r="J318" s="38">
        <v>174</v>
      </c>
      <c r="K318" s="8">
        <v>0.26934984520123839</v>
      </c>
      <c r="L318" s="38">
        <v>1496</v>
      </c>
      <c r="M318" s="8">
        <v>0.18721061193843072</v>
      </c>
      <c r="N318" s="39" t="s">
        <v>931</v>
      </c>
      <c r="O318" s="40">
        <v>12.369969040247678</v>
      </c>
      <c r="P318" s="40">
        <v>8.1843220338983045</v>
      </c>
      <c r="Q318" s="40"/>
      <c r="R318" s="7">
        <v>72</v>
      </c>
    </row>
    <row r="319" spans="2:18" s="1" customFormat="1" ht="15" customHeight="1">
      <c r="B319" s="6" t="s">
        <v>576</v>
      </c>
      <c r="C319" s="37" t="s">
        <v>914</v>
      </c>
      <c r="D319" s="7">
        <v>127</v>
      </c>
      <c r="E319" s="8">
        <v>0.2204861111111111</v>
      </c>
      <c r="F319" s="7">
        <v>449</v>
      </c>
      <c r="G319" s="8">
        <v>4.2657049671236701E-4</v>
      </c>
      <c r="H319" s="7">
        <v>2843</v>
      </c>
      <c r="I319" s="8">
        <v>3.6057942310336238E-4</v>
      </c>
      <c r="J319" s="38">
        <v>2</v>
      </c>
      <c r="K319" s="8">
        <v>4.4543429844097994E-3</v>
      </c>
      <c r="L319" s="38">
        <v>32</v>
      </c>
      <c r="M319" s="8">
        <v>1.1255715793176222E-2</v>
      </c>
      <c r="N319" s="39" t="s">
        <v>942</v>
      </c>
      <c r="O319" s="40">
        <v>6.3318485523385304</v>
      </c>
      <c r="P319" s="40">
        <v>6.1633109619686799</v>
      </c>
      <c r="Q319" s="40"/>
      <c r="R319" s="7">
        <v>3</v>
      </c>
    </row>
    <row r="320" spans="2:18" s="1" customFormat="1" ht="15" customHeight="1">
      <c r="B320" s="6" t="s">
        <v>577</v>
      </c>
      <c r="C320" s="37" t="s">
        <v>914</v>
      </c>
      <c r="D320" s="7">
        <v>63</v>
      </c>
      <c r="E320" s="8">
        <v>2.358667165855485E-2</v>
      </c>
      <c r="F320" s="7">
        <v>2608</v>
      </c>
      <c r="G320" s="8">
        <v>2.4777190544005641E-3</v>
      </c>
      <c r="H320" s="7">
        <v>27437</v>
      </c>
      <c r="I320" s="8">
        <v>3.4798514356971346E-3</v>
      </c>
      <c r="J320" s="38">
        <v>826</v>
      </c>
      <c r="K320" s="8">
        <v>0.31671779141104295</v>
      </c>
      <c r="L320" s="38">
        <v>5890</v>
      </c>
      <c r="M320" s="8">
        <v>0.21467361592010789</v>
      </c>
      <c r="N320" s="39" t="s">
        <v>924</v>
      </c>
      <c r="O320" s="40">
        <v>10.520322085889571</v>
      </c>
      <c r="P320" s="40">
        <v>6.9747474747474749</v>
      </c>
      <c r="Q320" s="40"/>
      <c r="R320" s="7">
        <v>76</v>
      </c>
    </row>
    <row r="321" spans="2:18" s="1" customFormat="1" ht="15" customHeight="1">
      <c r="B321" s="6" t="s">
        <v>578</v>
      </c>
      <c r="C321" s="37" t="s">
        <v>914</v>
      </c>
      <c r="D321" s="7">
        <v>137</v>
      </c>
      <c r="E321" s="8">
        <v>3.8193476442709783E-2</v>
      </c>
      <c r="F321" s="7">
        <v>3450</v>
      </c>
      <c r="G321" s="8">
        <v>3.2776574914424638E-3</v>
      </c>
      <c r="H321" s="7">
        <v>25615</v>
      </c>
      <c r="I321" s="8">
        <v>3.2487660649991655E-3</v>
      </c>
      <c r="J321" s="38">
        <v>95</v>
      </c>
      <c r="K321" s="8">
        <v>2.753623188405797E-2</v>
      </c>
      <c r="L321" s="38">
        <v>750</v>
      </c>
      <c r="M321" s="8">
        <v>2.9279718914698417E-2</v>
      </c>
      <c r="N321" s="39" t="s">
        <v>926</v>
      </c>
      <c r="O321" s="40">
        <v>7.4246376811594201</v>
      </c>
      <c r="P321" s="40">
        <v>6.9016393442622954</v>
      </c>
      <c r="Q321" s="40"/>
      <c r="R321" s="7">
        <v>13</v>
      </c>
    </row>
    <row r="322" spans="2:18" s="1" customFormat="1" ht="15" customHeight="1">
      <c r="B322" s="6" t="s">
        <v>579</v>
      </c>
      <c r="C322" s="37" t="s">
        <v>914</v>
      </c>
      <c r="D322" s="7">
        <v>62</v>
      </c>
      <c r="E322" s="8">
        <v>3.5673187571921748E-2</v>
      </c>
      <c r="F322" s="7">
        <v>1676</v>
      </c>
      <c r="G322" s="8">
        <v>1.592276508886252E-3</v>
      </c>
      <c r="H322" s="7">
        <v>8077</v>
      </c>
      <c r="I322" s="8">
        <v>1.0244108337692079E-3</v>
      </c>
      <c r="J322" s="38">
        <v>7</v>
      </c>
      <c r="K322" s="8">
        <v>4.1766109785202864E-3</v>
      </c>
      <c r="L322" s="38">
        <v>29</v>
      </c>
      <c r="M322" s="8">
        <v>3.5904419957905162E-3</v>
      </c>
      <c r="N322" s="39" t="s">
        <v>920</v>
      </c>
      <c r="O322" s="40">
        <v>4.8192124105011933</v>
      </c>
      <c r="P322" s="40">
        <v>4.7675254643499105</v>
      </c>
      <c r="Q322" s="40"/>
      <c r="R322" s="7"/>
    </row>
    <row r="323" spans="2:18" s="1" customFormat="1" ht="15" customHeight="1">
      <c r="B323" s="6" t="s">
        <v>580</v>
      </c>
      <c r="C323" s="37" t="s">
        <v>914</v>
      </c>
      <c r="D323" s="7">
        <v>1380</v>
      </c>
      <c r="E323" s="8">
        <v>0.32872796569795143</v>
      </c>
      <c r="F323" s="7">
        <v>2818</v>
      </c>
      <c r="G323" s="8">
        <v>2.6772286408361921E-3</v>
      </c>
      <c r="H323" s="7">
        <v>14053</v>
      </c>
      <c r="I323" s="8">
        <v>1.7823505567610099E-3</v>
      </c>
      <c r="J323" s="38">
        <v>115</v>
      </c>
      <c r="K323" s="8">
        <v>4.0809084457061745E-2</v>
      </c>
      <c r="L323" s="38">
        <v>540</v>
      </c>
      <c r="M323" s="8">
        <v>3.8425958869992172E-2</v>
      </c>
      <c r="N323" s="39" t="s">
        <v>965</v>
      </c>
      <c r="O323" s="40">
        <v>4.9868701206529451</v>
      </c>
      <c r="P323" s="40">
        <v>4.5094339622641506</v>
      </c>
      <c r="Q323" s="40"/>
      <c r="R323" s="7">
        <v>3</v>
      </c>
    </row>
    <row r="324" spans="2:18" s="1" customFormat="1" ht="15" customHeight="1">
      <c r="B324" s="6" t="s">
        <v>581</v>
      </c>
      <c r="C324" s="37" t="s">
        <v>914</v>
      </c>
      <c r="D324" s="7">
        <v>964</v>
      </c>
      <c r="E324" s="8">
        <v>0.24227192762000502</v>
      </c>
      <c r="F324" s="7">
        <v>3015</v>
      </c>
      <c r="G324" s="8">
        <v>2.8643876338258051E-3</v>
      </c>
      <c r="H324" s="7">
        <v>12709</v>
      </c>
      <c r="I324" s="8">
        <v>1.6118902174536167E-3</v>
      </c>
      <c r="J324" s="38">
        <v>55</v>
      </c>
      <c r="K324" s="8">
        <v>1.824212271973466E-2</v>
      </c>
      <c r="L324" s="38">
        <v>580</v>
      </c>
      <c r="M324" s="8">
        <v>4.5636950192776769E-2</v>
      </c>
      <c r="N324" s="39" t="s">
        <v>929</v>
      </c>
      <c r="O324" s="40">
        <v>4.2152570480928686</v>
      </c>
      <c r="P324" s="40">
        <v>3.8746621621621622</v>
      </c>
      <c r="Q324" s="40"/>
      <c r="R324" s="7">
        <v>3</v>
      </c>
    </row>
    <row r="325" spans="2:18" s="1" customFormat="1" ht="15" customHeight="1">
      <c r="B325" s="6" t="s">
        <v>582</v>
      </c>
      <c r="C325" s="37" t="s">
        <v>914</v>
      </c>
      <c r="D325" s="7">
        <v>29</v>
      </c>
      <c r="E325" s="8">
        <v>4.8986486486486486E-2</v>
      </c>
      <c r="F325" s="7">
        <v>563</v>
      </c>
      <c r="G325" s="8">
        <v>5.348757007774224E-4</v>
      </c>
      <c r="H325" s="7">
        <v>3967</v>
      </c>
      <c r="I325" s="8">
        <v>5.0313702829793828E-4</v>
      </c>
      <c r="J325" s="38">
        <v>115</v>
      </c>
      <c r="K325" s="8">
        <v>0.20426287744227353</v>
      </c>
      <c r="L325" s="38">
        <v>679</v>
      </c>
      <c r="M325" s="8">
        <v>0.17116208721956139</v>
      </c>
      <c r="N325" s="39" t="s">
        <v>930</v>
      </c>
      <c r="O325" s="40">
        <v>7.0461811722912966</v>
      </c>
      <c r="P325" s="40">
        <v>5.0290178571428568</v>
      </c>
      <c r="Q325" s="40"/>
      <c r="R325" s="7">
        <v>14</v>
      </c>
    </row>
    <row r="326" spans="2:18" s="1" customFormat="1" ht="15" customHeight="1">
      <c r="B326" s="6" t="s">
        <v>583</v>
      </c>
      <c r="C326" s="37" t="s">
        <v>914</v>
      </c>
      <c r="D326" s="7">
        <v>168</v>
      </c>
      <c r="E326" s="8">
        <v>0.12622088655146507</v>
      </c>
      <c r="F326" s="7">
        <v>1163</v>
      </c>
      <c r="G326" s="8">
        <v>1.1049030905935029E-3</v>
      </c>
      <c r="H326" s="7">
        <v>6097</v>
      </c>
      <c r="I326" s="8">
        <v>7.7328622675385168E-4</v>
      </c>
      <c r="J326" s="38">
        <v>16</v>
      </c>
      <c r="K326" s="8">
        <v>1.3757523645743766E-2</v>
      </c>
      <c r="L326" s="38">
        <v>134</v>
      </c>
      <c r="M326" s="8">
        <v>2.197802197802198E-2</v>
      </c>
      <c r="N326" s="39" t="s">
        <v>931</v>
      </c>
      <c r="O326" s="40">
        <v>5.242476354256234</v>
      </c>
      <c r="P326" s="40">
        <v>4.9895379250217964</v>
      </c>
      <c r="Q326" s="40"/>
      <c r="R326" s="7">
        <v>2</v>
      </c>
    </row>
    <row r="327" spans="2:18" s="1" customFormat="1" ht="15" customHeight="1">
      <c r="B327" s="6" t="s">
        <v>584</v>
      </c>
      <c r="C327" s="37" t="s">
        <v>914</v>
      </c>
      <c r="D327" s="7">
        <v>24</v>
      </c>
      <c r="E327" s="8">
        <v>0.13872832369942195</v>
      </c>
      <c r="F327" s="7">
        <v>149</v>
      </c>
      <c r="G327" s="8">
        <v>1.4155680180432669E-4</v>
      </c>
      <c r="H327" s="7">
        <v>577</v>
      </c>
      <c r="I327" s="8">
        <v>7.318126174134369E-5</v>
      </c>
      <c r="J327" s="38">
        <v>2</v>
      </c>
      <c r="K327" s="8">
        <v>1.3422818791946308E-2</v>
      </c>
      <c r="L327" s="38">
        <v>10</v>
      </c>
      <c r="M327" s="8">
        <v>1.7331022530329289E-2</v>
      </c>
      <c r="N327" s="39" t="s">
        <v>928</v>
      </c>
      <c r="O327" s="40">
        <v>3.8724832214765099</v>
      </c>
      <c r="P327" s="40">
        <v>3.7210884353741496</v>
      </c>
      <c r="Q327" s="40"/>
      <c r="R327" s="7"/>
    </row>
    <row r="328" spans="2:18" s="1" customFormat="1" ht="15" customHeight="1">
      <c r="B328" s="6" t="s">
        <v>585</v>
      </c>
      <c r="C328" s="37" t="s">
        <v>914</v>
      </c>
      <c r="D328" s="7">
        <v>9</v>
      </c>
      <c r="E328" s="8">
        <v>0.23684210526315788</v>
      </c>
      <c r="F328" s="7">
        <v>29</v>
      </c>
      <c r="G328" s="8">
        <v>2.7551323841110565E-5</v>
      </c>
      <c r="H328" s="7">
        <v>181</v>
      </c>
      <c r="I328" s="8">
        <v>2.2956340338272455E-5</v>
      </c>
      <c r="J328" s="38">
        <v>5</v>
      </c>
      <c r="K328" s="8">
        <v>0.17241379310344829</v>
      </c>
      <c r="L328" s="38">
        <v>33</v>
      </c>
      <c r="M328" s="8">
        <v>0.18232044198895028</v>
      </c>
      <c r="N328" s="39" t="s">
        <v>930</v>
      </c>
      <c r="O328" s="40">
        <v>6.2413793103448274</v>
      </c>
      <c r="P328" s="40">
        <v>4.291666666666667</v>
      </c>
      <c r="Q328" s="40"/>
      <c r="R328" s="7"/>
    </row>
    <row r="329" spans="2:18" s="1" customFormat="1" ht="15" customHeight="1">
      <c r="B329" s="6" t="s">
        <v>586</v>
      </c>
      <c r="C329" s="37" t="s">
        <v>914</v>
      </c>
      <c r="D329" s="7">
        <v>49</v>
      </c>
      <c r="E329" s="8">
        <v>0.48514851485148514</v>
      </c>
      <c r="F329" s="7">
        <v>52</v>
      </c>
      <c r="G329" s="8">
        <v>4.9402373784060323E-5</v>
      </c>
      <c r="H329" s="7">
        <v>199</v>
      </c>
      <c r="I329" s="8">
        <v>2.5239291311139328E-5</v>
      </c>
      <c r="J329" s="38">
        <v>1</v>
      </c>
      <c r="K329" s="8">
        <v>1.9230769230769232E-2</v>
      </c>
      <c r="L329" s="38">
        <v>10</v>
      </c>
      <c r="M329" s="8">
        <v>5.0251256281407038E-2</v>
      </c>
      <c r="N329" s="39" t="s">
        <v>926</v>
      </c>
      <c r="O329" s="40">
        <v>3.8269230769230771</v>
      </c>
      <c r="P329" s="40">
        <v>3.3529411764705883</v>
      </c>
      <c r="Q329" s="40"/>
      <c r="R329" s="7"/>
    </row>
    <row r="330" spans="2:18" s="1" customFormat="1" ht="15" customHeight="1">
      <c r="B330" s="6" t="s">
        <v>587</v>
      </c>
      <c r="C330" s="37" t="s">
        <v>914</v>
      </c>
      <c r="D330" s="7">
        <v>3</v>
      </c>
      <c r="E330" s="8">
        <v>0.27272727272727271</v>
      </c>
      <c r="F330" s="7">
        <v>8</v>
      </c>
      <c r="G330" s="8">
        <v>7.6003651975477423E-6</v>
      </c>
      <c r="H330" s="7">
        <v>28</v>
      </c>
      <c r="I330" s="8">
        <v>3.5512570689040263E-6</v>
      </c>
      <c r="J330" s="38"/>
      <c r="K330" s="8"/>
      <c r="L330" s="38"/>
      <c r="M330" s="8"/>
      <c r="N330" s="39" t="s">
        <v>926</v>
      </c>
      <c r="O330" s="40">
        <v>3.5</v>
      </c>
      <c r="P330" s="40">
        <v>3.5</v>
      </c>
      <c r="Q330" s="40"/>
      <c r="R330" s="7"/>
    </row>
    <row r="331" spans="2:18" s="1" customFormat="1" ht="15" customHeight="1">
      <c r="B331" s="6" t="s">
        <v>588</v>
      </c>
      <c r="C331" s="37" t="s">
        <v>914</v>
      </c>
      <c r="D331" s="7">
        <v>90</v>
      </c>
      <c r="E331" s="8">
        <v>8.3410565338276177E-2</v>
      </c>
      <c r="F331" s="7">
        <v>989</v>
      </c>
      <c r="G331" s="8">
        <v>9.3959514754683965E-4</v>
      </c>
      <c r="H331" s="7">
        <v>9458</v>
      </c>
      <c r="I331" s="8">
        <v>1.1995639056319386E-3</v>
      </c>
      <c r="J331" s="38">
        <v>260</v>
      </c>
      <c r="K331" s="8">
        <v>0.26289180990899896</v>
      </c>
      <c r="L331" s="38">
        <v>2489</v>
      </c>
      <c r="M331" s="8">
        <v>0.26316345950518077</v>
      </c>
      <c r="N331" s="39" t="s">
        <v>924</v>
      </c>
      <c r="O331" s="40">
        <v>9.5631951466127401</v>
      </c>
      <c r="P331" s="40">
        <v>5.6268861454046641</v>
      </c>
      <c r="Q331" s="40"/>
      <c r="R331" s="7">
        <v>37</v>
      </c>
    </row>
    <row r="332" spans="2:18" s="1" customFormat="1" ht="15" customHeight="1">
      <c r="B332" s="6" t="s">
        <v>589</v>
      </c>
      <c r="C332" s="37" t="s">
        <v>914</v>
      </c>
      <c r="D332" s="7">
        <v>1100</v>
      </c>
      <c r="E332" s="8">
        <v>0.41306796845662785</v>
      </c>
      <c r="F332" s="7">
        <v>1563</v>
      </c>
      <c r="G332" s="8">
        <v>1.4849213504708901E-3</v>
      </c>
      <c r="H332" s="7">
        <v>9351</v>
      </c>
      <c r="I332" s="8">
        <v>1.1859930304043411E-3</v>
      </c>
      <c r="J332" s="38">
        <v>34</v>
      </c>
      <c r="K332" s="8">
        <v>2.1753039027511197E-2</v>
      </c>
      <c r="L332" s="38">
        <v>263</v>
      </c>
      <c r="M332" s="8">
        <v>2.8125334188856807E-2</v>
      </c>
      <c r="N332" s="39" t="s">
        <v>918</v>
      </c>
      <c r="O332" s="40">
        <v>5.9827255278310938</v>
      </c>
      <c r="P332" s="40">
        <v>5.4990189666448659</v>
      </c>
      <c r="Q332" s="40"/>
      <c r="R332" s="7">
        <v>6</v>
      </c>
    </row>
    <row r="333" spans="2:18" s="1" customFormat="1" ht="15" customHeight="1">
      <c r="B333" s="6" t="s">
        <v>590</v>
      </c>
      <c r="C333" s="37" t="s">
        <v>914</v>
      </c>
      <c r="D333" s="7">
        <v>101</v>
      </c>
      <c r="E333" s="8">
        <v>0.16369529983792544</v>
      </c>
      <c r="F333" s="7">
        <v>516</v>
      </c>
      <c r="G333" s="8">
        <v>4.9022355524182932E-4</v>
      </c>
      <c r="H333" s="7">
        <v>3290</v>
      </c>
      <c r="I333" s="8">
        <v>4.172727055962231E-4</v>
      </c>
      <c r="J333" s="38">
        <v>27</v>
      </c>
      <c r="K333" s="8">
        <v>5.232558139534884E-2</v>
      </c>
      <c r="L333" s="38">
        <v>214</v>
      </c>
      <c r="M333" s="8">
        <v>6.5045592705167174E-2</v>
      </c>
      <c r="N333" s="39" t="s">
        <v>931</v>
      </c>
      <c r="O333" s="40">
        <v>6.3759689922480618</v>
      </c>
      <c r="P333" s="40">
        <v>5.4580777096114517</v>
      </c>
      <c r="Q333" s="40"/>
      <c r="R333" s="7">
        <v>1</v>
      </c>
    </row>
    <row r="334" spans="2:18" s="1" customFormat="1" ht="15" customHeight="1">
      <c r="B334" s="6" t="s">
        <v>591</v>
      </c>
      <c r="C334" s="37" t="s">
        <v>907</v>
      </c>
      <c r="D334" s="7"/>
      <c r="E334" s="8"/>
      <c r="F334" s="7">
        <v>678</v>
      </c>
      <c r="G334" s="8">
        <v>6.4413095049217111E-4</v>
      </c>
      <c r="H334" s="7">
        <v>7568</v>
      </c>
      <c r="I334" s="8">
        <v>9.5985405348091685E-4</v>
      </c>
      <c r="J334" s="38">
        <v>156</v>
      </c>
      <c r="K334" s="8">
        <v>0.23008849557522124</v>
      </c>
      <c r="L334" s="38">
        <v>1203</v>
      </c>
      <c r="M334" s="8">
        <v>0.15895877378435519</v>
      </c>
      <c r="N334" s="39" t="s">
        <v>920</v>
      </c>
      <c r="O334" s="40">
        <v>11.162241887905605</v>
      </c>
      <c r="P334" s="40">
        <v>8.2528735632183903</v>
      </c>
      <c r="Q334" s="40">
        <v>1.2536873156342183</v>
      </c>
      <c r="R334" s="7">
        <v>2</v>
      </c>
    </row>
    <row r="335" spans="2:18" s="1" customFormat="1" ht="15" customHeight="1">
      <c r="B335" s="6" t="s">
        <v>592</v>
      </c>
      <c r="C335" s="37" t="s">
        <v>907</v>
      </c>
      <c r="D335" s="7">
        <v>7</v>
      </c>
      <c r="E335" s="8">
        <v>1.5751575157515751E-3</v>
      </c>
      <c r="F335" s="7">
        <v>4437</v>
      </c>
      <c r="G335" s="8">
        <v>4.2153525476899163E-3</v>
      </c>
      <c r="H335" s="7">
        <v>31703</v>
      </c>
      <c r="I335" s="8">
        <v>4.0209108162665838E-3</v>
      </c>
      <c r="J335" s="38">
        <v>61</v>
      </c>
      <c r="K335" s="8">
        <v>1.3748027946810909E-2</v>
      </c>
      <c r="L335" s="38">
        <v>388</v>
      </c>
      <c r="M335" s="8">
        <v>1.2238589407942466E-2</v>
      </c>
      <c r="N335" s="39" t="s">
        <v>916</v>
      </c>
      <c r="O335" s="40">
        <v>7.1451431147171514</v>
      </c>
      <c r="P335" s="40">
        <v>6.9328153564899448</v>
      </c>
      <c r="Q335" s="40">
        <v>0.84989858012170383</v>
      </c>
      <c r="R335" s="7"/>
    </row>
    <row r="336" spans="2:18" s="1" customFormat="1" ht="15" customHeight="1">
      <c r="B336" s="6" t="s">
        <v>593</v>
      </c>
      <c r="C336" s="37" t="s">
        <v>907</v>
      </c>
      <c r="D336" s="7">
        <v>2</v>
      </c>
      <c r="E336" s="8">
        <v>3.780718336483932E-3</v>
      </c>
      <c r="F336" s="7">
        <v>527</v>
      </c>
      <c r="G336" s="8">
        <v>5.0067405738845748E-4</v>
      </c>
      <c r="H336" s="7">
        <v>4316</v>
      </c>
      <c r="I336" s="8">
        <v>5.474009110496349E-4</v>
      </c>
      <c r="J336" s="38">
        <v>116</v>
      </c>
      <c r="K336" s="8">
        <v>0.22011385199240988</v>
      </c>
      <c r="L336" s="38">
        <v>934</v>
      </c>
      <c r="M336" s="8">
        <v>0.21640407784986099</v>
      </c>
      <c r="N336" s="39" t="s">
        <v>930</v>
      </c>
      <c r="O336" s="40">
        <v>8.1897533206831117</v>
      </c>
      <c r="P336" s="40">
        <v>5.6715328467153281</v>
      </c>
      <c r="Q336" s="40">
        <v>1.7457305502846301</v>
      </c>
      <c r="R336" s="7">
        <v>4</v>
      </c>
    </row>
    <row r="337" spans="2:18" s="1" customFormat="1" ht="15" customHeight="1">
      <c r="B337" s="6" t="s">
        <v>594</v>
      </c>
      <c r="C337" s="37" t="s">
        <v>907</v>
      </c>
      <c r="D337" s="7">
        <v>81</v>
      </c>
      <c r="E337" s="8">
        <v>1.3106796116504855E-2</v>
      </c>
      <c r="F337" s="7">
        <v>6099</v>
      </c>
      <c r="G337" s="8">
        <v>5.7943284174804596E-3</v>
      </c>
      <c r="H337" s="7">
        <v>26285</v>
      </c>
      <c r="I337" s="8">
        <v>3.3337425734336545E-3</v>
      </c>
      <c r="J337" s="38">
        <v>39</v>
      </c>
      <c r="K337" s="8">
        <v>6.3944909001475651E-3</v>
      </c>
      <c r="L337" s="38">
        <v>170</v>
      </c>
      <c r="M337" s="8">
        <v>6.4675670534525397E-3</v>
      </c>
      <c r="N337" s="39" t="s">
        <v>929</v>
      </c>
      <c r="O337" s="40">
        <v>4.3097229053943273</v>
      </c>
      <c r="P337" s="40">
        <v>4.2321782178217822</v>
      </c>
      <c r="Q337" s="40">
        <v>0.45548450565666504</v>
      </c>
      <c r="R337" s="7"/>
    </row>
    <row r="338" spans="2:18" s="1" customFormat="1" ht="15" customHeight="1">
      <c r="B338" s="6" t="s">
        <v>595</v>
      </c>
      <c r="C338" s="37" t="s">
        <v>907</v>
      </c>
      <c r="D338" s="7">
        <v>198</v>
      </c>
      <c r="E338" s="8">
        <v>0.35611510791366907</v>
      </c>
      <c r="F338" s="7">
        <v>358</v>
      </c>
      <c r="G338" s="8">
        <v>3.4011634259026145E-4</v>
      </c>
      <c r="H338" s="7">
        <v>1293</v>
      </c>
      <c r="I338" s="8">
        <v>1.6399197821760379E-4</v>
      </c>
      <c r="J338" s="38">
        <v>7</v>
      </c>
      <c r="K338" s="8">
        <v>1.9553072625698324E-2</v>
      </c>
      <c r="L338" s="38">
        <v>40</v>
      </c>
      <c r="M338" s="8">
        <v>3.0935808197989172E-2</v>
      </c>
      <c r="N338" s="39" t="s">
        <v>931</v>
      </c>
      <c r="O338" s="40">
        <v>3.6117318435754191</v>
      </c>
      <c r="P338" s="40">
        <v>3.2706552706552707</v>
      </c>
      <c r="Q338" s="40">
        <v>1.0837988826815643</v>
      </c>
      <c r="R338" s="7"/>
    </row>
    <row r="339" spans="2:18" s="1" customFormat="1" ht="15" customHeight="1">
      <c r="B339" s="6" t="s">
        <v>596</v>
      </c>
      <c r="C339" s="37" t="s">
        <v>907</v>
      </c>
      <c r="D339" s="7">
        <v>2860</v>
      </c>
      <c r="E339" s="8">
        <v>0.7731819410651527</v>
      </c>
      <c r="F339" s="7">
        <v>839</v>
      </c>
      <c r="G339" s="8">
        <v>7.9708830009281946E-4</v>
      </c>
      <c r="H339" s="7">
        <v>3001</v>
      </c>
      <c r="I339" s="8">
        <v>3.8061865942074939E-4</v>
      </c>
      <c r="J339" s="38">
        <v>125</v>
      </c>
      <c r="K339" s="8">
        <v>0.14898688915375446</v>
      </c>
      <c r="L339" s="38">
        <v>744</v>
      </c>
      <c r="M339" s="8">
        <v>0.24791736087970676</v>
      </c>
      <c r="N339" s="39" t="s">
        <v>911</v>
      </c>
      <c r="O339" s="40">
        <v>3.5768772348033373</v>
      </c>
      <c r="P339" s="40">
        <v>2.4565826330532214</v>
      </c>
      <c r="Q339" s="40">
        <v>0.78307508939213344</v>
      </c>
      <c r="R339" s="7">
        <v>4</v>
      </c>
    </row>
    <row r="340" spans="2:18" s="1" customFormat="1" ht="15" customHeight="1">
      <c r="B340" s="6" t="s">
        <v>597</v>
      </c>
      <c r="C340" s="37" t="s">
        <v>907</v>
      </c>
      <c r="D340" s="7">
        <v>1315</v>
      </c>
      <c r="E340" s="8">
        <v>0.81982543640897754</v>
      </c>
      <c r="F340" s="7">
        <v>289</v>
      </c>
      <c r="G340" s="8">
        <v>2.7456319276141216E-4</v>
      </c>
      <c r="H340" s="7">
        <v>827</v>
      </c>
      <c r="I340" s="8">
        <v>1.0488891414227249E-4</v>
      </c>
      <c r="J340" s="38">
        <v>17</v>
      </c>
      <c r="K340" s="8">
        <v>5.8823529411764705E-2</v>
      </c>
      <c r="L340" s="38">
        <v>139</v>
      </c>
      <c r="M340" s="8">
        <v>0.16807738814993953</v>
      </c>
      <c r="N340" s="39" t="s">
        <v>911</v>
      </c>
      <c r="O340" s="40">
        <v>2.8615916955017302</v>
      </c>
      <c r="P340" s="40">
        <v>2.2720588235294117</v>
      </c>
      <c r="Q340" s="40">
        <v>0.63321799307958482</v>
      </c>
      <c r="R340" s="7"/>
    </row>
    <row r="341" spans="2:18" s="1" customFormat="1" ht="15" customHeight="1">
      <c r="B341" s="6" t="s">
        <v>598</v>
      </c>
      <c r="C341" s="37" t="s">
        <v>907</v>
      </c>
      <c r="D341" s="7">
        <v>312</v>
      </c>
      <c r="E341" s="8">
        <v>0.28915662650602408</v>
      </c>
      <c r="F341" s="7">
        <v>767</v>
      </c>
      <c r="G341" s="8">
        <v>7.2868501331488974E-4</v>
      </c>
      <c r="H341" s="7">
        <v>3667</v>
      </c>
      <c r="I341" s="8">
        <v>4.6508784541682372E-4</v>
      </c>
      <c r="J341" s="38">
        <v>16</v>
      </c>
      <c r="K341" s="8">
        <v>2.0860495436766623E-2</v>
      </c>
      <c r="L341" s="38">
        <v>179</v>
      </c>
      <c r="M341" s="8">
        <v>4.8813744205072264E-2</v>
      </c>
      <c r="N341" s="39" t="s">
        <v>931</v>
      </c>
      <c r="O341" s="40">
        <v>4.78096479791395</v>
      </c>
      <c r="P341" s="40">
        <v>4.3249001331557926</v>
      </c>
      <c r="Q341" s="40">
        <v>0.5736636245110821</v>
      </c>
      <c r="R341" s="7">
        <v>1</v>
      </c>
    </row>
    <row r="342" spans="2:18" s="1" customFormat="1" ht="15" customHeight="1">
      <c r="B342" s="6" t="s">
        <v>599</v>
      </c>
      <c r="C342" s="37" t="s">
        <v>907</v>
      </c>
      <c r="D342" s="7">
        <v>217</v>
      </c>
      <c r="E342" s="8">
        <v>0.69551282051282048</v>
      </c>
      <c r="F342" s="7">
        <v>95</v>
      </c>
      <c r="G342" s="8">
        <v>9.0254336720879444E-5</v>
      </c>
      <c r="H342" s="7">
        <v>435</v>
      </c>
      <c r="I342" s="8">
        <v>5.517131517761612E-5</v>
      </c>
      <c r="J342" s="38">
        <v>8</v>
      </c>
      <c r="K342" s="8">
        <v>8.4210526315789472E-2</v>
      </c>
      <c r="L342" s="38">
        <v>63</v>
      </c>
      <c r="M342" s="8">
        <v>0.14482758620689656</v>
      </c>
      <c r="N342" s="39" t="s">
        <v>933</v>
      </c>
      <c r="O342" s="40">
        <v>4.5789473684210522</v>
      </c>
      <c r="P342" s="40">
        <v>3.632183908045977</v>
      </c>
      <c r="Q342" s="40">
        <v>1.1578947368421053</v>
      </c>
      <c r="R342" s="7"/>
    </row>
    <row r="343" spans="2:18" s="1" customFormat="1" ht="15" customHeight="1">
      <c r="B343" s="6" t="s">
        <v>600</v>
      </c>
      <c r="C343" s="37" t="s">
        <v>907</v>
      </c>
      <c r="D343" s="7">
        <v>57</v>
      </c>
      <c r="E343" s="8">
        <v>0.6</v>
      </c>
      <c r="F343" s="7">
        <v>38</v>
      </c>
      <c r="G343" s="8">
        <v>3.6101734688351774E-5</v>
      </c>
      <c r="H343" s="7">
        <v>93</v>
      </c>
      <c r="I343" s="8">
        <v>1.1795246693145515E-5</v>
      </c>
      <c r="J343" s="38">
        <v>2</v>
      </c>
      <c r="K343" s="8">
        <v>5.2631578947368418E-2</v>
      </c>
      <c r="L343" s="38">
        <v>7</v>
      </c>
      <c r="M343" s="8">
        <v>7.5268817204301078E-2</v>
      </c>
      <c r="N343" s="39" t="s">
        <v>911</v>
      </c>
      <c r="O343" s="40">
        <v>2.4473684210526314</v>
      </c>
      <c r="P343" s="40">
        <v>2.1666666666666665</v>
      </c>
      <c r="Q343" s="40">
        <v>1.0263157894736843</v>
      </c>
      <c r="R343" s="7"/>
    </row>
    <row r="344" spans="2:18" s="1" customFormat="1" ht="15" customHeight="1">
      <c r="B344" s="6" t="s">
        <v>601</v>
      </c>
      <c r="C344" s="37" t="s">
        <v>907</v>
      </c>
      <c r="D344" s="7">
        <v>53</v>
      </c>
      <c r="E344" s="8">
        <v>0.26237623762376239</v>
      </c>
      <c r="F344" s="7">
        <v>149</v>
      </c>
      <c r="G344" s="8">
        <v>1.4155680180432669E-4</v>
      </c>
      <c r="H344" s="7">
        <v>828</v>
      </c>
      <c r="I344" s="8">
        <v>1.050157447518762E-4</v>
      </c>
      <c r="J344" s="38">
        <v>1</v>
      </c>
      <c r="K344" s="8">
        <v>6.7114093959731542E-3</v>
      </c>
      <c r="L344" s="38">
        <v>33</v>
      </c>
      <c r="M344" s="8">
        <v>3.9855072463768113E-2</v>
      </c>
      <c r="N344" s="39" t="s">
        <v>941</v>
      </c>
      <c r="O344" s="40">
        <v>5.5570469798657722</v>
      </c>
      <c r="P344" s="40">
        <v>5.1283783783783781</v>
      </c>
      <c r="Q344" s="40">
        <v>1.9463087248322148</v>
      </c>
      <c r="R344" s="7"/>
    </row>
    <row r="345" spans="2:18" s="1" customFormat="1" ht="15" customHeight="1">
      <c r="B345" s="6" t="s">
        <v>602</v>
      </c>
      <c r="C345" s="37" t="s">
        <v>907</v>
      </c>
      <c r="D345" s="7">
        <v>18</v>
      </c>
      <c r="E345" s="8">
        <v>0.14516129032258066</v>
      </c>
      <c r="F345" s="7">
        <v>106</v>
      </c>
      <c r="G345" s="8">
        <v>1.0070483886750758E-4</v>
      </c>
      <c r="H345" s="7">
        <v>569</v>
      </c>
      <c r="I345" s="8">
        <v>7.2166616864513964E-5</v>
      </c>
      <c r="J345" s="38">
        <v>2</v>
      </c>
      <c r="K345" s="8">
        <v>1.8867924528301886E-2</v>
      </c>
      <c r="L345" s="38">
        <v>25</v>
      </c>
      <c r="M345" s="8">
        <v>4.3936731107205626E-2</v>
      </c>
      <c r="N345" s="39" t="s">
        <v>908</v>
      </c>
      <c r="O345" s="40">
        <v>5.367924528301887</v>
      </c>
      <c r="P345" s="40">
        <v>4.7307692307692308</v>
      </c>
      <c r="Q345" s="40">
        <v>1.3679245283018868</v>
      </c>
      <c r="R345" s="7">
        <v>1</v>
      </c>
    </row>
    <row r="346" spans="2:18" s="1" customFormat="1" ht="15" customHeight="1">
      <c r="B346" s="6" t="s">
        <v>603</v>
      </c>
      <c r="C346" s="37" t="s">
        <v>914</v>
      </c>
      <c r="D346" s="7">
        <v>39</v>
      </c>
      <c r="E346" s="8">
        <v>0.1541501976284585</v>
      </c>
      <c r="F346" s="7">
        <v>214</v>
      </c>
      <c r="G346" s="8">
        <v>2.0330976903440209E-4</v>
      </c>
      <c r="H346" s="7">
        <v>2444</v>
      </c>
      <c r="I346" s="8">
        <v>3.0997400987148001E-4</v>
      </c>
      <c r="J346" s="38">
        <v>5</v>
      </c>
      <c r="K346" s="8">
        <v>2.336448598130841E-2</v>
      </c>
      <c r="L346" s="38">
        <v>72</v>
      </c>
      <c r="M346" s="8">
        <v>2.9459901800327332E-2</v>
      </c>
      <c r="N346" s="39" t="s">
        <v>952</v>
      </c>
      <c r="O346" s="40">
        <v>11.420560747663551</v>
      </c>
      <c r="P346" s="40">
        <v>10.535885167464114</v>
      </c>
      <c r="Q346" s="40"/>
      <c r="R346" s="7">
        <v>16</v>
      </c>
    </row>
    <row r="347" spans="2:18" s="1" customFormat="1" ht="15" customHeight="1">
      <c r="B347" s="6" t="s">
        <v>604</v>
      </c>
      <c r="C347" s="37" t="s">
        <v>914</v>
      </c>
      <c r="D347" s="7">
        <v>562</v>
      </c>
      <c r="E347" s="8">
        <v>0.72051282051282051</v>
      </c>
      <c r="F347" s="7">
        <v>218</v>
      </c>
      <c r="G347" s="8">
        <v>2.0710995163317599E-4</v>
      </c>
      <c r="H347" s="7">
        <v>1085</v>
      </c>
      <c r="I347" s="8">
        <v>1.3761121142003103E-4</v>
      </c>
      <c r="J347" s="38">
        <v>1</v>
      </c>
      <c r="K347" s="8">
        <v>4.5871559633027525E-3</v>
      </c>
      <c r="L347" s="38">
        <v>7</v>
      </c>
      <c r="M347" s="8">
        <v>6.4516129032258064E-3</v>
      </c>
      <c r="N347" s="39" t="s">
        <v>922</v>
      </c>
      <c r="O347" s="40">
        <v>4.977064220183486</v>
      </c>
      <c r="P347" s="40">
        <v>4.8433179723502304</v>
      </c>
      <c r="Q347" s="40"/>
      <c r="R347" s="7">
        <v>2</v>
      </c>
    </row>
    <row r="348" spans="2:18" s="1" customFormat="1" ht="15" customHeight="1">
      <c r="B348" s="6" t="s">
        <v>605</v>
      </c>
      <c r="C348" s="37" t="s">
        <v>914</v>
      </c>
      <c r="D348" s="7">
        <v>19</v>
      </c>
      <c r="E348" s="8">
        <v>0.12337662337662338</v>
      </c>
      <c r="F348" s="7">
        <v>135</v>
      </c>
      <c r="G348" s="8">
        <v>1.2825616270861816E-4</v>
      </c>
      <c r="H348" s="7">
        <v>1084</v>
      </c>
      <c r="I348" s="8">
        <v>1.374843808104273E-4</v>
      </c>
      <c r="J348" s="38">
        <v>32</v>
      </c>
      <c r="K348" s="8">
        <v>0.23703703703703705</v>
      </c>
      <c r="L348" s="38">
        <v>228</v>
      </c>
      <c r="M348" s="8">
        <v>0.21033210332103322</v>
      </c>
      <c r="N348" s="39" t="s">
        <v>930</v>
      </c>
      <c r="O348" s="40">
        <v>8.0296296296296301</v>
      </c>
      <c r="P348" s="40">
        <v>5.5145631067961167</v>
      </c>
      <c r="Q348" s="40"/>
      <c r="R348" s="7"/>
    </row>
    <row r="349" spans="2:18" s="1" customFormat="1" ht="15" customHeight="1">
      <c r="B349" s="6" t="s">
        <v>606</v>
      </c>
      <c r="C349" s="37" t="s">
        <v>914</v>
      </c>
      <c r="D349" s="7">
        <v>442</v>
      </c>
      <c r="E349" s="8">
        <v>0.74036850921273034</v>
      </c>
      <c r="F349" s="7">
        <v>155</v>
      </c>
      <c r="G349" s="8">
        <v>1.4725707570248749E-4</v>
      </c>
      <c r="H349" s="7">
        <v>681</v>
      </c>
      <c r="I349" s="8">
        <v>8.6371645140130069E-5</v>
      </c>
      <c r="J349" s="38">
        <v>1</v>
      </c>
      <c r="K349" s="8">
        <v>6.4516129032258064E-3</v>
      </c>
      <c r="L349" s="38">
        <v>2</v>
      </c>
      <c r="M349" s="8">
        <v>2.936857562408223E-3</v>
      </c>
      <c r="N349" s="39" t="s">
        <v>918</v>
      </c>
      <c r="O349" s="40">
        <v>4.3935483870967742</v>
      </c>
      <c r="P349" s="40">
        <v>4.279220779220779</v>
      </c>
      <c r="Q349" s="40"/>
      <c r="R349" s="7"/>
    </row>
    <row r="350" spans="2:18" s="1" customFormat="1" ht="15" customHeight="1">
      <c r="B350" s="6" t="s">
        <v>607</v>
      </c>
      <c r="C350" s="37" t="s">
        <v>914</v>
      </c>
      <c r="D350" s="7">
        <v>178</v>
      </c>
      <c r="E350" s="8">
        <v>0.1680830972615675</v>
      </c>
      <c r="F350" s="7">
        <v>881</v>
      </c>
      <c r="G350" s="8">
        <v>8.3699021737994512E-4</v>
      </c>
      <c r="H350" s="7">
        <v>5699</v>
      </c>
      <c r="I350" s="8">
        <v>7.2280764413157306E-4</v>
      </c>
      <c r="J350" s="38">
        <v>27</v>
      </c>
      <c r="K350" s="8">
        <v>3.0646992054483541E-2</v>
      </c>
      <c r="L350" s="38">
        <v>222</v>
      </c>
      <c r="M350" s="8">
        <v>3.8954202491665202E-2</v>
      </c>
      <c r="N350" s="39" t="s">
        <v>916</v>
      </c>
      <c r="O350" s="40">
        <v>6.468785471055619</v>
      </c>
      <c r="P350" s="40">
        <v>5.9074941451990632</v>
      </c>
      <c r="Q350" s="40"/>
      <c r="R350" s="7">
        <v>1</v>
      </c>
    </row>
    <row r="351" spans="2:18" s="1" customFormat="1" ht="15" customHeight="1">
      <c r="B351" s="6" t="s">
        <v>608</v>
      </c>
      <c r="C351" s="37" t="s">
        <v>914</v>
      </c>
      <c r="D351" s="7">
        <v>2</v>
      </c>
      <c r="E351" s="8">
        <v>1</v>
      </c>
      <c r="F351" s="7"/>
      <c r="G351" s="8"/>
      <c r="H351" s="7"/>
      <c r="I351" s="8"/>
      <c r="J351" s="38"/>
      <c r="K351" s="8"/>
      <c r="L351" s="38"/>
      <c r="M351" s="8"/>
      <c r="N351" s="39" t="s">
        <v>966</v>
      </c>
      <c r="O351" s="40"/>
      <c r="P351" s="40"/>
      <c r="Q351" s="40"/>
      <c r="R351" s="7"/>
    </row>
    <row r="352" spans="2:18" s="1" customFormat="1" ht="15" customHeight="1">
      <c r="B352" s="6" t="s">
        <v>609</v>
      </c>
      <c r="C352" s="37" t="s">
        <v>914</v>
      </c>
      <c r="D352" s="7">
        <v>208</v>
      </c>
      <c r="E352" s="8">
        <v>0.43697478991596639</v>
      </c>
      <c r="F352" s="7">
        <v>268</v>
      </c>
      <c r="G352" s="8">
        <v>2.5461223411784938E-4</v>
      </c>
      <c r="H352" s="7">
        <v>1166</v>
      </c>
      <c r="I352" s="8">
        <v>1.4788449079793195E-4</v>
      </c>
      <c r="J352" s="38">
        <v>61</v>
      </c>
      <c r="K352" s="8">
        <v>0.22761194029850745</v>
      </c>
      <c r="L352" s="38">
        <v>327</v>
      </c>
      <c r="M352" s="8">
        <v>0.28044596912521441</v>
      </c>
      <c r="N352" s="39" t="s">
        <v>911</v>
      </c>
      <c r="O352" s="40">
        <v>4.3507462686567164</v>
      </c>
      <c r="P352" s="40">
        <v>2.8357487922705316</v>
      </c>
      <c r="Q352" s="40"/>
      <c r="R352" s="7"/>
    </row>
    <row r="353" spans="2:18" s="1" customFormat="1" ht="15" customHeight="1">
      <c r="B353" s="6" t="s">
        <v>610</v>
      </c>
      <c r="C353" s="37" t="s">
        <v>907</v>
      </c>
      <c r="D353" s="7">
        <v>7</v>
      </c>
      <c r="E353" s="8">
        <v>4.8109965635738834E-3</v>
      </c>
      <c r="F353" s="7">
        <v>1448</v>
      </c>
      <c r="G353" s="8">
        <v>1.3756661007561413E-3</v>
      </c>
      <c r="H353" s="7">
        <v>11641</v>
      </c>
      <c r="I353" s="8">
        <v>1.4764351263968488E-3</v>
      </c>
      <c r="J353" s="38">
        <v>36</v>
      </c>
      <c r="K353" s="8">
        <v>2.4861878453038673E-2</v>
      </c>
      <c r="L353" s="38">
        <v>377</v>
      </c>
      <c r="M353" s="8">
        <v>3.2385533888841161E-2</v>
      </c>
      <c r="N353" s="39" t="s">
        <v>908</v>
      </c>
      <c r="O353" s="40">
        <v>8.0393646408839778</v>
      </c>
      <c r="P353" s="40">
        <v>7.3045325779036832</v>
      </c>
      <c r="Q353" s="40">
        <v>1.1961325966850829</v>
      </c>
      <c r="R353" s="7">
        <v>7</v>
      </c>
    </row>
    <row r="354" spans="2:18" s="1" customFormat="1" ht="15" customHeight="1">
      <c r="B354" s="6" t="s">
        <v>611</v>
      </c>
      <c r="C354" s="37" t="s">
        <v>907</v>
      </c>
      <c r="D354" s="7"/>
      <c r="E354" s="8"/>
      <c r="F354" s="7">
        <v>114</v>
      </c>
      <c r="G354" s="8">
        <v>1.0830520406505533E-4</v>
      </c>
      <c r="H354" s="7">
        <v>1245</v>
      </c>
      <c r="I354" s="8">
        <v>1.5790410895662546E-4</v>
      </c>
      <c r="J354" s="38">
        <v>19</v>
      </c>
      <c r="K354" s="8">
        <v>0.16666666666666666</v>
      </c>
      <c r="L354" s="38">
        <v>217</v>
      </c>
      <c r="M354" s="8">
        <v>0.17429718875502009</v>
      </c>
      <c r="N354" s="39" t="s">
        <v>943</v>
      </c>
      <c r="O354" s="40">
        <v>10.921052631578947</v>
      </c>
      <c r="P354" s="40">
        <v>7.4210526315789478</v>
      </c>
      <c r="Q354" s="40">
        <v>1.7982456140350878</v>
      </c>
      <c r="R354" s="7">
        <v>2</v>
      </c>
    </row>
    <row r="355" spans="2:18" s="1" customFormat="1" ht="15" customHeight="1">
      <c r="B355" s="6" t="s">
        <v>612</v>
      </c>
      <c r="C355" s="37" t="s">
        <v>907</v>
      </c>
      <c r="D355" s="7">
        <v>48</v>
      </c>
      <c r="E355" s="8">
        <v>5.3215077605321508E-2</v>
      </c>
      <c r="F355" s="7">
        <v>854</v>
      </c>
      <c r="G355" s="8">
        <v>8.1133898483822149E-4</v>
      </c>
      <c r="H355" s="7">
        <v>4388</v>
      </c>
      <c r="I355" s="8">
        <v>5.565327149411024E-4</v>
      </c>
      <c r="J355" s="38">
        <v>13</v>
      </c>
      <c r="K355" s="8">
        <v>1.5222482435597189E-2</v>
      </c>
      <c r="L355" s="38">
        <v>163</v>
      </c>
      <c r="M355" s="8">
        <v>3.7146763901549681E-2</v>
      </c>
      <c r="N355" s="39" t="s">
        <v>931</v>
      </c>
      <c r="O355" s="40">
        <v>5.1381733021077283</v>
      </c>
      <c r="P355" s="40">
        <v>4.7919143876337698</v>
      </c>
      <c r="Q355" s="40">
        <v>0.83021077283372369</v>
      </c>
      <c r="R355" s="7"/>
    </row>
    <row r="356" spans="2:18" s="1" customFormat="1" ht="15" customHeight="1">
      <c r="B356" s="6" t="s">
        <v>613</v>
      </c>
      <c r="C356" s="37" t="s">
        <v>907</v>
      </c>
      <c r="D356" s="7">
        <v>623</v>
      </c>
      <c r="E356" s="8">
        <v>0.33279914529914528</v>
      </c>
      <c r="F356" s="7">
        <v>1249</v>
      </c>
      <c r="G356" s="8">
        <v>1.1866070164671413E-3</v>
      </c>
      <c r="H356" s="7">
        <v>4789</v>
      </c>
      <c r="I356" s="8">
        <v>6.0739178939219222E-4</v>
      </c>
      <c r="J356" s="38">
        <v>8</v>
      </c>
      <c r="K356" s="8">
        <v>6.4051240992794231E-3</v>
      </c>
      <c r="L356" s="38">
        <v>70</v>
      </c>
      <c r="M356" s="8">
        <v>1.4616830235957402E-2</v>
      </c>
      <c r="N356" s="39" t="s">
        <v>925</v>
      </c>
      <c r="O356" s="40">
        <v>3.834267413931145</v>
      </c>
      <c r="P356" s="40">
        <v>3.7123287671232879</v>
      </c>
      <c r="Q356" s="40">
        <v>0.51321056845476376</v>
      </c>
      <c r="R356" s="7"/>
    </row>
    <row r="357" spans="2:18" s="1" customFormat="1" ht="15" customHeight="1">
      <c r="B357" s="6" t="s">
        <v>614</v>
      </c>
      <c r="C357" s="37" t="s">
        <v>907</v>
      </c>
      <c r="D357" s="7">
        <v>35</v>
      </c>
      <c r="E357" s="8">
        <v>3.4930139720558882E-2</v>
      </c>
      <c r="F357" s="7">
        <v>967</v>
      </c>
      <c r="G357" s="8">
        <v>9.1869414325358332E-4</v>
      </c>
      <c r="H357" s="7">
        <v>8586</v>
      </c>
      <c r="I357" s="8">
        <v>1.088967614057499E-3</v>
      </c>
      <c r="J357" s="38">
        <v>29</v>
      </c>
      <c r="K357" s="8">
        <v>2.9989658738366079E-2</v>
      </c>
      <c r="L357" s="38">
        <v>374</v>
      </c>
      <c r="M357" s="8">
        <v>4.3559282552993246E-2</v>
      </c>
      <c r="N357" s="39" t="s">
        <v>915</v>
      </c>
      <c r="O357" s="40">
        <v>8.879007238883144</v>
      </c>
      <c r="P357" s="40">
        <v>7.7910447761194028</v>
      </c>
      <c r="Q357" s="40">
        <v>2.2057911065149947</v>
      </c>
      <c r="R357" s="7">
        <v>7</v>
      </c>
    </row>
    <row r="358" spans="2:18" s="1" customFormat="1" ht="15" customHeight="1">
      <c r="B358" s="6" t="s">
        <v>615</v>
      </c>
      <c r="C358" s="37" t="s">
        <v>907</v>
      </c>
      <c r="D358" s="7">
        <v>40</v>
      </c>
      <c r="E358" s="8">
        <v>4.6783625730994149E-2</v>
      </c>
      <c r="F358" s="7">
        <v>815</v>
      </c>
      <c r="G358" s="8">
        <v>7.7428720450017626E-4</v>
      </c>
      <c r="H358" s="7">
        <v>6233</v>
      </c>
      <c r="I358" s="8">
        <v>7.9053518965995699E-4</v>
      </c>
      <c r="J358" s="38">
        <v>155</v>
      </c>
      <c r="K358" s="8">
        <v>0.19018404907975461</v>
      </c>
      <c r="L358" s="38">
        <v>1043</v>
      </c>
      <c r="M358" s="8">
        <v>0.16733515161238569</v>
      </c>
      <c r="N358" s="39" t="s">
        <v>928</v>
      </c>
      <c r="O358" s="40">
        <v>7.6478527607361961</v>
      </c>
      <c r="P358" s="40">
        <v>5.5045454545454549</v>
      </c>
      <c r="Q358" s="40">
        <v>1.3496932515337423</v>
      </c>
      <c r="R358" s="7"/>
    </row>
    <row r="359" spans="2:18" s="1" customFormat="1" ht="15" customHeight="1">
      <c r="B359" s="6" t="s">
        <v>616</v>
      </c>
      <c r="C359" s="37" t="s">
        <v>907</v>
      </c>
      <c r="D359" s="7">
        <v>4748</v>
      </c>
      <c r="E359" s="8">
        <v>0.22540827952905432</v>
      </c>
      <c r="F359" s="7">
        <v>16316</v>
      </c>
      <c r="G359" s="8">
        <v>1.550094482039862E-2</v>
      </c>
      <c r="H359" s="7">
        <v>64645</v>
      </c>
      <c r="I359" s="8">
        <v>8.1989647578321698E-3</v>
      </c>
      <c r="J359" s="38">
        <v>60</v>
      </c>
      <c r="K359" s="8">
        <v>3.6773719048786469E-3</v>
      </c>
      <c r="L359" s="38">
        <v>377</v>
      </c>
      <c r="M359" s="8">
        <v>5.8318508778714521E-3</v>
      </c>
      <c r="N359" s="39" t="s">
        <v>931</v>
      </c>
      <c r="O359" s="40">
        <v>3.962061779848002</v>
      </c>
      <c r="P359" s="40">
        <v>3.8978223425196852</v>
      </c>
      <c r="Q359" s="40">
        <v>0.66548173571953906</v>
      </c>
      <c r="R359" s="7"/>
    </row>
    <row r="360" spans="2:18" s="1" customFormat="1" ht="15" customHeight="1">
      <c r="B360" s="6" t="s">
        <v>617</v>
      </c>
      <c r="C360" s="37" t="s">
        <v>907</v>
      </c>
      <c r="D360" s="7">
        <v>828</v>
      </c>
      <c r="E360" s="8">
        <v>0.54509545753785382</v>
      </c>
      <c r="F360" s="7">
        <v>691</v>
      </c>
      <c r="G360" s="8">
        <v>6.5648154393818626E-4</v>
      </c>
      <c r="H360" s="7">
        <v>3445</v>
      </c>
      <c r="I360" s="8">
        <v>4.3693145008479896E-4</v>
      </c>
      <c r="J360" s="38">
        <v>47</v>
      </c>
      <c r="K360" s="8">
        <v>6.8017366136034735E-2</v>
      </c>
      <c r="L360" s="38">
        <v>427</v>
      </c>
      <c r="M360" s="8">
        <v>0.12394775036284471</v>
      </c>
      <c r="N360" s="39" t="s">
        <v>924</v>
      </c>
      <c r="O360" s="40">
        <v>4.985528219971056</v>
      </c>
      <c r="P360" s="40">
        <v>3.8835403726708075</v>
      </c>
      <c r="Q360" s="40">
        <v>1.0984081041968161</v>
      </c>
      <c r="R360" s="7">
        <v>1</v>
      </c>
    </row>
    <row r="361" spans="2:18" s="1" customFormat="1" ht="15" customHeight="1">
      <c r="B361" s="6" t="s">
        <v>618</v>
      </c>
      <c r="C361" s="37" t="s">
        <v>907</v>
      </c>
      <c r="D361" s="7">
        <v>337</v>
      </c>
      <c r="E361" s="8">
        <v>0.38165345413363533</v>
      </c>
      <c r="F361" s="7">
        <v>546</v>
      </c>
      <c r="G361" s="8">
        <v>5.1872492473263338E-4</v>
      </c>
      <c r="H361" s="7">
        <v>2227</v>
      </c>
      <c r="I361" s="8">
        <v>2.824517675874738E-4</v>
      </c>
      <c r="J361" s="38">
        <v>121</v>
      </c>
      <c r="K361" s="8">
        <v>0.2216117216117216</v>
      </c>
      <c r="L361" s="38">
        <v>615</v>
      </c>
      <c r="M361" s="8">
        <v>0.27615626403233051</v>
      </c>
      <c r="N361" s="39" t="s">
        <v>911</v>
      </c>
      <c r="O361" s="40">
        <v>4.0787545787545785</v>
      </c>
      <c r="P361" s="40">
        <v>2.6494117647058824</v>
      </c>
      <c r="Q361" s="40">
        <v>1.0970695970695972</v>
      </c>
      <c r="R361" s="7">
        <v>1</v>
      </c>
    </row>
    <row r="362" spans="2:18" s="1" customFormat="1" ht="15" customHeight="1">
      <c r="B362" s="6" t="s">
        <v>619</v>
      </c>
      <c r="C362" s="37" t="s">
        <v>907</v>
      </c>
      <c r="D362" s="7">
        <v>307</v>
      </c>
      <c r="E362" s="8">
        <v>0.83879781420765032</v>
      </c>
      <c r="F362" s="7">
        <v>59</v>
      </c>
      <c r="G362" s="8">
        <v>5.6052693331914597E-5</v>
      </c>
      <c r="H362" s="7">
        <v>263</v>
      </c>
      <c r="I362" s="8">
        <v>3.3356450325777106E-5</v>
      </c>
      <c r="J362" s="38">
        <v>2</v>
      </c>
      <c r="K362" s="8">
        <v>3.3898305084745763E-2</v>
      </c>
      <c r="L362" s="38">
        <v>117</v>
      </c>
      <c r="M362" s="8">
        <v>0.44486692015209123</v>
      </c>
      <c r="N362" s="39" t="s">
        <v>911</v>
      </c>
      <c r="O362" s="40">
        <v>4.4576271186440675</v>
      </c>
      <c r="P362" s="40">
        <v>2.4210526315789473</v>
      </c>
      <c r="Q362" s="40">
        <v>0.52542372881355937</v>
      </c>
      <c r="R362" s="7"/>
    </row>
    <row r="363" spans="2:18" s="1" customFormat="1" ht="15" customHeight="1">
      <c r="B363" s="6" t="s">
        <v>620</v>
      </c>
      <c r="C363" s="37" t="s">
        <v>907</v>
      </c>
      <c r="D363" s="7">
        <v>100</v>
      </c>
      <c r="E363" s="8">
        <v>0.5524861878453039</v>
      </c>
      <c r="F363" s="7">
        <v>81</v>
      </c>
      <c r="G363" s="8">
        <v>7.6953697625170895E-5</v>
      </c>
      <c r="H363" s="7">
        <v>628</v>
      </c>
      <c r="I363" s="8">
        <v>7.9649622831133167E-5</v>
      </c>
      <c r="J363" s="38">
        <v>21</v>
      </c>
      <c r="K363" s="8">
        <v>0.25925925925925924</v>
      </c>
      <c r="L363" s="38">
        <v>188</v>
      </c>
      <c r="M363" s="8">
        <v>0.29936305732484075</v>
      </c>
      <c r="N363" s="39" t="s">
        <v>930</v>
      </c>
      <c r="O363" s="40">
        <v>7.7530864197530862</v>
      </c>
      <c r="P363" s="40">
        <v>4.1833333333333336</v>
      </c>
      <c r="Q363" s="40">
        <v>2.0617283950617282</v>
      </c>
      <c r="R363" s="7">
        <v>1</v>
      </c>
    </row>
    <row r="364" spans="2:18" s="1" customFormat="1" ht="15" customHeight="1">
      <c r="B364" s="6" t="s">
        <v>621</v>
      </c>
      <c r="C364" s="37" t="s">
        <v>907</v>
      </c>
      <c r="D364" s="7">
        <v>610</v>
      </c>
      <c r="E364" s="8">
        <v>0.67928730512249447</v>
      </c>
      <c r="F364" s="7">
        <v>288</v>
      </c>
      <c r="G364" s="8">
        <v>2.7361314711171872E-4</v>
      </c>
      <c r="H364" s="7">
        <v>1108</v>
      </c>
      <c r="I364" s="8">
        <v>1.4052831544091648E-4</v>
      </c>
      <c r="J364" s="38">
        <v>59</v>
      </c>
      <c r="K364" s="8">
        <v>0.2048611111111111</v>
      </c>
      <c r="L364" s="38">
        <v>272</v>
      </c>
      <c r="M364" s="8">
        <v>0.24548736462093862</v>
      </c>
      <c r="N364" s="39" t="s">
        <v>911</v>
      </c>
      <c r="O364" s="40">
        <v>3.8472222222222223</v>
      </c>
      <c r="P364" s="40">
        <v>2.6200873362445414</v>
      </c>
      <c r="Q364" s="40">
        <v>1.6840277777777777</v>
      </c>
      <c r="R364" s="7"/>
    </row>
    <row r="365" spans="2:18" s="1" customFormat="1" ht="15" customHeight="1">
      <c r="B365" s="6" t="s">
        <v>622</v>
      </c>
      <c r="C365" s="37" t="s">
        <v>907</v>
      </c>
      <c r="D365" s="7">
        <v>1386</v>
      </c>
      <c r="E365" s="8">
        <v>0.83143371325734849</v>
      </c>
      <c r="F365" s="7">
        <v>281</v>
      </c>
      <c r="G365" s="8">
        <v>2.6696282756386442E-4</v>
      </c>
      <c r="H365" s="7">
        <v>2304</v>
      </c>
      <c r="I365" s="8">
        <v>2.9221772452695986E-4</v>
      </c>
      <c r="J365" s="38">
        <v>12</v>
      </c>
      <c r="K365" s="8">
        <v>4.2704626334519574E-2</v>
      </c>
      <c r="L365" s="38">
        <v>101</v>
      </c>
      <c r="M365" s="8">
        <v>4.3836805555555552E-2</v>
      </c>
      <c r="N365" s="39" t="s">
        <v>951</v>
      </c>
      <c r="O365" s="40">
        <v>8.1992882562277583</v>
      </c>
      <c r="P365" s="40">
        <v>6.8959107806691451</v>
      </c>
      <c r="Q365" s="40">
        <v>1.907473309608541</v>
      </c>
      <c r="R365" s="7">
        <v>5</v>
      </c>
    </row>
    <row r="366" spans="2:18" s="1" customFormat="1" ht="15" customHeight="1">
      <c r="B366" s="6" t="s">
        <v>623</v>
      </c>
      <c r="C366" s="37" t="s">
        <v>914</v>
      </c>
      <c r="D366" s="7">
        <v>12</v>
      </c>
      <c r="E366" s="8">
        <v>3.519061583577713E-2</v>
      </c>
      <c r="F366" s="7">
        <v>329</v>
      </c>
      <c r="G366" s="8">
        <v>3.1256501874915089E-4</v>
      </c>
      <c r="H366" s="7">
        <v>4140</v>
      </c>
      <c r="I366" s="8">
        <v>5.2507872375938099E-4</v>
      </c>
      <c r="J366" s="38">
        <v>72</v>
      </c>
      <c r="K366" s="8">
        <v>0.21884498480243161</v>
      </c>
      <c r="L366" s="38">
        <v>721</v>
      </c>
      <c r="M366" s="8">
        <v>0.17415458937198067</v>
      </c>
      <c r="N366" s="39" t="s">
        <v>943</v>
      </c>
      <c r="O366" s="40">
        <v>12.583586626139818</v>
      </c>
      <c r="P366" s="40">
        <v>8.5408560311284045</v>
      </c>
      <c r="Q366" s="40"/>
      <c r="R366" s="7">
        <v>45</v>
      </c>
    </row>
    <row r="367" spans="2:18" s="1" customFormat="1" ht="15" customHeight="1">
      <c r="B367" s="6" t="s">
        <v>624</v>
      </c>
      <c r="C367" s="37" t="s">
        <v>914</v>
      </c>
      <c r="D367" s="7">
        <v>58</v>
      </c>
      <c r="E367" s="8">
        <v>0.24267782426778242</v>
      </c>
      <c r="F367" s="7">
        <v>181</v>
      </c>
      <c r="G367" s="8">
        <v>1.7195826259451766E-4</v>
      </c>
      <c r="H367" s="7">
        <v>1442</v>
      </c>
      <c r="I367" s="8">
        <v>1.8288973904855734E-4</v>
      </c>
      <c r="J367" s="38">
        <v>14</v>
      </c>
      <c r="K367" s="8">
        <v>7.7348066298342538E-2</v>
      </c>
      <c r="L367" s="38">
        <v>90</v>
      </c>
      <c r="M367" s="8">
        <v>6.2413314840499307E-2</v>
      </c>
      <c r="N367" s="39" t="s">
        <v>926</v>
      </c>
      <c r="O367" s="40">
        <v>7.9668508287292816</v>
      </c>
      <c r="P367" s="40">
        <v>6.5868263473053892</v>
      </c>
      <c r="Q367" s="40"/>
      <c r="R367" s="7">
        <v>6</v>
      </c>
    </row>
    <row r="368" spans="2:18" s="1" customFormat="1" ht="15" customHeight="1">
      <c r="B368" s="6" t="s">
        <v>625</v>
      </c>
      <c r="C368" s="37" t="s">
        <v>914</v>
      </c>
      <c r="D368" s="7">
        <v>43</v>
      </c>
      <c r="E368" s="8">
        <v>7.8181818181818186E-2</v>
      </c>
      <c r="F368" s="7">
        <v>507</v>
      </c>
      <c r="G368" s="8">
        <v>4.8167314439458815E-4</v>
      </c>
      <c r="H368" s="7">
        <v>2880</v>
      </c>
      <c r="I368" s="8">
        <v>3.6527215565869983E-4</v>
      </c>
      <c r="J368" s="38">
        <v>19</v>
      </c>
      <c r="K368" s="8">
        <v>3.7475345167652857E-2</v>
      </c>
      <c r="L368" s="38">
        <v>124</v>
      </c>
      <c r="M368" s="8">
        <v>4.3055555555555555E-2</v>
      </c>
      <c r="N368" s="39" t="s">
        <v>920</v>
      </c>
      <c r="O368" s="40">
        <v>5.6804733727810648</v>
      </c>
      <c r="P368" s="40">
        <v>5.1413934426229506</v>
      </c>
      <c r="Q368" s="40"/>
      <c r="R368" s="7">
        <v>1</v>
      </c>
    </row>
    <row r="369" spans="2:18" s="1" customFormat="1" ht="15" customHeight="1">
      <c r="B369" s="6" t="s">
        <v>626</v>
      </c>
      <c r="C369" s="37" t="s">
        <v>914</v>
      </c>
      <c r="D369" s="7">
        <v>677</v>
      </c>
      <c r="E369" s="8">
        <v>0.32673745173745172</v>
      </c>
      <c r="F369" s="7">
        <v>1395</v>
      </c>
      <c r="G369" s="8">
        <v>1.3253136813223875E-3</v>
      </c>
      <c r="H369" s="7">
        <v>5601</v>
      </c>
      <c r="I369" s="8">
        <v>7.1037824439040896E-4</v>
      </c>
      <c r="J369" s="38">
        <v>61</v>
      </c>
      <c r="K369" s="8">
        <v>4.3727598566308243E-2</v>
      </c>
      <c r="L369" s="38">
        <v>316</v>
      </c>
      <c r="M369" s="8">
        <v>5.6418496697018393E-2</v>
      </c>
      <c r="N369" s="39" t="s">
        <v>930</v>
      </c>
      <c r="O369" s="40">
        <v>4.0150537634408598</v>
      </c>
      <c r="P369" s="40">
        <v>3.5502248875562219</v>
      </c>
      <c r="Q369" s="40"/>
      <c r="R369" s="7">
        <v>3</v>
      </c>
    </row>
    <row r="370" spans="2:18" s="1" customFormat="1" ht="15" customHeight="1">
      <c r="B370" s="6" t="s">
        <v>627</v>
      </c>
      <c r="C370" s="37" t="s">
        <v>907</v>
      </c>
      <c r="D370" s="7">
        <v>2</v>
      </c>
      <c r="E370" s="8">
        <v>1.443001443001443E-3</v>
      </c>
      <c r="F370" s="7">
        <v>1384</v>
      </c>
      <c r="G370" s="8">
        <v>1.3148631791757594E-3</v>
      </c>
      <c r="H370" s="7">
        <v>13004</v>
      </c>
      <c r="I370" s="8">
        <v>1.6493052472867128E-3</v>
      </c>
      <c r="J370" s="38">
        <v>161</v>
      </c>
      <c r="K370" s="8">
        <v>0.11632947976878613</v>
      </c>
      <c r="L370" s="38">
        <v>2010</v>
      </c>
      <c r="M370" s="8">
        <v>0.15456782528452784</v>
      </c>
      <c r="N370" s="39" t="s">
        <v>943</v>
      </c>
      <c r="O370" s="40">
        <v>9.395953757225433</v>
      </c>
      <c r="P370" s="40">
        <v>6.7506132461161084</v>
      </c>
      <c r="Q370" s="40">
        <v>3.7369942196531793</v>
      </c>
      <c r="R370" s="7"/>
    </row>
    <row r="371" spans="2:18" s="1" customFormat="1" ht="15" customHeight="1">
      <c r="B371" s="6" t="s">
        <v>628</v>
      </c>
      <c r="C371" s="37" t="s">
        <v>907</v>
      </c>
      <c r="D371" s="7">
        <v>7</v>
      </c>
      <c r="E371" s="8">
        <v>2.9629629629629629E-4</v>
      </c>
      <c r="F371" s="7">
        <v>23618</v>
      </c>
      <c r="G371" s="8">
        <v>2.2438178154460323E-2</v>
      </c>
      <c r="H371" s="7">
        <v>121135</v>
      </c>
      <c r="I371" s="8">
        <v>1.5363625894346044E-2</v>
      </c>
      <c r="J371" s="38">
        <v>1075</v>
      </c>
      <c r="K371" s="8">
        <v>4.5516131763908882E-2</v>
      </c>
      <c r="L371" s="38">
        <v>10899</v>
      </c>
      <c r="M371" s="8">
        <v>8.997399595492632E-2</v>
      </c>
      <c r="N371" s="39" t="s">
        <v>928</v>
      </c>
      <c r="O371" s="40">
        <v>5.1289270895080028</v>
      </c>
      <c r="P371" s="40">
        <v>4.4119682384775762</v>
      </c>
      <c r="Q371" s="40">
        <v>1.1315522059446186</v>
      </c>
      <c r="R371" s="7"/>
    </row>
    <row r="372" spans="2:18" s="1" customFormat="1" ht="15" customHeight="1">
      <c r="B372" s="6" t="s">
        <v>629</v>
      </c>
      <c r="C372" s="37" t="s">
        <v>914</v>
      </c>
      <c r="D372" s="7">
        <v>6</v>
      </c>
      <c r="E372" s="8">
        <v>2.3410066328521262E-3</v>
      </c>
      <c r="F372" s="7">
        <v>2557</v>
      </c>
      <c r="G372" s="8">
        <v>2.4292667262661972E-3</v>
      </c>
      <c r="H372" s="7">
        <v>12693</v>
      </c>
      <c r="I372" s="8">
        <v>1.6098609276999573E-3</v>
      </c>
      <c r="J372" s="38">
        <v>144</v>
      </c>
      <c r="K372" s="8">
        <v>5.6315995307000391E-2</v>
      </c>
      <c r="L372" s="38">
        <v>946</v>
      </c>
      <c r="M372" s="8">
        <v>7.4529268100527846E-2</v>
      </c>
      <c r="N372" s="39" t="s">
        <v>930</v>
      </c>
      <c r="O372" s="40">
        <v>4.9640203363316386</v>
      </c>
      <c r="P372" s="40">
        <v>4.3273932863655205</v>
      </c>
      <c r="Q372" s="40"/>
      <c r="R372" s="7"/>
    </row>
    <row r="373" spans="2:18" s="1" customFormat="1" ht="15" customHeight="1">
      <c r="B373" s="6" t="s">
        <v>630</v>
      </c>
      <c r="C373" s="37" t="s">
        <v>914</v>
      </c>
      <c r="D373" s="7">
        <v>299</v>
      </c>
      <c r="E373" s="8">
        <v>5.0568258693005005E-3</v>
      </c>
      <c r="F373" s="7">
        <v>58829</v>
      </c>
      <c r="G373" s="8">
        <v>5.5890235525817018E-2</v>
      </c>
      <c r="H373" s="7">
        <v>206090</v>
      </c>
      <c r="I373" s="8">
        <v>2.6138520333229671E-2</v>
      </c>
      <c r="J373" s="38">
        <v>7651</v>
      </c>
      <c r="K373" s="8">
        <v>0.13005490489384489</v>
      </c>
      <c r="L373" s="38">
        <v>17631</v>
      </c>
      <c r="M373" s="8">
        <v>8.5550002426124511E-2</v>
      </c>
      <c r="N373" s="39" t="s">
        <v>911</v>
      </c>
      <c r="O373" s="40">
        <v>3.5032042020092131</v>
      </c>
      <c r="P373" s="40">
        <v>3.0811676892414708</v>
      </c>
      <c r="Q373" s="40"/>
      <c r="R373" s="7"/>
    </row>
    <row r="374" spans="2:18" s="1" customFormat="1" ht="15" customHeight="1">
      <c r="B374" s="6" t="s">
        <v>631</v>
      </c>
      <c r="C374" s="37" t="s">
        <v>907</v>
      </c>
      <c r="D374" s="7">
        <v>35</v>
      </c>
      <c r="E374" s="8">
        <v>4.1716328963051254E-2</v>
      </c>
      <c r="F374" s="7">
        <v>804</v>
      </c>
      <c r="G374" s="8">
        <v>7.6383670235354809E-4</v>
      </c>
      <c r="H374" s="7">
        <v>3796</v>
      </c>
      <c r="I374" s="8">
        <v>4.8144899405570298E-4</v>
      </c>
      <c r="J374" s="38">
        <v>25</v>
      </c>
      <c r="K374" s="8">
        <v>3.109452736318408E-2</v>
      </c>
      <c r="L374" s="38">
        <v>188</v>
      </c>
      <c r="M374" s="8">
        <v>4.9525816649104319E-2</v>
      </c>
      <c r="N374" s="39" t="s">
        <v>928</v>
      </c>
      <c r="O374" s="40">
        <v>4.721393034825871</v>
      </c>
      <c r="P374" s="40">
        <v>4.3106546854942236</v>
      </c>
      <c r="Q374" s="40">
        <v>1.0199004975124377</v>
      </c>
      <c r="R374" s="7"/>
    </row>
    <row r="375" spans="2:18" s="1" customFormat="1" ht="15" customHeight="1">
      <c r="B375" s="6" t="s">
        <v>632</v>
      </c>
      <c r="C375" s="37" t="s">
        <v>907</v>
      </c>
      <c r="D375" s="7">
        <v>1</v>
      </c>
      <c r="E375" s="8">
        <v>1.282051282051282E-2</v>
      </c>
      <c r="F375" s="7">
        <v>77</v>
      </c>
      <c r="G375" s="8">
        <v>7.3153515026397014E-5</v>
      </c>
      <c r="H375" s="7">
        <v>437</v>
      </c>
      <c r="I375" s="8">
        <v>5.5424976396823551E-5</v>
      </c>
      <c r="J375" s="38">
        <v>14</v>
      </c>
      <c r="K375" s="8">
        <v>0.18181818181818182</v>
      </c>
      <c r="L375" s="38">
        <v>80</v>
      </c>
      <c r="M375" s="8">
        <v>0.18306636155606407</v>
      </c>
      <c r="N375" s="39" t="s">
        <v>933</v>
      </c>
      <c r="O375" s="40">
        <v>5.6753246753246751</v>
      </c>
      <c r="P375" s="40">
        <v>4.1111111111111107</v>
      </c>
      <c r="Q375" s="40">
        <v>1.3636363636363635</v>
      </c>
      <c r="R375" s="7"/>
    </row>
    <row r="376" spans="2:18" s="1" customFormat="1" ht="15" customHeight="1">
      <c r="B376" s="6" t="s">
        <v>633</v>
      </c>
      <c r="C376" s="37" t="s">
        <v>914</v>
      </c>
      <c r="D376" s="7">
        <v>68</v>
      </c>
      <c r="E376" s="8">
        <v>0.12078152753108348</v>
      </c>
      <c r="F376" s="7">
        <v>495</v>
      </c>
      <c r="G376" s="8">
        <v>4.7027259659826654E-4</v>
      </c>
      <c r="H376" s="7">
        <v>2318</v>
      </c>
      <c r="I376" s="8">
        <v>2.9399335306141191E-4</v>
      </c>
      <c r="J376" s="38">
        <v>63</v>
      </c>
      <c r="K376" s="8">
        <v>0.12727272727272726</v>
      </c>
      <c r="L376" s="38">
        <v>259</v>
      </c>
      <c r="M376" s="8">
        <v>0.11173425366695428</v>
      </c>
      <c r="N376" s="39" t="s">
        <v>933</v>
      </c>
      <c r="O376" s="40">
        <v>4.6828282828282832</v>
      </c>
      <c r="P376" s="40">
        <v>3.7430555555555554</v>
      </c>
      <c r="Q376" s="40"/>
      <c r="R376" s="7">
        <v>1</v>
      </c>
    </row>
    <row r="377" spans="2:18" s="1" customFormat="1" ht="15" customHeight="1">
      <c r="B377" s="6" t="s">
        <v>634</v>
      </c>
      <c r="C377" s="37" t="s">
        <v>907</v>
      </c>
      <c r="D377" s="7">
        <v>257</v>
      </c>
      <c r="E377" s="8">
        <v>0.5288065843621399</v>
      </c>
      <c r="F377" s="7">
        <v>229</v>
      </c>
      <c r="G377" s="8">
        <v>2.1756045377980412E-4</v>
      </c>
      <c r="H377" s="7">
        <v>1101</v>
      </c>
      <c r="I377" s="8">
        <v>1.3964050117369045E-4</v>
      </c>
      <c r="J377" s="38">
        <v>12</v>
      </c>
      <c r="K377" s="8">
        <v>5.2401746724890827E-2</v>
      </c>
      <c r="L377" s="38">
        <v>99</v>
      </c>
      <c r="M377" s="8">
        <v>8.9918256130790186E-2</v>
      </c>
      <c r="N377" s="39" t="s">
        <v>920</v>
      </c>
      <c r="O377" s="40">
        <v>4.8078602620087336</v>
      </c>
      <c r="P377" s="40">
        <v>3.8986175115207375</v>
      </c>
      <c r="Q377" s="40">
        <v>1.2663755458515285</v>
      </c>
      <c r="R377" s="7"/>
    </row>
    <row r="378" spans="2:18" s="1" customFormat="1" ht="15" customHeight="1">
      <c r="B378" s="6" t="s">
        <v>635</v>
      </c>
      <c r="C378" s="37" t="s">
        <v>914</v>
      </c>
      <c r="D378" s="7">
        <v>232</v>
      </c>
      <c r="E378" s="8">
        <v>0.17313432835820897</v>
      </c>
      <c r="F378" s="7">
        <v>1108</v>
      </c>
      <c r="G378" s="8">
        <v>1.0526505798603622E-3</v>
      </c>
      <c r="H378" s="7">
        <v>4026</v>
      </c>
      <c r="I378" s="8">
        <v>5.1062003426455749E-4</v>
      </c>
      <c r="J378" s="38">
        <v>21</v>
      </c>
      <c r="K378" s="8">
        <v>1.895306859205776E-2</v>
      </c>
      <c r="L378" s="38">
        <v>189</v>
      </c>
      <c r="M378" s="8">
        <v>4.6944858420268257E-2</v>
      </c>
      <c r="N378" s="39" t="s">
        <v>928</v>
      </c>
      <c r="O378" s="40">
        <v>3.6335740072202167</v>
      </c>
      <c r="P378" s="40">
        <v>3.3367065317387303</v>
      </c>
      <c r="Q378" s="40"/>
      <c r="R378" s="7"/>
    </row>
    <row r="379" spans="2:18" s="1" customFormat="1" ht="15" customHeight="1">
      <c r="B379" s="6" t="s">
        <v>636</v>
      </c>
      <c r="C379" s="37" t="s">
        <v>914</v>
      </c>
      <c r="D379" s="7">
        <v>279</v>
      </c>
      <c r="E379" s="8">
        <v>9.3062041360907274E-2</v>
      </c>
      <c r="F379" s="7">
        <v>2719</v>
      </c>
      <c r="G379" s="8">
        <v>2.5831741215165387E-3</v>
      </c>
      <c r="H379" s="7">
        <v>14057</v>
      </c>
      <c r="I379" s="8">
        <v>1.782857879199425E-3</v>
      </c>
      <c r="J379" s="38">
        <v>140</v>
      </c>
      <c r="K379" s="8">
        <v>5.1489518205222511E-2</v>
      </c>
      <c r="L379" s="38">
        <v>1474</v>
      </c>
      <c r="M379" s="8">
        <v>0.10485878921533756</v>
      </c>
      <c r="N379" s="39" t="s">
        <v>929</v>
      </c>
      <c r="O379" s="40">
        <v>5.169915410077234</v>
      </c>
      <c r="P379" s="40">
        <v>4.2276075998449008</v>
      </c>
      <c r="Q379" s="40"/>
      <c r="R379" s="7"/>
    </row>
    <row r="380" spans="2:18" s="1" customFormat="1" ht="15" customHeight="1">
      <c r="B380" s="6" t="s">
        <v>637</v>
      </c>
      <c r="C380" s="37" t="s">
        <v>914</v>
      </c>
      <c r="D380" s="7">
        <v>1147</v>
      </c>
      <c r="E380" s="8">
        <v>0.70758790869833432</v>
      </c>
      <c r="F380" s="7">
        <v>474</v>
      </c>
      <c r="G380" s="8">
        <v>4.5032163795470371E-4</v>
      </c>
      <c r="H380" s="7">
        <v>1430</v>
      </c>
      <c r="I380" s="8">
        <v>1.8136777173331277E-4</v>
      </c>
      <c r="J380" s="38">
        <v>52</v>
      </c>
      <c r="K380" s="8">
        <v>0.10970464135021098</v>
      </c>
      <c r="L380" s="38">
        <v>214</v>
      </c>
      <c r="M380" s="8">
        <v>0.14965034965034965</v>
      </c>
      <c r="N380" s="39" t="s">
        <v>911</v>
      </c>
      <c r="O380" s="40">
        <v>3.0168776371308015</v>
      </c>
      <c r="P380" s="40">
        <v>2.3886255924170614</v>
      </c>
      <c r="Q380" s="40"/>
      <c r="R380" s="7"/>
    </row>
    <row r="381" spans="2:18" s="1" customFormat="1" ht="15" customHeight="1">
      <c r="B381" s="6" t="s">
        <v>638</v>
      </c>
      <c r="C381" s="37" t="s">
        <v>907</v>
      </c>
      <c r="D381" s="7">
        <v>4839</v>
      </c>
      <c r="E381" s="8">
        <v>0.84524017467248913</v>
      </c>
      <c r="F381" s="7">
        <v>886</v>
      </c>
      <c r="G381" s="8">
        <v>8.4174044562841243E-4</v>
      </c>
      <c r="H381" s="7">
        <v>3339</v>
      </c>
      <c r="I381" s="8">
        <v>4.2348740546680516E-4</v>
      </c>
      <c r="J381" s="38">
        <v>162</v>
      </c>
      <c r="K381" s="8">
        <v>0.18284424379232506</v>
      </c>
      <c r="L381" s="38">
        <v>895</v>
      </c>
      <c r="M381" s="8">
        <v>0.26804432464809824</v>
      </c>
      <c r="N381" s="39" t="s">
        <v>911</v>
      </c>
      <c r="O381" s="40">
        <v>3.7686230248306996</v>
      </c>
      <c r="P381" s="40">
        <v>2.4806629834254146</v>
      </c>
      <c r="Q381" s="40">
        <v>1.9322799097065462</v>
      </c>
      <c r="R381" s="7"/>
    </row>
    <row r="382" spans="2:18" s="1" customFormat="1" ht="15" customHeight="1">
      <c r="B382" s="6" t="s">
        <v>639</v>
      </c>
      <c r="C382" s="37" t="s">
        <v>914</v>
      </c>
      <c r="D382" s="7">
        <v>459</v>
      </c>
      <c r="E382" s="8">
        <v>0.57089552238805974</v>
      </c>
      <c r="F382" s="7">
        <v>345</v>
      </c>
      <c r="G382" s="8">
        <v>3.2776574914424636E-4</v>
      </c>
      <c r="H382" s="7">
        <v>1158</v>
      </c>
      <c r="I382" s="8">
        <v>1.4686984592110223E-4</v>
      </c>
      <c r="J382" s="38">
        <v>5</v>
      </c>
      <c r="K382" s="8">
        <v>1.4492753623188406E-2</v>
      </c>
      <c r="L382" s="38">
        <v>44</v>
      </c>
      <c r="M382" s="8">
        <v>3.7996545768566495E-2</v>
      </c>
      <c r="N382" s="39" t="s">
        <v>916</v>
      </c>
      <c r="O382" s="40">
        <v>3.3565217391304349</v>
      </c>
      <c r="P382" s="40">
        <v>3.0411764705882351</v>
      </c>
      <c r="Q382" s="40"/>
      <c r="R382" s="7"/>
    </row>
    <row r="383" spans="2:18" s="1" customFormat="1" ht="15" customHeight="1">
      <c r="B383" s="6" t="s">
        <v>640</v>
      </c>
      <c r="C383" s="37" t="s">
        <v>914</v>
      </c>
      <c r="D383" s="7">
        <v>446</v>
      </c>
      <c r="E383" s="8">
        <v>0.11191969887076537</v>
      </c>
      <c r="F383" s="7">
        <v>3539</v>
      </c>
      <c r="G383" s="8">
        <v>3.3622115542651823E-3</v>
      </c>
      <c r="H383" s="7">
        <v>18258</v>
      </c>
      <c r="I383" s="8">
        <v>2.3156732701446327E-3</v>
      </c>
      <c r="J383" s="38">
        <v>824</v>
      </c>
      <c r="K383" s="8">
        <v>0.23283413393614016</v>
      </c>
      <c r="L383" s="38">
        <v>3694</v>
      </c>
      <c r="M383" s="8">
        <v>0.20232226968999892</v>
      </c>
      <c r="N383" s="39" t="s">
        <v>967</v>
      </c>
      <c r="O383" s="40">
        <v>5.1590844871432608</v>
      </c>
      <c r="P383" s="40">
        <v>3.5421731123388582</v>
      </c>
      <c r="Q383" s="40"/>
      <c r="R383" s="7"/>
    </row>
    <row r="384" spans="2:18" s="1" customFormat="1" ht="15" customHeight="1">
      <c r="B384" s="6" t="s">
        <v>641</v>
      </c>
      <c r="C384" s="37" t="s">
        <v>914</v>
      </c>
      <c r="D384" s="7">
        <v>660</v>
      </c>
      <c r="E384" s="8">
        <v>0.22448979591836735</v>
      </c>
      <c r="F384" s="7">
        <v>2280</v>
      </c>
      <c r="G384" s="8">
        <v>2.1661040813011063E-3</v>
      </c>
      <c r="H384" s="7">
        <v>11347</v>
      </c>
      <c r="I384" s="8">
        <v>1.4391469271733566E-3</v>
      </c>
      <c r="J384" s="38">
        <v>131</v>
      </c>
      <c r="K384" s="8">
        <v>5.7456140350877191E-2</v>
      </c>
      <c r="L384" s="38">
        <v>959</v>
      </c>
      <c r="M384" s="8">
        <v>8.4515731030228261E-2</v>
      </c>
      <c r="N384" s="39" t="s">
        <v>929</v>
      </c>
      <c r="O384" s="40">
        <v>4.9767543859649122</v>
      </c>
      <c r="P384" s="40">
        <v>4.1019078641228477</v>
      </c>
      <c r="Q384" s="40"/>
      <c r="R384" s="7">
        <v>1</v>
      </c>
    </row>
    <row r="385" spans="2:18" s="1" customFormat="1" ht="15" customHeight="1">
      <c r="B385" s="6" t="s">
        <v>642</v>
      </c>
      <c r="C385" s="37" t="s">
        <v>914</v>
      </c>
      <c r="D385" s="7"/>
      <c r="E385" s="8"/>
      <c r="F385" s="7">
        <v>883</v>
      </c>
      <c r="G385" s="8">
        <v>8.38890308679332E-4</v>
      </c>
      <c r="H385" s="7">
        <v>6804</v>
      </c>
      <c r="I385" s="8">
        <v>8.6295546774367842E-4</v>
      </c>
      <c r="J385" s="38">
        <v>74</v>
      </c>
      <c r="K385" s="8">
        <v>8.3805209513023782E-2</v>
      </c>
      <c r="L385" s="38">
        <v>2973</v>
      </c>
      <c r="M385" s="8">
        <v>0.43694885361552027</v>
      </c>
      <c r="N385" s="39" t="s">
        <v>921</v>
      </c>
      <c r="O385" s="40">
        <v>7.7055492638731593</v>
      </c>
      <c r="P385" s="40">
        <v>2.7231149567367119</v>
      </c>
      <c r="Q385" s="40"/>
      <c r="R385" s="7">
        <v>160</v>
      </c>
    </row>
    <row r="386" spans="2:18" s="1" customFormat="1" ht="15" customHeight="1">
      <c r="B386" s="6" t="s">
        <v>643</v>
      </c>
      <c r="C386" s="37" t="s">
        <v>914</v>
      </c>
      <c r="D386" s="7">
        <v>7</v>
      </c>
      <c r="E386" s="8">
        <v>6.979062811565304E-3</v>
      </c>
      <c r="F386" s="7">
        <v>996</v>
      </c>
      <c r="G386" s="8">
        <v>9.4624546709469394E-4</v>
      </c>
      <c r="H386" s="7">
        <v>44423</v>
      </c>
      <c r="I386" s="8">
        <v>5.6341961704258411E-3</v>
      </c>
      <c r="J386" s="38">
        <v>13</v>
      </c>
      <c r="K386" s="8">
        <v>1.3052208835341365E-2</v>
      </c>
      <c r="L386" s="38">
        <v>389</v>
      </c>
      <c r="M386" s="8">
        <v>8.7567251198703375E-3</v>
      </c>
      <c r="N386" s="39" t="s">
        <v>968</v>
      </c>
      <c r="O386" s="40">
        <v>44.601405622489963</v>
      </c>
      <c r="P386" s="40">
        <v>42.970498474059006</v>
      </c>
      <c r="Q386" s="40"/>
      <c r="R386" s="7"/>
    </row>
    <row r="387" spans="2:18" s="1" customFormat="1" ht="15" customHeight="1">
      <c r="B387" s="6" t="s">
        <v>644</v>
      </c>
      <c r="C387" s="37" t="s">
        <v>914</v>
      </c>
      <c r="D387" s="7">
        <v>9</v>
      </c>
      <c r="E387" s="8">
        <v>6.1983471074380167E-3</v>
      </c>
      <c r="F387" s="7">
        <v>1443</v>
      </c>
      <c r="G387" s="8">
        <v>1.3709158725076741E-3</v>
      </c>
      <c r="H387" s="7">
        <v>26680</v>
      </c>
      <c r="I387" s="8">
        <v>3.383840664227122E-3</v>
      </c>
      <c r="J387" s="38">
        <v>13</v>
      </c>
      <c r="K387" s="8">
        <v>9.0090090090090089E-3</v>
      </c>
      <c r="L387" s="38">
        <v>349</v>
      </c>
      <c r="M387" s="8">
        <v>1.308095952023988E-2</v>
      </c>
      <c r="N387" s="39" t="s">
        <v>946</v>
      </c>
      <c r="O387" s="40">
        <v>18.489258489258489</v>
      </c>
      <c r="P387" s="40">
        <v>17.804195804195803</v>
      </c>
      <c r="Q387" s="40"/>
      <c r="R387" s="7"/>
    </row>
    <row r="388" spans="2:18" s="1" customFormat="1" ht="15" customHeight="1">
      <c r="B388" s="6" t="s">
        <v>645</v>
      </c>
      <c r="C388" s="37" t="s">
        <v>914</v>
      </c>
      <c r="D388" s="7">
        <v>5</v>
      </c>
      <c r="E388" s="8">
        <v>1.7001020061203672E-3</v>
      </c>
      <c r="F388" s="7">
        <v>2936</v>
      </c>
      <c r="G388" s="8">
        <v>2.7893340275000214E-3</v>
      </c>
      <c r="H388" s="7">
        <v>25311</v>
      </c>
      <c r="I388" s="8">
        <v>3.2102095596796359E-3</v>
      </c>
      <c r="J388" s="38">
        <v>82</v>
      </c>
      <c r="K388" s="8">
        <v>2.7929155313351498E-2</v>
      </c>
      <c r="L388" s="38">
        <v>828</v>
      </c>
      <c r="M388" s="8">
        <v>3.2713049662202204E-2</v>
      </c>
      <c r="N388" s="39" t="s">
        <v>908</v>
      </c>
      <c r="O388" s="40">
        <v>8.6209128065395095</v>
      </c>
      <c r="P388" s="40">
        <v>7.8314646110721791</v>
      </c>
      <c r="Q388" s="40"/>
      <c r="R388" s="7"/>
    </row>
    <row r="389" spans="2:18" s="1" customFormat="1" ht="15" customHeight="1">
      <c r="B389" s="6" t="s">
        <v>646</v>
      </c>
      <c r="C389" s="37" t="s">
        <v>914</v>
      </c>
      <c r="D389" s="7">
        <v>49</v>
      </c>
      <c r="E389" s="8">
        <v>9.4375963020030817E-3</v>
      </c>
      <c r="F389" s="7">
        <v>5143</v>
      </c>
      <c r="G389" s="8">
        <v>4.8860847763735052E-3</v>
      </c>
      <c r="H389" s="7">
        <v>36147</v>
      </c>
      <c r="I389" s="8">
        <v>4.584546045345494E-3</v>
      </c>
      <c r="J389" s="38">
        <v>220</v>
      </c>
      <c r="K389" s="8">
        <v>4.2776589539179469E-2</v>
      </c>
      <c r="L389" s="38">
        <v>3570</v>
      </c>
      <c r="M389" s="8">
        <v>9.8763382853348819E-2</v>
      </c>
      <c r="N389" s="39" t="s">
        <v>916</v>
      </c>
      <c r="O389" s="40">
        <v>7.0283881003305462</v>
      </c>
      <c r="P389" s="40">
        <v>5.9014828356693076</v>
      </c>
      <c r="Q389" s="40"/>
      <c r="R389" s="7"/>
    </row>
    <row r="390" spans="2:18" s="1" customFormat="1" ht="15" customHeight="1">
      <c r="B390" s="6" t="s">
        <v>647</v>
      </c>
      <c r="C390" s="37" t="s">
        <v>914</v>
      </c>
      <c r="D390" s="7">
        <v>78</v>
      </c>
      <c r="E390" s="8">
        <v>1.7980636237897647E-2</v>
      </c>
      <c r="F390" s="7">
        <v>4260</v>
      </c>
      <c r="G390" s="8">
        <v>4.0471944676941729E-3</v>
      </c>
      <c r="H390" s="7">
        <v>20429</v>
      </c>
      <c r="I390" s="8">
        <v>2.5910225235942982E-3</v>
      </c>
      <c r="J390" s="38">
        <v>142</v>
      </c>
      <c r="K390" s="8">
        <v>3.3333333333333333E-2</v>
      </c>
      <c r="L390" s="38">
        <v>1306</v>
      </c>
      <c r="M390" s="8">
        <v>6.3928728767927948E-2</v>
      </c>
      <c r="N390" s="39" t="s">
        <v>924</v>
      </c>
      <c r="O390" s="40">
        <v>4.7955399061032864</v>
      </c>
      <c r="P390" s="40">
        <v>4.2644487615347257</v>
      </c>
      <c r="Q390" s="40"/>
      <c r="R390" s="7"/>
    </row>
    <row r="391" spans="2:18" s="1" customFormat="1" ht="15" customHeight="1">
      <c r="B391" s="6" t="s">
        <v>648</v>
      </c>
      <c r="C391" s="37" t="s">
        <v>914</v>
      </c>
      <c r="D391" s="7">
        <v>375</v>
      </c>
      <c r="E391" s="8">
        <v>5.2747809207657577E-3</v>
      </c>
      <c r="F391" s="7">
        <v>70718</v>
      </c>
      <c r="G391" s="8">
        <v>6.7185328255022658E-2</v>
      </c>
      <c r="H391" s="7">
        <v>221532</v>
      </c>
      <c r="I391" s="8">
        <v>2.809703860673024E-2</v>
      </c>
      <c r="J391" s="38">
        <v>301</v>
      </c>
      <c r="K391" s="8">
        <v>4.2563420911224869E-3</v>
      </c>
      <c r="L391" s="38">
        <v>1353</v>
      </c>
      <c r="M391" s="8">
        <v>6.1074698012025348E-3</v>
      </c>
      <c r="N391" s="39" t="s">
        <v>927</v>
      </c>
      <c r="O391" s="40">
        <v>3.1326112163805537</v>
      </c>
      <c r="P391" s="40">
        <v>3.0925486743258022</v>
      </c>
      <c r="Q391" s="40"/>
      <c r="R391" s="7"/>
    </row>
    <row r="392" spans="2:18" s="1" customFormat="1" ht="15" customHeight="1">
      <c r="B392" s="6" t="s">
        <v>649</v>
      </c>
      <c r="C392" s="37" t="s">
        <v>907</v>
      </c>
      <c r="D392" s="7"/>
      <c r="E392" s="8"/>
      <c r="F392" s="7">
        <v>212</v>
      </c>
      <c r="G392" s="8">
        <v>2.0140967773501516E-4</v>
      </c>
      <c r="H392" s="7">
        <v>2267</v>
      </c>
      <c r="I392" s="8">
        <v>2.875249919716224E-4</v>
      </c>
      <c r="J392" s="38">
        <v>5</v>
      </c>
      <c r="K392" s="8">
        <v>2.358490566037736E-2</v>
      </c>
      <c r="L392" s="38">
        <v>84</v>
      </c>
      <c r="M392" s="8">
        <v>3.7053374503749452E-2</v>
      </c>
      <c r="N392" s="39" t="s">
        <v>952</v>
      </c>
      <c r="O392" s="40">
        <v>10.693396226415095</v>
      </c>
      <c r="P392" s="40">
        <v>9.72463768115942</v>
      </c>
      <c r="Q392" s="40">
        <v>2.2028301886792452</v>
      </c>
      <c r="R392" s="7">
        <v>5</v>
      </c>
    </row>
    <row r="393" spans="2:18" s="1" customFormat="1" ht="15" customHeight="1">
      <c r="B393" s="6" t="s">
        <v>650</v>
      </c>
      <c r="C393" s="37" t="s">
        <v>907</v>
      </c>
      <c r="D393" s="7"/>
      <c r="E393" s="8"/>
      <c r="F393" s="7">
        <v>31</v>
      </c>
      <c r="G393" s="8">
        <v>2.9451415140497502E-5</v>
      </c>
      <c r="H393" s="7">
        <v>180</v>
      </c>
      <c r="I393" s="8">
        <v>2.282950972866874E-5</v>
      </c>
      <c r="J393" s="38"/>
      <c r="K393" s="8"/>
      <c r="L393" s="38"/>
      <c r="M393" s="8"/>
      <c r="N393" s="39" t="s">
        <v>921</v>
      </c>
      <c r="O393" s="40">
        <v>5.806451612903226</v>
      </c>
      <c r="P393" s="40">
        <v>5.806451612903226</v>
      </c>
      <c r="Q393" s="40">
        <v>0.67741935483870963</v>
      </c>
      <c r="R393" s="7"/>
    </row>
    <row r="394" spans="2:18" s="1" customFormat="1" ht="15" customHeight="1">
      <c r="B394" s="6" t="s">
        <v>651</v>
      </c>
      <c r="C394" s="37" t="s">
        <v>907</v>
      </c>
      <c r="D394" s="7">
        <v>248</v>
      </c>
      <c r="E394" s="8">
        <v>0.30845771144278605</v>
      </c>
      <c r="F394" s="7">
        <v>556</v>
      </c>
      <c r="G394" s="8">
        <v>5.282253812295681E-4</v>
      </c>
      <c r="H394" s="7">
        <v>4438</v>
      </c>
      <c r="I394" s="8">
        <v>5.6287424542128821E-4</v>
      </c>
      <c r="J394" s="38">
        <v>32</v>
      </c>
      <c r="K394" s="8">
        <v>5.7553956834532377E-2</v>
      </c>
      <c r="L394" s="38">
        <v>505</v>
      </c>
      <c r="M394" s="8">
        <v>0.11378999549346552</v>
      </c>
      <c r="N394" s="39" t="s">
        <v>917</v>
      </c>
      <c r="O394" s="40">
        <v>7.9820143884892083</v>
      </c>
      <c r="P394" s="40">
        <v>6.1011450381679388</v>
      </c>
      <c r="Q394" s="40">
        <v>3.2913669064748201</v>
      </c>
      <c r="R394" s="7">
        <v>1</v>
      </c>
    </row>
    <row r="395" spans="2:18" s="1" customFormat="1" ht="15" customHeight="1">
      <c r="B395" s="6" t="s">
        <v>652</v>
      </c>
      <c r="C395" s="37" t="s">
        <v>914</v>
      </c>
      <c r="D395" s="7">
        <v>330</v>
      </c>
      <c r="E395" s="8">
        <v>4.9121762429294433E-2</v>
      </c>
      <c r="F395" s="7">
        <v>6388</v>
      </c>
      <c r="G395" s="8">
        <v>6.0688916102418725E-3</v>
      </c>
      <c r="H395" s="7">
        <v>57735</v>
      </c>
      <c r="I395" s="8">
        <v>7.3225652454704986E-3</v>
      </c>
      <c r="J395" s="38">
        <v>125</v>
      </c>
      <c r="K395" s="8">
        <v>1.9567939887288666E-2</v>
      </c>
      <c r="L395" s="38">
        <v>1091</v>
      </c>
      <c r="M395" s="8">
        <v>1.8896683121157009E-2</v>
      </c>
      <c r="N395" s="39" t="s">
        <v>953</v>
      </c>
      <c r="O395" s="40">
        <v>9.0380400751408896</v>
      </c>
      <c r="P395" s="40">
        <v>8.5452658470381611</v>
      </c>
      <c r="Q395" s="40"/>
      <c r="R395" s="7">
        <v>137</v>
      </c>
    </row>
    <row r="396" spans="2:18" s="1" customFormat="1" ht="15" customHeight="1">
      <c r="B396" s="6" t="s">
        <v>653</v>
      </c>
      <c r="C396" s="37" t="s">
        <v>914</v>
      </c>
      <c r="D396" s="7">
        <v>28</v>
      </c>
      <c r="E396" s="8">
        <v>7.4666666666666673E-2</v>
      </c>
      <c r="F396" s="7">
        <v>347</v>
      </c>
      <c r="G396" s="8">
        <v>3.2966584044363334E-4</v>
      </c>
      <c r="H396" s="7">
        <v>1964</v>
      </c>
      <c r="I396" s="8">
        <v>2.4909531726169669E-4</v>
      </c>
      <c r="J396" s="38">
        <v>7</v>
      </c>
      <c r="K396" s="8">
        <v>2.0172910662824207E-2</v>
      </c>
      <c r="L396" s="38">
        <v>110</v>
      </c>
      <c r="M396" s="8">
        <v>5.6008146639511203E-2</v>
      </c>
      <c r="N396" s="39" t="s">
        <v>916</v>
      </c>
      <c r="O396" s="40">
        <v>5.6599423631123917</v>
      </c>
      <c r="P396" s="40">
        <v>5.1235294117647054</v>
      </c>
      <c r="Q396" s="40"/>
      <c r="R396" s="7">
        <v>1</v>
      </c>
    </row>
    <row r="397" spans="2:18" s="1" customFormat="1" ht="15" customHeight="1">
      <c r="B397" s="6" t="s">
        <v>654</v>
      </c>
      <c r="C397" s="37" t="s">
        <v>914</v>
      </c>
      <c r="D397" s="7">
        <v>78</v>
      </c>
      <c r="E397" s="8">
        <v>5.7184750733137828E-2</v>
      </c>
      <c r="F397" s="7">
        <v>1286</v>
      </c>
      <c r="G397" s="8">
        <v>1.2217587055057995E-3</v>
      </c>
      <c r="H397" s="7">
        <v>10104</v>
      </c>
      <c r="I397" s="8">
        <v>1.2814964794359387E-3</v>
      </c>
      <c r="J397" s="38">
        <v>40</v>
      </c>
      <c r="K397" s="8">
        <v>3.110419906687403E-2</v>
      </c>
      <c r="L397" s="38">
        <v>495</v>
      </c>
      <c r="M397" s="8">
        <v>4.8990498812351541E-2</v>
      </c>
      <c r="N397" s="39" t="s">
        <v>923</v>
      </c>
      <c r="O397" s="40">
        <v>7.8569206842923798</v>
      </c>
      <c r="P397" s="40">
        <v>6.9414125200642056</v>
      </c>
      <c r="Q397" s="40"/>
      <c r="R397" s="7">
        <v>44</v>
      </c>
    </row>
    <row r="398" spans="2:18" s="1" customFormat="1" ht="15" customHeight="1">
      <c r="B398" s="6" t="s">
        <v>655</v>
      </c>
      <c r="C398" s="37" t="s">
        <v>914</v>
      </c>
      <c r="D398" s="7">
        <v>7</v>
      </c>
      <c r="E398" s="8">
        <v>2.7131782945736434E-2</v>
      </c>
      <c r="F398" s="7">
        <v>251</v>
      </c>
      <c r="G398" s="8">
        <v>2.3846145807306042E-4</v>
      </c>
      <c r="H398" s="7">
        <v>2880</v>
      </c>
      <c r="I398" s="8">
        <v>3.6527215565869983E-4</v>
      </c>
      <c r="J398" s="38">
        <v>59</v>
      </c>
      <c r="K398" s="8">
        <v>0.23505976095617531</v>
      </c>
      <c r="L398" s="38">
        <v>701</v>
      </c>
      <c r="M398" s="8">
        <v>0.24340277777777777</v>
      </c>
      <c r="N398" s="39" t="s">
        <v>920</v>
      </c>
      <c r="O398" s="40">
        <v>11.474103585657371</v>
      </c>
      <c r="P398" s="40">
        <v>7.328125</v>
      </c>
      <c r="Q398" s="40"/>
      <c r="R398" s="7">
        <v>7</v>
      </c>
    </row>
    <row r="399" spans="2:18" s="1" customFormat="1" ht="15" customHeight="1">
      <c r="B399" s="6" t="s">
        <v>656</v>
      </c>
      <c r="C399" s="37" t="s">
        <v>914</v>
      </c>
      <c r="D399" s="7">
        <v>94</v>
      </c>
      <c r="E399" s="8">
        <v>9.4282848545636913E-2</v>
      </c>
      <c r="F399" s="7">
        <v>903</v>
      </c>
      <c r="G399" s="8">
        <v>8.5789122167320144E-4</v>
      </c>
      <c r="H399" s="7">
        <v>6109</v>
      </c>
      <c r="I399" s="8">
        <v>7.7480819406909628E-4</v>
      </c>
      <c r="J399" s="38">
        <v>20</v>
      </c>
      <c r="K399" s="8">
        <v>2.2148394241417499E-2</v>
      </c>
      <c r="L399" s="38">
        <v>120</v>
      </c>
      <c r="M399" s="8">
        <v>1.9643149451628743E-2</v>
      </c>
      <c r="N399" s="39" t="s">
        <v>936</v>
      </c>
      <c r="O399" s="40">
        <v>6.7652270210409746</v>
      </c>
      <c r="P399" s="40">
        <v>6.3522083805209517</v>
      </c>
      <c r="Q399" s="40"/>
      <c r="R399" s="7"/>
    </row>
    <row r="400" spans="2:18" s="1" customFormat="1" ht="15" customHeight="1">
      <c r="B400" s="6" t="s">
        <v>657</v>
      </c>
      <c r="C400" s="37" t="s">
        <v>907</v>
      </c>
      <c r="D400" s="7">
        <v>36</v>
      </c>
      <c r="E400" s="8">
        <v>7.5471698113207544E-2</v>
      </c>
      <c r="F400" s="7">
        <v>441</v>
      </c>
      <c r="G400" s="8">
        <v>4.1897013151481928E-4</v>
      </c>
      <c r="H400" s="7">
        <v>7700</v>
      </c>
      <c r="I400" s="8">
        <v>9.7659569394860715E-4</v>
      </c>
      <c r="J400" s="38">
        <v>112</v>
      </c>
      <c r="K400" s="8">
        <v>0.25396825396825395</v>
      </c>
      <c r="L400" s="38">
        <v>1591</v>
      </c>
      <c r="M400" s="8">
        <v>0.20662337662337663</v>
      </c>
      <c r="N400" s="39" t="s">
        <v>921</v>
      </c>
      <c r="O400" s="40">
        <v>17.460317460317459</v>
      </c>
      <c r="P400" s="40">
        <v>11.048632218844984</v>
      </c>
      <c r="Q400" s="40">
        <v>7.6190476190476186</v>
      </c>
      <c r="R400" s="7">
        <v>36</v>
      </c>
    </row>
    <row r="401" spans="2:18" s="1" customFormat="1" ht="15" customHeight="1">
      <c r="B401" s="6" t="s">
        <v>658</v>
      </c>
      <c r="C401" s="37" t="s">
        <v>907</v>
      </c>
      <c r="D401" s="7">
        <v>501</v>
      </c>
      <c r="E401" s="8">
        <v>0.32532467532467535</v>
      </c>
      <c r="F401" s="7">
        <v>1039</v>
      </c>
      <c r="G401" s="8">
        <v>9.8709743003151293E-4</v>
      </c>
      <c r="H401" s="7">
        <v>7684</v>
      </c>
      <c r="I401" s="8">
        <v>9.7456640419494775E-4</v>
      </c>
      <c r="J401" s="38">
        <v>21</v>
      </c>
      <c r="K401" s="8">
        <v>2.0211742059672761E-2</v>
      </c>
      <c r="L401" s="38">
        <v>298</v>
      </c>
      <c r="M401" s="8">
        <v>3.8781884435190005E-2</v>
      </c>
      <c r="N401" s="39" t="s">
        <v>952</v>
      </c>
      <c r="O401" s="40">
        <v>7.3955726660250241</v>
      </c>
      <c r="P401" s="40">
        <v>6.5540275049115913</v>
      </c>
      <c r="Q401" s="40">
        <v>3.105871029836381</v>
      </c>
      <c r="R401" s="7">
        <v>7</v>
      </c>
    </row>
    <row r="402" spans="2:18" s="1" customFormat="1" ht="15" customHeight="1">
      <c r="B402" s="6" t="s">
        <v>659</v>
      </c>
      <c r="C402" s="37" t="s">
        <v>914</v>
      </c>
      <c r="D402" s="7">
        <v>43</v>
      </c>
      <c r="E402" s="8">
        <v>2.2130725681935151E-2</v>
      </c>
      <c r="F402" s="7">
        <v>1900</v>
      </c>
      <c r="G402" s="8">
        <v>1.8050867344175888E-3</v>
      </c>
      <c r="H402" s="7">
        <v>30439</v>
      </c>
      <c r="I402" s="8">
        <v>3.8605969257274877E-3</v>
      </c>
      <c r="J402" s="38">
        <v>595</v>
      </c>
      <c r="K402" s="8">
        <v>0.31315789473684208</v>
      </c>
      <c r="L402" s="38">
        <v>7564</v>
      </c>
      <c r="M402" s="8">
        <v>0.24849699398797595</v>
      </c>
      <c r="N402" s="39" t="s">
        <v>926</v>
      </c>
      <c r="O402" s="40">
        <v>16.020526315789475</v>
      </c>
      <c r="P402" s="40">
        <v>9.3157088122605369</v>
      </c>
      <c r="Q402" s="40"/>
      <c r="R402" s="7">
        <v>297</v>
      </c>
    </row>
    <row r="403" spans="2:18" s="1" customFormat="1" ht="15" customHeight="1">
      <c r="B403" s="6" t="s">
        <v>660</v>
      </c>
      <c r="C403" s="37" t="s">
        <v>914</v>
      </c>
      <c r="D403" s="7">
        <v>189</v>
      </c>
      <c r="E403" s="8">
        <v>9.4831911690918216E-2</v>
      </c>
      <c r="F403" s="7">
        <v>1804</v>
      </c>
      <c r="G403" s="8">
        <v>1.7138823520470158E-3</v>
      </c>
      <c r="H403" s="7">
        <v>17917</v>
      </c>
      <c r="I403" s="8">
        <v>2.2724240322697657E-3</v>
      </c>
      <c r="J403" s="38">
        <v>90</v>
      </c>
      <c r="K403" s="8">
        <v>4.9889135254988913E-2</v>
      </c>
      <c r="L403" s="38">
        <v>855</v>
      </c>
      <c r="M403" s="8">
        <v>4.7720042417815481E-2</v>
      </c>
      <c r="N403" s="39" t="s">
        <v>908</v>
      </c>
      <c r="O403" s="40">
        <v>9.9318181818181817</v>
      </c>
      <c r="P403" s="40">
        <v>8.5892648774795806</v>
      </c>
      <c r="Q403" s="40"/>
      <c r="R403" s="7">
        <v>55</v>
      </c>
    </row>
    <row r="404" spans="2:18" s="1" customFormat="1" ht="15" customHeight="1">
      <c r="B404" s="6" t="s">
        <v>661</v>
      </c>
      <c r="C404" s="37" t="s">
        <v>914</v>
      </c>
      <c r="D404" s="7">
        <v>10</v>
      </c>
      <c r="E404" s="8">
        <v>6.2893081761006289E-2</v>
      </c>
      <c r="F404" s="7">
        <v>149</v>
      </c>
      <c r="G404" s="8">
        <v>1.4155680180432669E-4</v>
      </c>
      <c r="H404" s="7">
        <v>2532</v>
      </c>
      <c r="I404" s="8">
        <v>3.2113510351660697E-4</v>
      </c>
      <c r="J404" s="38">
        <v>20</v>
      </c>
      <c r="K404" s="8">
        <v>0.13422818791946309</v>
      </c>
      <c r="L404" s="38">
        <v>436</v>
      </c>
      <c r="M404" s="8">
        <v>0.17219589257503951</v>
      </c>
      <c r="N404" s="39" t="s">
        <v>919</v>
      </c>
      <c r="O404" s="40">
        <v>16.993288590604028</v>
      </c>
      <c r="P404" s="40">
        <v>11.596899224806201</v>
      </c>
      <c r="Q404" s="40"/>
      <c r="R404" s="7">
        <v>3</v>
      </c>
    </row>
    <row r="405" spans="2:18" s="1" customFormat="1" ht="15" customHeight="1">
      <c r="B405" s="6" t="s">
        <v>662</v>
      </c>
      <c r="C405" s="37" t="s">
        <v>907</v>
      </c>
      <c r="D405" s="7">
        <v>7</v>
      </c>
      <c r="E405" s="8">
        <v>1.804123711340206E-2</v>
      </c>
      <c r="F405" s="7">
        <v>381</v>
      </c>
      <c r="G405" s="8">
        <v>3.6196739253321122E-4</v>
      </c>
      <c r="H405" s="7">
        <v>5362</v>
      </c>
      <c r="I405" s="8">
        <v>6.8006572869512105E-4</v>
      </c>
      <c r="J405" s="38">
        <v>84</v>
      </c>
      <c r="K405" s="8">
        <v>0.22047244094488189</v>
      </c>
      <c r="L405" s="38">
        <v>1260</v>
      </c>
      <c r="M405" s="8">
        <v>0.2349869451697128</v>
      </c>
      <c r="N405" s="39" t="s">
        <v>943</v>
      </c>
      <c r="O405" s="40">
        <v>14.073490813648293</v>
      </c>
      <c r="P405" s="40">
        <v>9</v>
      </c>
      <c r="Q405" s="40">
        <v>2.8818897637795278</v>
      </c>
      <c r="R405" s="7">
        <v>6</v>
      </c>
    </row>
    <row r="406" spans="2:18" s="1" customFormat="1" ht="15" customHeight="1">
      <c r="B406" s="6" t="s">
        <v>663</v>
      </c>
      <c r="C406" s="37" t="s">
        <v>907</v>
      </c>
      <c r="D406" s="7">
        <v>63</v>
      </c>
      <c r="E406" s="8">
        <v>6.6596194503171252E-2</v>
      </c>
      <c r="F406" s="7">
        <v>883</v>
      </c>
      <c r="G406" s="8">
        <v>8.38890308679332E-4</v>
      </c>
      <c r="H406" s="7">
        <v>5720</v>
      </c>
      <c r="I406" s="8">
        <v>7.2547108693325106E-4</v>
      </c>
      <c r="J406" s="38">
        <v>5</v>
      </c>
      <c r="K406" s="8">
        <v>5.6625141562853904E-3</v>
      </c>
      <c r="L406" s="38">
        <v>34</v>
      </c>
      <c r="M406" s="8">
        <v>5.9440559440559438E-3</v>
      </c>
      <c r="N406" s="39" t="s">
        <v>908</v>
      </c>
      <c r="O406" s="40">
        <v>6.4779161947904873</v>
      </c>
      <c r="P406" s="40">
        <v>6.3268792710706148</v>
      </c>
      <c r="Q406" s="40">
        <v>1.1404303510758778</v>
      </c>
      <c r="R406" s="7"/>
    </row>
    <row r="407" spans="2:18" s="1" customFormat="1" ht="15" customHeight="1">
      <c r="B407" s="6" t="s">
        <v>664</v>
      </c>
      <c r="C407" s="37" t="s">
        <v>907</v>
      </c>
      <c r="D407" s="7">
        <v>1324</v>
      </c>
      <c r="E407" s="8">
        <v>0.28116372902951792</v>
      </c>
      <c r="F407" s="7">
        <v>3385</v>
      </c>
      <c r="G407" s="8">
        <v>3.2159045242123882E-3</v>
      </c>
      <c r="H407" s="7">
        <v>14956</v>
      </c>
      <c r="I407" s="8">
        <v>1.8968785972331649E-3</v>
      </c>
      <c r="J407" s="38">
        <v>118</v>
      </c>
      <c r="K407" s="8">
        <v>3.485967503692762E-2</v>
      </c>
      <c r="L407" s="38">
        <v>1572</v>
      </c>
      <c r="M407" s="8">
        <v>0.1051083177320139</v>
      </c>
      <c r="N407" s="39" t="s">
        <v>925</v>
      </c>
      <c r="O407" s="40">
        <v>4.4183161004431311</v>
      </c>
      <c r="P407" s="40">
        <v>3.5769819406183041</v>
      </c>
      <c r="Q407" s="40">
        <v>1.1920236336779912</v>
      </c>
      <c r="R407" s="7">
        <v>8</v>
      </c>
    </row>
    <row r="408" spans="2:18" s="1" customFormat="1" ht="15" customHeight="1">
      <c r="B408" s="6" t="s">
        <v>665</v>
      </c>
      <c r="C408" s="37" t="s">
        <v>907</v>
      </c>
      <c r="D408" s="7">
        <v>6</v>
      </c>
      <c r="E408" s="8">
        <v>7.6923076923076927E-2</v>
      </c>
      <c r="F408" s="7">
        <v>72</v>
      </c>
      <c r="G408" s="8">
        <v>6.840328677792968E-5</v>
      </c>
      <c r="H408" s="7">
        <v>192</v>
      </c>
      <c r="I408" s="8">
        <v>2.4351477043913321E-5</v>
      </c>
      <c r="J408" s="38"/>
      <c r="K408" s="8"/>
      <c r="L408" s="38"/>
      <c r="M408" s="8"/>
      <c r="N408" s="39" t="s">
        <v>969</v>
      </c>
      <c r="O408" s="40">
        <v>2.6666666666666665</v>
      </c>
      <c r="P408" s="40">
        <v>2.6666666666666665</v>
      </c>
      <c r="Q408" s="40">
        <v>0.45833333333333331</v>
      </c>
      <c r="R408" s="7"/>
    </row>
    <row r="409" spans="2:18" s="1" customFormat="1" ht="15" customHeight="1">
      <c r="B409" s="6" t="s">
        <v>665</v>
      </c>
      <c r="C409" s="37" t="s">
        <v>914</v>
      </c>
      <c r="D409" s="7">
        <v>204</v>
      </c>
      <c r="E409" s="8">
        <v>6.7304519960409107E-2</v>
      </c>
      <c r="F409" s="7">
        <v>2827</v>
      </c>
      <c r="G409" s="8">
        <v>2.6857790516834333E-3</v>
      </c>
      <c r="H409" s="7">
        <v>28258</v>
      </c>
      <c r="I409" s="8">
        <v>3.5839793661817847E-3</v>
      </c>
      <c r="J409" s="38">
        <v>126</v>
      </c>
      <c r="K409" s="8">
        <v>4.4570215776441456E-2</v>
      </c>
      <c r="L409" s="38">
        <v>1319</v>
      </c>
      <c r="M409" s="8">
        <v>4.6677047207870338E-2</v>
      </c>
      <c r="N409" s="39" t="s">
        <v>969</v>
      </c>
      <c r="O409" s="40">
        <v>9.995755217545101</v>
      </c>
      <c r="P409" s="40">
        <v>8.3598667160310995</v>
      </c>
      <c r="Q409" s="40"/>
      <c r="R409" s="7">
        <v>50</v>
      </c>
    </row>
    <row r="410" spans="2:18" s="1" customFormat="1" ht="15" customHeight="1">
      <c r="B410" s="6" t="s">
        <v>666</v>
      </c>
      <c r="C410" s="37" t="s">
        <v>914</v>
      </c>
      <c r="D410" s="7">
        <v>2027</v>
      </c>
      <c r="E410" s="8">
        <v>0.12919880170820319</v>
      </c>
      <c r="F410" s="7">
        <v>13662</v>
      </c>
      <c r="G410" s="8">
        <v>1.2979523666112157E-2</v>
      </c>
      <c r="H410" s="7">
        <v>67327</v>
      </c>
      <c r="I410" s="8">
        <v>8.5391244527893342E-3</v>
      </c>
      <c r="J410" s="38">
        <v>1092</v>
      </c>
      <c r="K410" s="8">
        <v>7.9929732103645151E-2</v>
      </c>
      <c r="L410" s="38">
        <v>8708</v>
      </c>
      <c r="M410" s="8">
        <v>0.12933889821319827</v>
      </c>
      <c r="N410" s="39" t="s">
        <v>930</v>
      </c>
      <c r="O410" s="40">
        <v>4.9280486019616454</v>
      </c>
      <c r="P410" s="40">
        <v>3.8791567223548129</v>
      </c>
      <c r="Q410" s="40"/>
      <c r="R410" s="7">
        <v>28</v>
      </c>
    </row>
    <row r="411" spans="2:18" s="1" customFormat="1" ht="15" customHeight="1">
      <c r="B411" s="6" t="s">
        <v>667</v>
      </c>
      <c r="C411" s="37" t="s">
        <v>914</v>
      </c>
      <c r="D411" s="7">
        <v>465</v>
      </c>
      <c r="E411" s="8">
        <v>0.32426778242677823</v>
      </c>
      <c r="F411" s="7">
        <v>969</v>
      </c>
      <c r="G411" s="8">
        <v>9.2059423455297031E-4</v>
      </c>
      <c r="H411" s="7">
        <v>6396</v>
      </c>
      <c r="I411" s="8">
        <v>8.112085790253626E-4</v>
      </c>
      <c r="J411" s="38">
        <v>47</v>
      </c>
      <c r="K411" s="8">
        <v>4.8503611971104234E-2</v>
      </c>
      <c r="L411" s="38">
        <v>375</v>
      </c>
      <c r="M411" s="8">
        <v>5.8630393996247657E-2</v>
      </c>
      <c r="N411" s="39" t="s">
        <v>926</v>
      </c>
      <c r="O411" s="40">
        <v>6.6006191950464395</v>
      </c>
      <c r="P411" s="40">
        <v>5.6127982646420822</v>
      </c>
      <c r="Q411" s="40"/>
      <c r="R411" s="7">
        <v>52</v>
      </c>
    </row>
    <row r="412" spans="2:18" s="1" customFormat="1" ht="15" customHeight="1">
      <c r="B412" s="6" t="s">
        <v>668</v>
      </c>
      <c r="C412" s="37" t="s">
        <v>914</v>
      </c>
      <c r="D412" s="7">
        <v>243</v>
      </c>
      <c r="E412" s="8">
        <v>0.38817891373801916</v>
      </c>
      <c r="F412" s="7">
        <v>383</v>
      </c>
      <c r="G412" s="8">
        <v>3.6386748383259815E-4</v>
      </c>
      <c r="H412" s="7">
        <v>2737</v>
      </c>
      <c r="I412" s="8">
        <v>3.4713537848536858E-4</v>
      </c>
      <c r="J412" s="38">
        <v>58</v>
      </c>
      <c r="K412" s="8">
        <v>0.1514360313315927</v>
      </c>
      <c r="L412" s="38">
        <v>531</v>
      </c>
      <c r="M412" s="8">
        <v>0.19400803799780783</v>
      </c>
      <c r="N412" s="39" t="s">
        <v>929</v>
      </c>
      <c r="O412" s="40">
        <v>7.14621409921671</v>
      </c>
      <c r="P412" s="40">
        <v>4.6399999999999997</v>
      </c>
      <c r="Q412" s="40"/>
      <c r="R412" s="7">
        <v>3</v>
      </c>
    </row>
    <row r="413" spans="2:18" s="1" customFormat="1" ht="15" customHeight="1">
      <c r="B413" s="6" t="s">
        <v>669</v>
      </c>
      <c r="C413" s="37" t="s">
        <v>914</v>
      </c>
      <c r="D413" s="7">
        <v>4</v>
      </c>
      <c r="E413" s="8">
        <v>1.444043321299639E-2</v>
      </c>
      <c r="F413" s="7">
        <v>273</v>
      </c>
      <c r="G413" s="8">
        <v>2.5936246236631669E-4</v>
      </c>
      <c r="H413" s="7">
        <v>3203</v>
      </c>
      <c r="I413" s="8">
        <v>4.0623844256069985E-4</v>
      </c>
      <c r="J413" s="38">
        <v>63</v>
      </c>
      <c r="K413" s="8">
        <v>0.23076923076923078</v>
      </c>
      <c r="L413" s="38">
        <v>527</v>
      </c>
      <c r="M413" s="8">
        <v>0.16453325007805183</v>
      </c>
      <c r="N413" s="39" t="s">
        <v>931</v>
      </c>
      <c r="O413" s="40">
        <v>11.732600732600732</v>
      </c>
      <c r="P413" s="40">
        <v>8.242857142857142</v>
      </c>
      <c r="Q413" s="40"/>
      <c r="R413" s="7">
        <v>91</v>
      </c>
    </row>
    <row r="414" spans="2:18" s="1" customFormat="1" ht="15" customHeight="1">
      <c r="B414" s="6" t="s">
        <v>670</v>
      </c>
      <c r="C414" s="37" t="s">
        <v>914</v>
      </c>
      <c r="D414" s="7">
        <v>37</v>
      </c>
      <c r="E414" s="8">
        <v>0.10755813953488372</v>
      </c>
      <c r="F414" s="7">
        <v>307</v>
      </c>
      <c r="G414" s="8">
        <v>2.9166401445589462E-4</v>
      </c>
      <c r="H414" s="7">
        <v>2674</v>
      </c>
      <c r="I414" s="8">
        <v>3.3914505008033453E-4</v>
      </c>
      <c r="J414" s="38">
        <v>3</v>
      </c>
      <c r="K414" s="8">
        <v>9.7719869706840382E-3</v>
      </c>
      <c r="L414" s="38">
        <v>28</v>
      </c>
      <c r="M414" s="8">
        <v>1.0471204188481676E-2</v>
      </c>
      <c r="N414" s="39" t="s">
        <v>952</v>
      </c>
      <c r="O414" s="40">
        <v>8.7100977198697063</v>
      </c>
      <c r="P414" s="40">
        <v>8.3684210526315788</v>
      </c>
      <c r="Q414" s="40"/>
      <c r="R414" s="7">
        <v>42</v>
      </c>
    </row>
    <row r="415" spans="2:18" s="1" customFormat="1" ht="15" customHeight="1">
      <c r="B415" s="6" t="s">
        <v>671</v>
      </c>
      <c r="C415" s="37" t="s">
        <v>914</v>
      </c>
      <c r="D415" s="7">
        <v>2</v>
      </c>
      <c r="E415" s="8">
        <v>8.5470085470085479E-3</v>
      </c>
      <c r="F415" s="7">
        <v>232</v>
      </c>
      <c r="G415" s="8">
        <v>2.2041059072888452E-4</v>
      </c>
      <c r="H415" s="7">
        <v>2031</v>
      </c>
      <c r="I415" s="8">
        <v>2.5759296810514565E-4</v>
      </c>
      <c r="J415" s="38">
        <v>8</v>
      </c>
      <c r="K415" s="8">
        <v>3.4482758620689655E-2</v>
      </c>
      <c r="L415" s="38">
        <v>205</v>
      </c>
      <c r="M415" s="8">
        <v>0.10093549975381585</v>
      </c>
      <c r="N415" s="39" t="s">
        <v>917</v>
      </c>
      <c r="O415" s="40">
        <v>8.7543103448275854</v>
      </c>
      <c r="P415" s="40">
        <v>7.3303571428571432</v>
      </c>
      <c r="Q415" s="40"/>
      <c r="R415" s="7">
        <v>3</v>
      </c>
    </row>
    <row r="416" spans="2:18" s="1" customFormat="1" ht="15" customHeight="1">
      <c r="B416" s="6" t="s">
        <v>672</v>
      </c>
      <c r="C416" s="37" t="s">
        <v>914</v>
      </c>
      <c r="D416" s="7">
        <v>18</v>
      </c>
      <c r="E416" s="8">
        <v>2.9173419773095625E-2</v>
      </c>
      <c r="F416" s="7">
        <v>599</v>
      </c>
      <c r="G416" s="8">
        <v>5.690773441663872E-4</v>
      </c>
      <c r="H416" s="7">
        <v>6524</v>
      </c>
      <c r="I416" s="8">
        <v>8.274428970546381E-4</v>
      </c>
      <c r="J416" s="38">
        <v>24</v>
      </c>
      <c r="K416" s="8">
        <v>4.006677796327212E-2</v>
      </c>
      <c r="L416" s="38">
        <v>450</v>
      </c>
      <c r="M416" s="8">
        <v>6.8976088289393014E-2</v>
      </c>
      <c r="N416" s="39" t="s">
        <v>951</v>
      </c>
      <c r="O416" s="40">
        <v>10.891485809682806</v>
      </c>
      <c r="P416" s="40">
        <v>9.3460869565217397</v>
      </c>
      <c r="Q416" s="40"/>
      <c r="R416" s="7">
        <v>7</v>
      </c>
    </row>
    <row r="417" spans="2:18" s="1" customFormat="1" ht="15" customHeight="1">
      <c r="B417" s="6" t="s">
        <v>673</v>
      </c>
      <c r="C417" s="37" t="s">
        <v>914</v>
      </c>
      <c r="D417" s="7">
        <v>15</v>
      </c>
      <c r="E417" s="8">
        <v>2.1676300578034682E-2</v>
      </c>
      <c r="F417" s="7">
        <v>677</v>
      </c>
      <c r="G417" s="8">
        <v>6.4318090484247767E-4</v>
      </c>
      <c r="H417" s="7">
        <v>6103</v>
      </c>
      <c r="I417" s="8">
        <v>7.7404721041147398E-4</v>
      </c>
      <c r="J417" s="38">
        <v>150</v>
      </c>
      <c r="K417" s="8">
        <v>0.22156573116691286</v>
      </c>
      <c r="L417" s="38">
        <v>996</v>
      </c>
      <c r="M417" s="8">
        <v>0.16319842700311321</v>
      </c>
      <c r="N417" s="39" t="s">
        <v>924</v>
      </c>
      <c r="O417" s="40">
        <v>9.0147710487444606</v>
      </c>
      <c r="P417" s="40">
        <v>6.5578747628083489</v>
      </c>
      <c r="Q417" s="40"/>
      <c r="R417" s="7">
        <v>20</v>
      </c>
    </row>
    <row r="418" spans="2:18" s="1" customFormat="1" ht="15" customHeight="1">
      <c r="B418" s="6" t="s">
        <v>674</v>
      </c>
      <c r="C418" s="37" t="s">
        <v>914</v>
      </c>
      <c r="D418" s="7">
        <v>35</v>
      </c>
      <c r="E418" s="8">
        <v>3.608247422680412E-2</v>
      </c>
      <c r="F418" s="7">
        <v>935</v>
      </c>
      <c r="G418" s="8">
        <v>8.8829268246339238E-4</v>
      </c>
      <c r="H418" s="7">
        <v>6985</v>
      </c>
      <c r="I418" s="8">
        <v>8.8591180808195082E-4</v>
      </c>
      <c r="J418" s="38">
        <v>20</v>
      </c>
      <c r="K418" s="8">
        <v>2.1390374331550801E-2</v>
      </c>
      <c r="L418" s="38">
        <v>127</v>
      </c>
      <c r="M418" s="8">
        <v>1.8181818181818181E-2</v>
      </c>
      <c r="N418" s="39" t="s">
        <v>921</v>
      </c>
      <c r="O418" s="40">
        <v>7.4705882352941178</v>
      </c>
      <c r="P418" s="40">
        <v>7.0142076502732245</v>
      </c>
      <c r="Q418" s="40"/>
      <c r="R418" s="7">
        <v>12</v>
      </c>
    </row>
    <row r="419" spans="2:18" s="1" customFormat="1" ht="15" customHeight="1">
      <c r="B419" s="6" t="s">
        <v>675</v>
      </c>
      <c r="C419" s="37" t="s">
        <v>914</v>
      </c>
      <c r="D419" s="7">
        <v>10</v>
      </c>
      <c r="E419" s="8">
        <v>1.0976948408342482E-2</v>
      </c>
      <c r="F419" s="7">
        <v>901</v>
      </c>
      <c r="G419" s="8">
        <v>8.5599113037381446E-4</v>
      </c>
      <c r="H419" s="7">
        <v>6713</v>
      </c>
      <c r="I419" s="8">
        <v>8.5141388226974031E-4</v>
      </c>
      <c r="J419" s="38">
        <v>53</v>
      </c>
      <c r="K419" s="8">
        <v>5.8823529411764705E-2</v>
      </c>
      <c r="L419" s="38">
        <v>534</v>
      </c>
      <c r="M419" s="8">
        <v>7.9547147326083714E-2</v>
      </c>
      <c r="N419" s="39" t="s">
        <v>943</v>
      </c>
      <c r="O419" s="40">
        <v>7.4506104328523861</v>
      </c>
      <c r="P419" s="40">
        <v>6.2240566037735849</v>
      </c>
      <c r="Q419" s="40"/>
      <c r="R419" s="7">
        <v>7</v>
      </c>
    </row>
    <row r="420" spans="2:18" s="1" customFormat="1" ht="15" customHeight="1">
      <c r="B420" s="6" t="s">
        <v>676</v>
      </c>
      <c r="C420" s="37" t="s">
        <v>914</v>
      </c>
      <c r="D420" s="7">
        <v>185</v>
      </c>
      <c r="E420" s="8">
        <v>7.8290308929327132E-2</v>
      </c>
      <c r="F420" s="7">
        <v>2178</v>
      </c>
      <c r="G420" s="8">
        <v>2.0691994250323729E-3</v>
      </c>
      <c r="H420" s="7">
        <v>9591</v>
      </c>
      <c r="I420" s="8">
        <v>1.2164323767092327E-3</v>
      </c>
      <c r="J420" s="38">
        <v>71</v>
      </c>
      <c r="K420" s="8">
        <v>3.2598714416896234E-2</v>
      </c>
      <c r="L420" s="38">
        <v>419</v>
      </c>
      <c r="M420" s="8">
        <v>4.3686789698675843E-2</v>
      </c>
      <c r="N420" s="39" t="s">
        <v>928</v>
      </c>
      <c r="O420" s="40">
        <v>4.4035812672176311</v>
      </c>
      <c r="P420" s="40">
        <v>4.0161366872330326</v>
      </c>
      <c r="Q420" s="40"/>
      <c r="R420" s="7"/>
    </row>
    <row r="421" spans="2:18" s="1" customFormat="1" ht="15" customHeight="1">
      <c r="B421" s="6" t="s">
        <v>677</v>
      </c>
      <c r="C421" s="37" t="s">
        <v>914</v>
      </c>
      <c r="D421" s="7">
        <v>27</v>
      </c>
      <c r="E421" s="8">
        <v>1.1647972389991372E-2</v>
      </c>
      <c r="F421" s="7">
        <v>2291</v>
      </c>
      <c r="G421" s="8">
        <v>2.1765545834477348E-3</v>
      </c>
      <c r="H421" s="7">
        <v>27548</v>
      </c>
      <c r="I421" s="8">
        <v>3.4939296333631469E-3</v>
      </c>
      <c r="J421" s="38">
        <v>100</v>
      </c>
      <c r="K421" s="8">
        <v>4.3649061545176782E-2</v>
      </c>
      <c r="L421" s="38">
        <v>1968</v>
      </c>
      <c r="M421" s="8">
        <v>7.143894293596631E-2</v>
      </c>
      <c r="N421" s="39" t="s">
        <v>952</v>
      </c>
      <c r="O421" s="40">
        <v>12.024443474465299</v>
      </c>
      <c r="P421" s="40">
        <v>10.122318575992697</v>
      </c>
      <c r="Q421" s="40"/>
      <c r="R421" s="7">
        <v>95</v>
      </c>
    </row>
    <row r="422" spans="2:18" s="1" customFormat="1" ht="15" customHeight="1">
      <c r="B422" s="6" t="s">
        <v>678</v>
      </c>
      <c r="C422" s="37" t="s">
        <v>907</v>
      </c>
      <c r="D422" s="7">
        <v>17</v>
      </c>
      <c r="E422" s="8">
        <v>0.10119047619047619</v>
      </c>
      <c r="F422" s="7">
        <v>151</v>
      </c>
      <c r="G422" s="8">
        <v>1.4345689310371363E-4</v>
      </c>
      <c r="H422" s="7">
        <v>3189</v>
      </c>
      <c r="I422" s="8">
        <v>4.0446281402624785E-4</v>
      </c>
      <c r="J422" s="38">
        <v>15</v>
      </c>
      <c r="K422" s="8">
        <v>9.9337748344370855E-2</v>
      </c>
      <c r="L422" s="38">
        <v>693</v>
      </c>
      <c r="M422" s="8">
        <v>0.21730950141110067</v>
      </c>
      <c r="N422" s="39" t="s">
        <v>970</v>
      </c>
      <c r="O422" s="40">
        <v>21.119205298013245</v>
      </c>
      <c r="P422" s="40">
        <v>13.169117647058824</v>
      </c>
      <c r="Q422" s="40">
        <v>7.7350993377483448</v>
      </c>
      <c r="R422" s="7"/>
    </row>
    <row r="423" spans="2:18" s="1" customFormat="1" ht="15" customHeight="1">
      <c r="B423" s="6" t="s">
        <v>679</v>
      </c>
      <c r="C423" s="37" t="s">
        <v>914</v>
      </c>
      <c r="D423" s="7">
        <v>108</v>
      </c>
      <c r="E423" s="8">
        <v>6.9677419354838704E-2</v>
      </c>
      <c r="F423" s="7">
        <v>1442</v>
      </c>
      <c r="G423" s="8">
        <v>1.3699658268579804E-3</v>
      </c>
      <c r="H423" s="7">
        <v>11868</v>
      </c>
      <c r="I423" s="8">
        <v>1.5052256747768924E-3</v>
      </c>
      <c r="J423" s="38">
        <v>95</v>
      </c>
      <c r="K423" s="8">
        <v>6.5880721220527044E-2</v>
      </c>
      <c r="L423" s="38">
        <v>1143</v>
      </c>
      <c r="M423" s="8">
        <v>9.630940343781598E-2</v>
      </c>
      <c r="N423" s="39" t="s">
        <v>926</v>
      </c>
      <c r="O423" s="40">
        <v>8.2302357836338427</v>
      </c>
      <c r="P423" s="40">
        <v>6.6919079435783226</v>
      </c>
      <c r="Q423" s="40"/>
      <c r="R423" s="7">
        <v>2</v>
      </c>
    </row>
    <row r="424" spans="2:18" s="1" customFormat="1" ht="15" customHeight="1">
      <c r="B424" s="6" t="s">
        <v>680</v>
      </c>
      <c r="C424" s="37" t="s">
        <v>914</v>
      </c>
      <c r="D424" s="7">
        <v>42</v>
      </c>
      <c r="E424" s="8">
        <v>5.9405940594059403E-2</v>
      </c>
      <c r="F424" s="7">
        <v>665</v>
      </c>
      <c r="G424" s="8">
        <v>6.3178035704615607E-4</v>
      </c>
      <c r="H424" s="7">
        <v>5931</v>
      </c>
      <c r="I424" s="8">
        <v>7.5223234555963497E-4</v>
      </c>
      <c r="J424" s="38">
        <v>28</v>
      </c>
      <c r="K424" s="8">
        <v>4.2105263157894736E-2</v>
      </c>
      <c r="L424" s="38">
        <v>244</v>
      </c>
      <c r="M424" s="8">
        <v>4.1139774068453885E-2</v>
      </c>
      <c r="N424" s="39" t="s">
        <v>921</v>
      </c>
      <c r="O424" s="40">
        <v>8.9187969924812034</v>
      </c>
      <c r="P424" s="40">
        <v>7.9607535321821032</v>
      </c>
      <c r="Q424" s="40"/>
      <c r="R424" s="7"/>
    </row>
    <row r="425" spans="2:18" s="1" customFormat="1" ht="15" customHeight="1">
      <c r="B425" s="6" t="s">
        <v>681</v>
      </c>
      <c r="C425" s="37" t="s">
        <v>914</v>
      </c>
      <c r="D425" s="7">
        <v>82</v>
      </c>
      <c r="E425" s="8">
        <v>8.1510934393638171E-2</v>
      </c>
      <c r="F425" s="7">
        <v>924</v>
      </c>
      <c r="G425" s="8">
        <v>8.7784218031676422E-4</v>
      </c>
      <c r="H425" s="7">
        <v>8235</v>
      </c>
      <c r="I425" s="8">
        <v>1.0444500700865949E-3</v>
      </c>
      <c r="J425" s="38">
        <v>26</v>
      </c>
      <c r="K425" s="8">
        <v>2.813852813852814E-2</v>
      </c>
      <c r="L425" s="38">
        <v>369</v>
      </c>
      <c r="M425" s="8">
        <v>4.480874316939891E-2</v>
      </c>
      <c r="N425" s="39" t="s">
        <v>953</v>
      </c>
      <c r="O425" s="40">
        <v>8.9123376623376629</v>
      </c>
      <c r="P425" s="40">
        <v>8.0356347438752778</v>
      </c>
      <c r="Q425" s="40"/>
      <c r="R425" s="7"/>
    </row>
    <row r="426" spans="2:18" s="1" customFormat="1" ht="15" customHeight="1">
      <c r="B426" s="6" t="s">
        <v>682</v>
      </c>
      <c r="C426" s="37" t="s">
        <v>914</v>
      </c>
      <c r="D426" s="7">
        <v>268</v>
      </c>
      <c r="E426" s="8">
        <v>5.8413251961639059E-2</v>
      </c>
      <c r="F426" s="7">
        <v>4320</v>
      </c>
      <c r="G426" s="8">
        <v>4.1041972066757811E-3</v>
      </c>
      <c r="H426" s="7">
        <v>47776</v>
      </c>
      <c r="I426" s="8">
        <v>6.0594592044270982E-3</v>
      </c>
      <c r="J426" s="38">
        <v>157</v>
      </c>
      <c r="K426" s="8">
        <v>3.6342592592592593E-2</v>
      </c>
      <c r="L426" s="38">
        <v>4682</v>
      </c>
      <c r="M426" s="8">
        <v>9.7998995311453452E-2</v>
      </c>
      <c r="N426" s="39" t="s">
        <v>952</v>
      </c>
      <c r="O426" s="40">
        <v>11.059259259259258</v>
      </c>
      <c r="P426" s="40">
        <v>9.0684602450156131</v>
      </c>
      <c r="Q426" s="40"/>
      <c r="R426" s="7">
        <v>2</v>
      </c>
    </row>
    <row r="427" spans="2:18" s="1" customFormat="1" ht="15" customHeight="1">
      <c r="B427" s="6" t="s">
        <v>683</v>
      </c>
      <c r="C427" s="37" t="s">
        <v>914</v>
      </c>
      <c r="D427" s="7">
        <v>121</v>
      </c>
      <c r="E427" s="8">
        <v>3.9007092198581561E-2</v>
      </c>
      <c r="F427" s="7">
        <v>2981</v>
      </c>
      <c r="G427" s="8">
        <v>2.8320860817362273E-3</v>
      </c>
      <c r="H427" s="7">
        <v>31331</v>
      </c>
      <c r="I427" s="8">
        <v>3.9737298294940018E-3</v>
      </c>
      <c r="J427" s="38">
        <v>129</v>
      </c>
      <c r="K427" s="8">
        <v>4.3274069104327406E-2</v>
      </c>
      <c r="L427" s="38">
        <v>2810</v>
      </c>
      <c r="M427" s="8">
        <v>8.9687529922441028E-2</v>
      </c>
      <c r="N427" s="39" t="s">
        <v>951</v>
      </c>
      <c r="O427" s="40">
        <v>10.510231465951023</v>
      </c>
      <c r="P427" s="40">
        <v>8.6868863955119213</v>
      </c>
      <c r="Q427" s="40"/>
      <c r="R427" s="7">
        <v>181</v>
      </c>
    </row>
    <row r="428" spans="2:18" s="1" customFormat="1" ht="15" customHeight="1">
      <c r="B428" s="6" t="s">
        <v>684</v>
      </c>
      <c r="C428" s="37" t="s">
        <v>914</v>
      </c>
      <c r="D428" s="7">
        <v>279</v>
      </c>
      <c r="E428" s="8">
        <v>2.1574389112279616E-2</v>
      </c>
      <c r="F428" s="7">
        <v>12653</v>
      </c>
      <c r="G428" s="8">
        <v>1.2020927605571448E-2</v>
      </c>
      <c r="H428" s="7">
        <v>191010</v>
      </c>
      <c r="I428" s="8">
        <v>2.4225914740405644E-2</v>
      </c>
      <c r="J428" s="38">
        <v>667</v>
      </c>
      <c r="K428" s="8">
        <v>5.2714771200505807E-2</v>
      </c>
      <c r="L428" s="38">
        <v>16701</v>
      </c>
      <c r="M428" s="8">
        <v>8.7435212816082922E-2</v>
      </c>
      <c r="N428" s="39" t="s">
        <v>971</v>
      </c>
      <c r="O428" s="40">
        <v>15.096024658183829</v>
      </c>
      <c r="P428" s="40">
        <v>12.419906557650592</v>
      </c>
      <c r="Q428" s="40"/>
      <c r="R428" s="7">
        <v>8</v>
      </c>
    </row>
    <row r="429" spans="2:18" s="1" customFormat="1" ht="15" customHeight="1">
      <c r="B429" s="6" t="s">
        <v>685</v>
      </c>
      <c r="C429" s="37" t="s">
        <v>914</v>
      </c>
      <c r="D429" s="7">
        <v>27</v>
      </c>
      <c r="E429" s="8">
        <v>5.9734513274336286E-2</v>
      </c>
      <c r="F429" s="7">
        <v>425</v>
      </c>
      <c r="G429" s="8">
        <v>4.0376940111972381E-4</v>
      </c>
      <c r="H429" s="7">
        <v>2827</v>
      </c>
      <c r="I429" s="8">
        <v>3.5855013334970293E-4</v>
      </c>
      <c r="J429" s="38">
        <v>7</v>
      </c>
      <c r="K429" s="8">
        <v>1.6470588235294119E-2</v>
      </c>
      <c r="L429" s="38">
        <v>185</v>
      </c>
      <c r="M429" s="8">
        <v>6.5440396179695784E-2</v>
      </c>
      <c r="N429" s="39" t="s">
        <v>917</v>
      </c>
      <c r="O429" s="40">
        <v>6.6517647058823526</v>
      </c>
      <c r="P429" s="40">
        <v>5.9354066985645932</v>
      </c>
      <c r="Q429" s="40"/>
      <c r="R429" s="7"/>
    </row>
    <row r="430" spans="2:18" s="1" customFormat="1" ht="15" customHeight="1">
      <c r="B430" s="6" t="s">
        <v>686</v>
      </c>
      <c r="C430" s="37" t="s">
        <v>914</v>
      </c>
      <c r="D430" s="7">
        <v>59</v>
      </c>
      <c r="E430" s="8">
        <v>0.10825688073394496</v>
      </c>
      <c r="F430" s="7">
        <v>486</v>
      </c>
      <c r="G430" s="8">
        <v>4.6172218575102531E-4</v>
      </c>
      <c r="H430" s="7">
        <v>3499</v>
      </c>
      <c r="I430" s="8">
        <v>4.4378030300339956E-4</v>
      </c>
      <c r="J430" s="38">
        <v>26</v>
      </c>
      <c r="K430" s="8">
        <v>5.3497942386831275E-2</v>
      </c>
      <c r="L430" s="38">
        <v>310</v>
      </c>
      <c r="M430" s="8">
        <v>8.8596741926264641E-2</v>
      </c>
      <c r="N430" s="39" t="s">
        <v>916</v>
      </c>
      <c r="O430" s="40">
        <v>7.1995884773662553</v>
      </c>
      <c r="P430" s="40">
        <v>6.0282608695652176</v>
      </c>
      <c r="Q430" s="40"/>
      <c r="R430" s="7"/>
    </row>
    <row r="431" spans="2:18" s="1" customFormat="1" ht="15" customHeight="1">
      <c r="B431" s="6" t="s">
        <v>687</v>
      </c>
      <c r="C431" s="37" t="s">
        <v>914</v>
      </c>
      <c r="D431" s="7">
        <v>126</v>
      </c>
      <c r="E431" s="8">
        <v>0.58333333333333337</v>
      </c>
      <c r="F431" s="7">
        <v>90</v>
      </c>
      <c r="G431" s="8">
        <v>8.5504108472412096E-5</v>
      </c>
      <c r="H431" s="7">
        <v>368</v>
      </c>
      <c r="I431" s="8">
        <v>4.6673664334167205E-5</v>
      </c>
      <c r="J431" s="38">
        <v>3</v>
      </c>
      <c r="K431" s="8">
        <v>3.3333333333333333E-2</v>
      </c>
      <c r="L431" s="38">
        <v>7</v>
      </c>
      <c r="M431" s="8">
        <v>1.9021739130434784E-2</v>
      </c>
      <c r="N431" s="39" t="s">
        <v>928</v>
      </c>
      <c r="O431" s="40">
        <v>4.0888888888888886</v>
      </c>
      <c r="P431" s="40">
        <v>3.8045977011494254</v>
      </c>
      <c r="Q431" s="40"/>
      <c r="R431" s="7"/>
    </row>
    <row r="432" spans="2:18" s="1" customFormat="1" ht="15" customHeight="1">
      <c r="B432" s="6" t="s">
        <v>688</v>
      </c>
      <c r="C432" s="37" t="s">
        <v>907</v>
      </c>
      <c r="D432" s="7">
        <v>56</v>
      </c>
      <c r="E432" s="8">
        <v>0.26794258373205743</v>
      </c>
      <c r="F432" s="7">
        <v>153</v>
      </c>
      <c r="G432" s="8">
        <v>1.4535698440310056E-4</v>
      </c>
      <c r="H432" s="7">
        <v>1354</v>
      </c>
      <c r="I432" s="8">
        <v>1.7172864540343041E-4</v>
      </c>
      <c r="J432" s="38">
        <v>4</v>
      </c>
      <c r="K432" s="8">
        <v>2.6143790849673203E-2</v>
      </c>
      <c r="L432" s="38">
        <v>21</v>
      </c>
      <c r="M432" s="8">
        <v>1.55096011816839E-2</v>
      </c>
      <c r="N432" s="39" t="s">
        <v>971</v>
      </c>
      <c r="O432" s="40">
        <v>8.8496732026143796</v>
      </c>
      <c r="P432" s="40">
        <v>7.9261744966442951</v>
      </c>
      <c r="Q432" s="40">
        <v>2.0653594771241832</v>
      </c>
      <c r="R432" s="7">
        <v>1</v>
      </c>
    </row>
    <row r="433" spans="2:18" s="1" customFormat="1" ht="15" customHeight="1">
      <c r="B433" s="6" t="s">
        <v>689</v>
      </c>
      <c r="C433" s="37" t="s">
        <v>907</v>
      </c>
      <c r="D433" s="7">
        <v>44</v>
      </c>
      <c r="E433" s="8">
        <v>0.13793103448275862</v>
      </c>
      <c r="F433" s="7">
        <v>275</v>
      </c>
      <c r="G433" s="8">
        <v>2.6126255366570362E-4</v>
      </c>
      <c r="H433" s="7">
        <v>4261</v>
      </c>
      <c r="I433" s="8">
        <v>5.404252275214306E-4</v>
      </c>
      <c r="J433" s="38">
        <v>21</v>
      </c>
      <c r="K433" s="8">
        <v>7.636363636363637E-2</v>
      </c>
      <c r="L433" s="38">
        <v>633</v>
      </c>
      <c r="M433" s="8">
        <v>0.14855667683642337</v>
      </c>
      <c r="N433" s="39" t="s">
        <v>912</v>
      </c>
      <c r="O433" s="40">
        <v>15.494545454545454</v>
      </c>
      <c r="P433" s="40">
        <v>10.976377952755906</v>
      </c>
      <c r="Q433" s="40">
        <v>3.1309090909090909</v>
      </c>
      <c r="R433" s="7">
        <v>1</v>
      </c>
    </row>
    <row r="434" spans="2:18" s="1" customFormat="1" ht="15" customHeight="1">
      <c r="B434" s="6" t="s">
        <v>690</v>
      </c>
      <c r="C434" s="37" t="s">
        <v>907</v>
      </c>
      <c r="D434" s="7">
        <v>329</v>
      </c>
      <c r="E434" s="8">
        <v>0.46866096866096868</v>
      </c>
      <c r="F434" s="7">
        <v>373</v>
      </c>
      <c r="G434" s="8">
        <v>3.5436702733566348E-4</v>
      </c>
      <c r="H434" s="7">
        <v>1992</v>
      </c>
      <c r="I434" s="8">
        <v>2.5264657433060074E-4</v>
      </c>
      <c r="J434" s="38">
        <v>25</v>
      </c>
      <c r="K434" s="8">
        <v>6.7024128686327081E-2</v>
      </c>
      <c r="L434" s="38">
        <v>243</v>
      </c>
      <c r="M434" s="8">
        <v>0.12198795180722892</v>
      </c>
      <c r="N434" s="39" t="s">
        <v>929</v>
      </c>
      <c r="O434" s="40">
        <v>5.3404825737265416</v>
      </c>
      <c r="P434" s="40">
        <v>4.1609195402298846</v>
      </c>
      <c r="Q434" s="40">
        <v>0.67828418230563003</v>
      </c>
      <c r="R434" s="7"/>
    </row>
    <row r="435" spans="2:18" s="1" customFormat="1" ht="15" customHeight="1">
      <c r="B435" s="6" t="s">
        <v>691</v>
      </c>
      <c r="C435" s="37" t="s">
        <v>907</v>
      </c>
      <c r="D435" s="7">
        <v>15</v>
      </c>
      <c r="E435" s="8">
        <v>2.4752475247524754E-2</v>
      </c>
      <c r="F435" s="7">
        <v>591</v>
      </c>
      <c r="G435" s="8">
        <v>5.6147697896883947E-4</v>
      </c>
      <c r="H435" s="7">
        <v>9503</v>
      </c>
      <c r="I435" s="8">
        <v>1.2052712830641057E-3</v>
      </c>
      <c r="J435" s="38">
        <v>179</v>
      </c>
      <c r="K435" s="8">
        <v>0.30287648054145516</v>
      </c>
      <c r="L435" s="38">
        <v>2932</v>
      </c>
      <c r="M435" s="8">
        <v>0.30853414711143851</v>
      </c>
      <c r="N435" s="39" t="s">
        <v>943</v>
      </c>
      <c r="O435" s="40">
        <v>16.079526226734348</v>
      </c>
      <c r="P435" s="40">
        <v>8.4854368932038842</v>
      </c>
      <c r="Q435" s="40">
        <v>3.3874788494077834</v>
      </c>
      <c r="R435" s="7">
        <v>42</v>
      </c>
    </row>
    <row r="436" spans="2:18" s="1" customFormat="1" ht="15" customHeight="1">
      <c r="B436" s="6" t="s">
        <v>692</v>
      </c>
      <c r="C436" s="37" t="s">
        <v>907</v>
      </c>
      <c r="D436" s="7">
        <v>432</v>
      </c>
      <c r="E436" s="8">
        <v>0.22978723404255319</v>
      </c>
      <c r="F436" s="7">
        <v>1448</v>
      </c>
      <c r="G436" s="8">
        <v>1.3756661007561413E-3</v>
      </c>
      <c r="H436" s="7">
        <v>9515</v>
      </c>
      <c r="I436" s="8">
        <v>1.2067932503793503E-3</v>
      </c>
      <c r="J436" s="38">
        <v>64</v>
      </c>
      <c r="K436" s="8">
        <v>4.4198895027624308E-2</v>
      </c>
      <c r="L436" s="38">
        <v>706</v>
      </c>
      <c r="M436" s="8">
        <v>7.4198633736205985E-2</v>
      </c>
      <c r="N436" s="39" t="s">
        <v>936</v>
      </c>
      <c r="O436" s="40">
        <v>6.5711325966850831</v>
      </c>
      <c r="P436" s="40">
        <v>5.4862716763005777</v>
      </c>
      <c r="Q436" s="40">
        <v>1.3011049723756907</v>
      </c>
      <c r="R436" s="7">
        <v>3</v>
      </c>
    </row>
    <row r="437" spans="2:18" s="1" customFormat="1" ht="15" customHeight="1">
      <c r="B437" s="6" t="s">
        <v>693</v>
      </c>
      <c r="C437" s="37" t="s">
        <v>914</v>
      </c>
      <c r="D437" s="7">
        <v>5</v>
      </c>
      <c r="E437" s="8">
        <v>3.2051282051282048E-2</v>
      </c>
      <c r="F437" s="7">
        <v>151</v>
      </c>
      <c r="G437" s="8">
        <v>1.4345689310371363E-4</v>
      </c>
      <c r="H437" s="7">
        <v>1413</v>
      </c>
      <c r="I437" s="8">
        <v>1.7921165137004962E-4</v>
      </c>
      <c r="J437" s="38">
        <v>52</v>
      </c>
      <c r="K437" s="8">
        <v>0.3443708609271523</v>
      </c>
      <c r="L437" s="38">
        <v>343</v>
      </c>
      <c r="M437" s="8">
        <v>0.24274593064401981</v>
      </c>
      <c r="N437" s="39" t="s">
        <v>928</v>
      </c>
      <c r="O437" s="40">
        <v>9.3576158940397356</v>
      </c>
      <c r="P437" s="40">
        <v>5.5555555555555554</v>
      </c>
      <c r="Q437" s="40"/>
      <c r="R437" s="7">
        <v>5</v>
      </c>
    </row>
    <row r="438" spans="2:18" s="1" customFormat="1" ht="15" customHeight="1">
      <c r="B438" s="6" t="s">
        <v>694</v>
      </c>
      <c r="C438" s="37" t="s">
        <v>914</v>
      </c>
      <c r="D438" s="7">
        <v>79</v>
      </c>
      <c r="E438" s="8">
        <v>0.16916488222698073</v>
      </c>
      <c r="F438" s="7">
        <v>388</v>
      </c>
      <c r="G438" s="8">
        <v>3.6861771208106551E-4</v>
      </c>
      <c r="H438" s="7">
        <v>2099</v>
      </c>
      <c r="I438" s="8">
        <v>2.6621744955819825E-4</v>
      </c>
      <c r="J438" s="38">
        <v>33</v>
      </c>
      <c r="K438" s="8">
        <v>8.505154639175258E-2</v>
      </c>
      <c r="L438" s="38">
        <v>274</v>
      </c>
      <c r="M438" s="8">
        <v>0.13053835159599808</v>
      </c>
      <c r="N438" s="39" t="s">
        <v>928</v>
      </c>
      <c r="O438" s="40">
        <v>5.40979381443299</v>
      </c>
      <c r="P438" s="40">
        <v>4.211267605633803</v>
      </c>
      <c r="Q438" s="40"/>
      <c r="R438" s="7">
        <v>1</v>
      </c>
    </row>
    <row r="439" spans="2:18" s="1" customFormat="1" ht="15" customHeight="1">
      <c r="B439" s="6" t="s">
        <v>695</v>
      </c>
      <c r="C439" s="37" t="s">
        <v>914</v>
      </c>
      <c r="D439" s="7">
        <v>221</v>
      </c>
      <c r="E439" s="8">
        <v>0.40850277264325324</v>
      </c>
      <c r="F439" s="7">
        <v>320</v>
      </c>
      <c r="G439" s="8">
        <v>3.0401460790190971E-4</v>
      </c>
      <c r="H439" s="7">
        <v>942</v>
      </c>
      <c r="I439" s="8">
        <v>1.1947443424669974E-4</v>
      </c>
      <c r="J439" s="38">
        <v>11</v>
      </c>
      <c r="K439" s="8">
        <v>3.4375000000000003E-2</v>
      </c>
      <c r="L439" s="38">
        <v>35</v>
      </c>
      <c r="M439" s="8">
        <v>3.7154989384288746E-2</v>
      </c>
      <c r="N439" s="39" t="s">
        <v>933</v>
      </c>
      <c r="O439" s="40">
        <v>2.9437500000000001</v>
      </c>
      <c r="P439" s="40">
        <v>2.6860841423948218</v>
      </c>
      <c r="Q439" s="40"/>
      <c r="R439" s="7"/>
    </row>
    <row r="440" spans="2:18" s="1" customFormat="1" ht="15" customHeight="1">
      <c r="B440" s="6" t="s">
        <v>696</v>
      </c>
      <c r="C440" s="37" t="s">
        <v>914</v>
      </c>
      <c r="D440" s="7">
        <v>23</v>
      </c>
      <c r="E440" s="8">
        <v>0.10454545454545454</v>
      </c>
      <c r="F440" s="7">
        <v>197</v>
      </c>
      <c r="G440" s="8">
        <v>1.8715899298961316E-4</v>
      </c>
      <c r="H440" s="7">
        <v>1070</v>
      </c>
      <c r="I440" s="8">
        <v>1.357087522759753E-4</v>
      </c>
      <c r="J440" s="38">
        <v>7</v>
      </c>
      <c r="K440" s="8">
        <v>3.553299492385787E-2</v>
      </c>
      <c r="L440" s="38">
        <v>22</v>
      </c>
      <c r="M440" s="8">
        <v>2.0560747663551402E-2</v>
      </c>
      <c r="N440" s="39" t="s">
        <v>925</v>
      </c>
      <c r="O440" s="40">
        <v>5.4314720812182742</v>
      </c>
      <c r="P440" s="40">
        <v>5</v>
      </c>
      <c r="Q440" s="40"/>
      <c r="R440" s="7">
        <v>1</v>
      </c>
    </row>
    <row r="441" spans="2:18" s="1" customFormat="1" ht="15" customHeight="1">
      <c r="B441" s="6" t="s">
        <v>697</v>
      </c>
      <c r="C441" s="37" t="s">
        <v>914</v>
      </c>
      <c r="D441" s="7">
        <v>24</v>
      </c>
      <c r="E441" s="8">
        <v>0.17910447761194029</v>
      </c>
      <c r="F441" s="7">
        <v>110</v>
      </c>
      <c r="G441" s="8">
        <v>1.0450502146628146E-4</v>
      </c>
      <c r="H441" s="7">
        <v>451</v>
      </c>
      <c r="I441" s="8">
        <v>5.7200604931275565E-5</v>
      </c>
      <c r="J441" s="38">
        <v>8</v>
      </c>
      <c r="K441" s="8">
        <v>7.2727272727272724E-2</v>
      </c>
      <c r="L441" s="38">
        <v>29</v>
      </c>
      <c r="M441" s="8">
        <v>6.4301552106430154E-2</v>
      </c>
      <c r="N441" s="39" t="s">
        <v>933</v>
      </c>
      <c r="O441" s="40">
        <v>4.0999999999999996</v>
      </c>
      <c r="P441" s="40">
        <v>3.5882352941176472</v>
      </c>
      <c r="Q441" s="40"/>
      <c r="R441" s="7"/>
    </row>
    <row r="442" spans="2:18" s="1" customFormat="1" ht="15" customHeight="1">
      <c r="B442" s="6" t="s">
        <v>698</v>
      </c>
      <c r="C442" s="37" t="s">
        <v>914</v>
      </c>
      <c r="D442" s="7">
        <v>27</v>
      </c>
      <c r="E442" s="8">
        <v>4.4045676998368678E-2</v>
      </c>
      <c r="F442" s="7">
        <v>586</v>
      </c>
      <c r="G442" s="8">
        <v>5.5672675072037216E-4</v>
      </c>
      <c r="H442" s="7">
        <v>5448</v>
      </c>
      <c r="I442" s="8">
        <v>6.9097316112104055E-4</v>
      </c>
      <c r="J442" s="38">
        <v>167</v>
      </c>
      <c r="K442" s="8">
        <v>0.28498293515358364</v>
      </c>
      <c r="L442" s="38">
        <v>1388</v>
      </c>
      <c r="M442" s="8">
        <v>0.25477239353891334</v>
      </c>
      <c r="N442" s="39" t="s">
        <v>928</v>
      </c>
      <c r="O442" s="40">
        <v>9.2969283276450518</v>
      </c>
      <c r="P442" s="40">
        <v>5.6539379474940334</v>
      </c>
      <c r="Q442" s="40"/>
      <c r="R442" s="7">
        <v>13</v>
      </c>
    </row>
    <row r="443" spans="2:18" s="1" customFormat="1" ht="15" customHeight="1">
      <c r="B443" s="6" t="s">
        <v>699</v>
      </c>
      <c r="C443" s="37" t="s">
        <v>914</v>
      </c>
      <c r="D443" s="7">
        <v>168</v>
      </c>
      <c r="E443" s="8">
        <v>0.18876404494382024</v>
      </c>
      <c r="F443" s="7">
        <v>722</v>
      </c>
      <c r="G443" s="8">
        <v>6.8593295907868376E-4</v>
      </c>
      <c r="H443" s="7">
        <v>4145</v>
      </c>
      <c r="I443" s="8">
        <v>5.2571287680739959E-4</v>
      </c>
      <c r="J443" s="38">
        <v>74</v>
      </c>
      <c r="K443" s="8">
        <v>0.10249307479224377</v>
      </c>
      <c r="L443" s="38">
        <v>379</v>
      </c>
      <c r="M443" s="8">
        <v>9.1435464414957784E-2</v>
      </c>
      <c r="N443" s="39" t="s">
        <v>924</v>
      </c>
      <c r="O443" s="40">
        <v>5.7409972299168972</v>
      </c>
      <c r="P443" s="40">
        <v>4.5555555555555554</v>
      </c>
      <c r="Q443" s="40"/>
      <c r="R443" s="7">
        <v>3</v>
      </c>
    </row>
    <row r="444" spans="2:18" s="1" customFormat="1" ht="15" customHeight="1">
      <c r="B444" s="6" t="s">
        <v>700</v>
      </c>
      <c r="C444" s="37" t="s">
        <v>914</v>
      </c>
      <c r="D444" s="7">
        <v>232</v>
      </c>
      <c r="E444" s="8">
        <v>0.49466950959488271</v>
      </c>
      <c r="F444" s="7">
        <v>237</v>
      </c>
      <c r="G444" s="8">
        <v>2.2516081897735186E-4</v>
      </c>
      <c r="H444" s="7">
        <v>935</v>
      </c>
      <c r="I444" s="8">
        <v>1.1858661997947373E-4</v>
      </c>
      <c r="J444" s="38">
        <v>55</v>
      </c>
      <c r="K444" s="8">
        <v>0.2320675105485232</v>
      </c>
      <c r="L444" s="38">
        <v>256</v>
      </c>
      <c r="M444" s="8">
        <v>0.27379679144385027</v>
      </c>
      <c r="N444" s="39" t="s">
        <v>911</v>
      </c>
      <c r="O444" s="40">
        <v>3.9451476793248945</v>
      </c>
      <c r="P444" s="40">
        <v>2.5164835164835164</v>
      </c>
      <c r="Q444" s="40"/>
      <c r="R444" s="7"/>
    </row>
    <row r="445" spans="2:18" s="1" customFormat="1" ht="15" customHeight="1">
      <c r="B445" s="6" t="s">
        <v>701</v>
      </c>
      <c r="C445" s="37" t="s">
        <v>914</v>
      </c>
      <c r="D445" s="7">
        <v>17</v>
      </c>
      <c r="E445" s="8">
        <v>3.6170212765957444E-2</v>
      </c>
      <c r="F445" s="7">
        <v>453</v>
      </c>
      <c r="G445" s="8">
        <v>4.3037067931114088E-4</v>
      </c>
      <c r="H445" s="7">
        <v>5124</v>
      </c>
      <c r="I445" s="8">
        <v>6.4988004360943684E-4</v>
      </c>
      <c r="J445" s="38">
        <v>134</v>
      </c>
      <c r="K445" s="8">
        <v>0.2958057395143488</v>
      </c>
      <c r="L445" s="38">
        <v>1528</v>
      </c>
      <c r="M445" s="8">
        <v>0.29820452771272443</v>
      </c>
      <c r="N445" s="39" t="s">
        <v>929</v>
      </c>
      <c r="O445" s="40">
        <v>11.311258278145695</v>
      </c>
      <c r="P445" s="40">
        <v>6.1880877742946705</v>
      </c>
      <c r="Q445" s="40"/>
      <c r="R445" s="7">
        <v>10</v>
      </c>
    </row>
    <row r="446" spans="2:18" s="1" customFormat="1" ht="15" customHeight="1">
      <c r="B446" s="6" t="s">
        <v>702</v>
      </c>
      <c r="C446" s="37" t="s">
        <v>914</v>
      </c>
      <c r="D446" s="7">
        <v>298</v>
      </c>
      <c r="E446" s="8">
        <v>0.18509316770186335</v>
      </c>
      <c r="F446" s="7">
        <v>1312</v>
      </c>
      <c r="G446" s="8">
        <v>1.2464598923978298E-3</v>
      </c>
      <c r="H446" s="7">
        <v>8214</v>
      </c>
      <c r="I446" s="8">
        <v>1.0417866272849168E-3</v>
      </c>
      <c r="J446" s="38">
        <v>51</v>
      </c>
      <c r="K446" s="8">
        <v>3.8871951219512195E-2</v>
      </c>
      <c r="L446" s="38">
        <v>505</v>
      </c>
      <c r="M446" s="8">
        <v>6.1480399318237157E-2</v>
      </c>
      <c r="N446" s="39" t="s">
        <v>936</v>
      </c>
      <c r="O446" s="40">
        <v>6.2606707317073171</v>
      </c>
      <c r="P446" s="40">
        <v>5.3227597145122916</v>
      </c>
      <c r="Q446" s="40"/>
      <c r="R446" s="7">
        <v>5</v>
      </c>
    </row>
    <row r="447" spans="2:18" s="1" customFormat="1" ht="15" customHeight="1">
      <c r="B447" s="6" t="s">
        <v>703</v>
      </c>
      <c r="C447" s="37" t="s">
        <v>914</v>
      </c>
      <c r="D447" s="7">
        <v>2</v>
      </c>
      <c r="E447" s="8">
        <v>2.2988505747126436E-2</v>
      </c>
      <c r="F447" s="7">
        <v>85</v>
      </c>
      <c r="G447" s="8">
        <v>8.0753880223944762E-5</v>
      </c>
      <c r="H447" s="7">
        <v>825</v>
      </c>
      <c r="I447" s="8">
        <v>1.0463525292306506E-4</v>
      </c>
      <c r="J447" s="38">
        <v>30</v>
      </c>
      <c r="K447" s="8">
        <v>0.35294117647058826</v>
      </c>
      <c r="L447" s="38">
        <v>266</v>
      </c>
      <c r="M447" s="8">
        <v>0.32242424242424245</v>
      </c>
      <c r="N447" s="39" t="s">
        <v>928</v>
      </c>
      <c r="O447" s="40">
        <v>9.7058823529411757</v>
      </c>
      <c r="P447" s="40">
        <v>4.709090909090909</v>
      </c>
      <c r="Q447" s="40"/>
      <c r="R447" s="7">
        <v>20</v>
      </c>
    </row>
    <row r="448" spans="2:18" s="1" customFormat="1" ht="15" customHeight="1">
      <c r="B448" s="6" t="s">
        <v>704</v>
      </c>
      <c r="C448" s="37" t="s">
        <v>914</v>
      </c>
      <c r="D448" s="7">
        <v>43</v>
      </c>
      <c r="E448" s="8">
        <v>0.25903614457831325</v>
      </c>
      <c r="F448" s="7">
        <v>123</v>
      </c>
      <c r="G448" s="8">
        <v>1.1685561491229654E-4</v>
      </c>
      <c r="H448" s="7">
        <v>651</v>
      </c>
      <c r="I448" s="8">
        <v>8.2566726852018605E-5</v>
      </c>
      <c r="J448" s="38">
        <v>2</v>
      </c>
      <c r="K448" s="8">
        <v>1.6260162601626018E-2</v>
      </c>
      <c r="L448" s="38">
        <v>16</v>
      </c>
      <c r="M448" s="8">
        <v>2.4577572964669739E-2</v>
      </c>
      <c r="N448" s="39" t="s">
        <v>942</v>
      </c>
      <c r="O448" s="40">
        <v>5.2926829268292686</v>
      </c>
      <c r="P448" s="40">
        <v>4.785123966942149</v>
      </c>
      <c r="Q448" s="40"/>
      <c r="R448" s="7">
        <v>2</v>
      </c>
    </row>
    <row r="449" spans="2:18" s="1" customFormat="1" ht="15" customHeight="1">
      <c r="B449" s="6" t="s">
        <v>705</v>
      </c>
      <c r="C449" s="37" t="s">
        <v>907</v>
      </c>
      <c r="D449" s="7">
        <v>1331</v>
      </c>
      <c r="E449" s="8">
        <v>0.29551509769094136</v>
      </c>
      <c r="F449" s="7">
        <v>3173</v>
      </c>
      <c r="G449" s="8">
        <v>3.0144948464773734E-3</v>
      </c>
      <c r="H449" s="7">
        <v>15136</v>
      </c>
      <c r="I449" s="8">
        <v>1.9197081069618337E-3</v>
      </c>
      <c r="J449" s="38">
        <v>50</v>
      </c>
      <c r="K449" s="8">
        <v>1.575795776867318E-2</v>
      </c>
      <c r="L449" s="38">
        <v>835</v>
      </c>
      <c r="M449" s="8">
        <v>5.5166490486257928E-2</v>
      </c>
      <c r="N449" s="39" t="s">
        <v>921</v>
      </c>
      <c r="O449" s="40">
        <v>4.7702489757327449</v>
      </c>
      <c r="P449" s="40">
        <v>4.2247838616714697</v>
      </c>
      <c r="Q449" s="40">
        <v>0.93192562243933186</v>
      </c>
      <c r="R449" s="7">
        <v>5</v>
      </c>
    </row>
    <row r="450" spans="2:18" s="1" customFormat="1" ht="15" customHeight="1">
      <c r="B450" s="6" t="s">
        <v>706</v>
      </c>
      <c r="C450" s="37" t="s">
        <v>914</v>
      </c>
      <c r="D450" s="7">
        <v>30</v>
      </c>
      <c r="E450" s="8">
        <v>0.56603773584905659</v>
      </c>
      <c r="F450" s="7">
        <v>23</v>
      </c>
      <c r="G450" s="8">
        <v>2.1851049942949757E-5</v>
      </c>
      <c r="H450" s="7">
        <v>138</v>
      </c>
      <c r="I450" s="8">
        <v>1.75026241253127E-5</v>
      </c>
      <c r="J450" s="38"/>
      <c r="K450" s="8"/>
      <c r="L450" s="38"/>
      <c r="M450" s="8"/>
      <c r="N450" s="39" t="s">
        <v>952</v>
      </c>
      <c r="O450" s="40">
        <v>6</v>
      </c>
      <c r="P450" s="40">
        <v>6</v>
      </c>
      <c r="Q450" s="40"/>
      <c r="R450" s="7"/>
    </row>
    <row r="451" spans="2:18" s="1" customFormat="1" ht="15" customHeight="1">
      <c r="B451" s="6" t="s">
        <v>707</v>
      </c>
      <c r="C451" s="37" t="s">
        <v>914</v>
      </c>
      <c r="D451" s="7">
        <v>49</v>
      </c>
      <c r="E451" s="8">
        <v>1.9073569482288829E-2</v>
      </c>
      <c r="F451" s="7">
        <v>2520</v>
      </c>
      <c r="G451" s="8">
        <v>2.3941150372275388E-3</v>
      </c>
      <c r="H451" s="7">
        <v>22728</v>
      </c>
      <c r="I451" s="8">
        <v>2.8826060950732394E-3</v>
      </c>
      <c r="J451" s="38">
        <v>478</v>
      </c>
      <c r="K451" s="8">
        <v>0.18968253968253967</v>
      </c>
      <c r="L451" s="38">
        <v>3537</v>
      </c>
      <c r="M451" s="8">
        <v>0.15562302006335799</v>
      </c>
      <c r="N451" s="39" t="s">
        <v>920</v>
      </c>
      <c r="O451" s="40">
        <v>9.019047619047619</v>
      </c>
      <c r="P451" s="40">
        <v>6.3491674828599409</v>
      </c>
      <c r="Q451" s="40"/>
      <c r="R451" s="7">
        <v>833</v>
      </c>
    </row>
    <row r="452" spans="2:18" s="1" customFormat="1" ht="15" customHeight="1">
      <c r="B452" s="6" t="s">
        <v>708</v>
      </c>
      <c r="C452" s="37" t="s">
        <v>914</v>
      </c>
      <c r="D452" s="7">
        <v>169</v>
      </c>
      <c r="E452" s="8">
        <v>8.9182058047493407E-2</v>
      </c>
      <c r="F452" s="7">
        <v>1726</v>
      </c>
      <c r="G452" s="8">
        <v>1.6397787913709253E-3</v>
      </c>
      <c r="H452" s="7">
        <v>11413</v>
      </c>
      <c r="I452" s="8">
        <v>1.4475177474072018E-3</v>
      </c>
      <c r="J452" s="38">
        <v>64</v>
      </c>
      <c r="K452" s="8">
        <v>3.7079953650057937E-2</v>
      </c>
      <c r="L452" s="38">
        <v>563</v>
      </c>
      <c r="M452" s="8">
        <v>4.9329711732235174E-2</v>
      </c>
      <c r="N452" s="39" t="s">
        <v>943</v>
      </c>
      <c r="O452" s="40">
        <v>6.6123986095017377</v>
      </c>
      <c r="P452" s="40">
        <v>5.8736462093862816</v>
      </c>
      <c r="Q452" s="40"/>
      <c r="R452" s="7">
        <v>441</v>
      </c>
    </row>
    <row r="453" spans="2:18" s="1" customFormat="1" ht="15" customHeight="1">
      <c r="B453" s="6" t="s">
        <v>709</v>
      </c>
      <c r="C453" s="37" t="s">
        <v>914</v>
      </c>
      <c r="D453" s="7">
        <v>248</v>
      </c>
      <c r="E453" s="8">
        <v>0.77500000000000002</v>
      </c>
      <c r="F453" s="7">
        <v>72</v>
      </c>
      <c r="G453" s="8">
        <v>6.840328677792968E-5</v>
      </c>
      <c r="H453" s="7">
        <v>417</v>
      </c>
      <c r="I453" s="8">
        <v>5.2888364204749251E-5</v>
      </c>
      <c r="J453" s="38">
        <v>7</v>
      </c>
      <c r="K453" s="8">
        <v>9.7222222222222224E-2</v>
      </c>
      <c r="L453" s="38">
        <v>70</v>
      </c>
      <c r="M453" s="8">
        <v>0.16786570743405277</v>
      </c>
      <c r="N453" s="39" t="s">
        <v>928</v>
      </c>
      <c r="O453" s="40">
        <v>5.791666666666667</v>
      </c>
      <c r="P453" s="40">
        <v>4.2615384615384615</v>
      </c>
      <c r="Q453" s="40"/>
      <c r="R453" s="7">
        <v>1</v>
      </c>
    </row>
    <row r="454" spans="2:18" s="1" customFormat="1" ht="15" customHeight="1">
      <c r="B454" s="6" t="s">
        <v>710</v>
      </c>
      <c r="C454" s="37" t="s">
        <v>914</v>
      </c>
      <c r="D454" s="7">
        <v>220</v>
      </c>
      <c r="E454" s="8">
        <v>0.22821576763485477</v>
      </c>
      <c r="F454" s="7">
        <v>744</v>
      </c>
      <c r="G454" s="8">
        <v>7.0683396337193997E-4</v>
      </c>
      <c r="H454" s="7">
        <v>4448</v>
      </c>
      <c r="I454" s="8">
        <v>5.6414255151732531E-4</v>
      </c>
      <c r="J454" s="38">
        <v>100</v>
      </c>
      <c r="K454" s="8">
        <v>0.13440860215053763</v>
      </c>
      <c r="L454" s="38">
        <v>561</v>
      </c>
      <c r="M454" s="8">
        <v>0.12612410071942445</v>
      </c>
      <c r="N454" s="39" t="s">
        <v>930</v>
      </c>
      <c r="O454" s="40">
        <v>5.978494623655914</v>
      </c>
      <c r="P454" s="40">
        <v>4.6164596273291929</v>
      </c>
      <c r="Q454" s="40"/>
      <c r="R454" s="7">
        <v>2</v>
      </c>
    </row>
    <row r="455" spans="2:18" s="1" customFormat="1" ht="15" customHeight="1">
      <c r="B455" s="6" t="s">
        <v>711</v>
      </c>
      <c r="C455" s="37" t="s">
        <v>914</v>
      </c>
      <c r="D455" s="7">
        <v>5539</v>
      </c>
      <c r="E455" s="8">
        <v>0.44386569436653578</v>
      </c>
      <c r="F455" s="7">
        <v>6940</v>
      </c>
      <c r="G455" s="8">
        <v>6.593316808872666E-3</v>
      </c>
      <c r="H455" s="7">
        <v>31379</v>
      </c>
      <c r="I455" s="8">
        <v>3.9798176987549802E-3</v>
      </c>
      <c r="J455" s="38">
        <v>416</v>
      </c>
      <c r="K455" s="8">
        <v>5.9942363112391928E-2</v>
      </c>
      <c r="L455" s="38">
        <v>3217</v>
      </c>
      <c r="M455" s="8">
        <v>0.1025207941617005</v>
      </c>
      <c r="N455" s="39" t="s">
        <v>930</v>
      </c>
      <c r="O455" s="40">
        <v>4.5214697406340054</v>
      </c>
      <c r="P455" s="40">
        <v>3.7415695892090741</v>
      </c>
      <c r="Q455" s="40"/>
      <c r="R455" s="7">
        <v>45</v>
      </c>
    </row>
    <row r="456" spans="2:18" s="1" customFormat="1" ht="15" customHeight="1">
      <c r="B456" s="6" t="s">
        <v>712</v>
      </c>
      <c r="C456" s="37" t="s">
        <v>907</v>
      </c>
      <c r="D456" s="7">
        <v>45</v>
      </c>
      <c r="E456" s="8">
        <v>8.4427767354596617E-2</v>
      </c>
      <c r="F456" s="7">
        <v>488</v>
      </c>
      <c r="G456" s="8">
        <v>4.6362227705041225E-4</v>
      </c>
      <c r="H456" s="7">
        <v>7188</v>
      </c>
      <c r="I456" s="8">
        <v>9.1165842183150503E-4</v>
      </c>
      <c r="J456" s="38">
        <v>5</v>
      </c>
      <c r="K456" s="8">
        <v>1.0245901639344262E-2</v>
      </c>
      <c r="L456" s="38">
        <v>127</v>
      </c>
      <c r="M456" s="8">
        <v>1.766833611574847E-2</v>
      </c>
      <c r="N456" s="39" t="s">
        <v>972</v>
      </c>
      <c r="O456" s="40">
        <v>14.729508196721312</v>
      </c>
      <c r="P456" s="40">
        <v>14.018633540372671</v>
      </c>
      <c r="Q456" s="40">
        <v>5.3954918032786887</v>
      </c>
      <c r="R456" s="7">
        <v>45</v>
      </c>
    </row>
    <row r="457" spans="2:18" s="1" customFormat="1" ht="15" customHeight="1">
      <c r="B457" s="6" t="s">
        <v>713</v>
      </c>
      <c r="C457" s="37" t="s">
        <v>900</v>
      </c>
      <c r="D457" s="7">
        <v>10</v>
      </c>
      <c r="E457" s="8">
        <v>0.19607843137254902</v>
      </c>
      <c r="F457" s="7">
        <v>41</v>
      </c>
      <c r="G457" s="8">
        <v>3.8951871637432181E-5</v>
      </c>
      <c r="H457" s="7">
        <v>262</v>
      </c>
      <c r="I457" s="8">
        <v>3.3229619716173387E-5</v>
      </c>
      <c r="J457" s="38">
        <v>2</v>
      </c>
      <c r="K457" s="8">
        <v>4.878048780487805E-2</v>
      </c>
      <c r="L457" s="38">
        <v>36</v>
      </c>
      <c r="M457" s="8">
        <v>0.13740458015267176</v>
      </c>
      <c r="N457" s="39" t="s">
        <v>916</v>
      </c>
      <c r="O457" s="40">
        <v>6.3902439024390247</v>
      </c>
      <c r="P457" s="40">
        <v>4.9743589743589745</v>
      </c>
      <c r="Q457" s="40"/>
      <c r="R457" s="7"/>
    </row>
    <row r="458" spans="2:18" s="1" customFormat="1" ht="15" customHeight="1">
      <c r="B458" s="6" t="s">
        <v>715</v>
      </c>
      <c r="C458" s="37" t="s">
        <v>907</v>
      </c>
      <c r="D458" s="7"/>
      <c r="E458" s="8"/>
      <c r="F458" s="7">
        <v>319</v>
      </c>
      <c r="G458" s="8">
        <v>3.0306456225221622E-4</v>
      </c>
      <c r="H458" s="7">
        <v>2098</v>
      </c>
      <c r="I458" s="8">
        <v>2.6609061894859455E-4</v>
      </c>
      <c r="J458" s="38"/>
      <c r="K458" s="8"/>
      <c r="L458" s="38"/>
      <c r="M458" s="8"/>
      <c r="N458" s="39" t="s">
        <v>973</v>
      </c>
      <c r="O458" s="40">
        <v>6.5768025078369909</v>
      </c>
      <c r="P458" s="40">
        <v>6.5768025078369909</v>
      </c>
      <c r="Q458" s="40">
        <v>1.5235109717868338</v>
      </c>
      <c r="R458" s="7"/>
    </row>
    <row r="459" spans="2:18" s="1" customFormat="1" ht="15" customHeight="1">
      <c r="B459" s="6" t="s">
        <v>716</v>
      </c>
      <c r="C459" s="37" t="s">
        <v>914</v>
      </c>
      <c r="D459" s="7">
        <v>12</v>
      </c>
      <c r="E459" s="8">
        <v>1.0407632263660017E-2</v>
      </c>
      <c r="F459" s="7">
        <v>1141</v>
      </c>
      <c r="G459" s="8">
        <v>1.0840020863002468E-3</v>
      </c>
      <c r="H459" s="7">
        <v>23837</v>
      </c>
      <c r="I459" s="8">
        <v>3.0232612411237596E-3</v>
      </c>
      <c r="J459" s="38">
        <v>4</v>
      </c>
      <c r="K459" s="8">
        <v>3.5056967572304996E-3</v>
      </c>
      <c r="L459" s="38">
        <v>82</v>
      </c>
      <c r="M459" s="8">
        <v>3.4400302051432645E-3</v>
      </c>
      <c r="N459" s="39" t="s">
        <v>963</v>
      </c>
      <c r="O459" s="40">
        <v>20.891323400525856</v>
      </c>
      <c r="P459" s="40">
        <v>20.618293755496921</v>
      </c>
      <c r="Q459" s="40"/>
      <c r="R459" s="7">
        <v>240</v>
      </c>
    </row>
    <row r="460" spans="2:18" s="1" customFormat="1" ht="15" customHeight="1">
      <c r="B460" s="6" t="s">
        <v>717</v>
      </c>
      <c r="C460" s="37" t="s">
        <v>907</v>
      </c>
      <c r="D460" s="7">
        <v>3</v>
      </c>
      <c r="E460" s="8">
        <v>0.21428571428571427</v>
      </c>
      <c r="F460" s="7">
        <v>11</v>
      </c>
      <c r="G460" s="8">
        <v>1.0450502146628145E-5</v>
      </c>
      <c r="H460" s="7">
        <v>47</v>
      </c>
      <c r="I460" s="8">
        <v>5.9610386513746155E-6</v>
      </c>
      <c r="J460" s="38"/>
      <c r="K460" s="8"/>
      <c r="L460" s="38"/>
      <c r="M460" s="8"/>
      <c r="N460" s="39" t="s">
        <v>919</v>
      </c>
      <c r="O460" s="40">
        <v>4.2727272727272725</v>
      </c>
      <c r="P460" s="40">
        <v>4.2727272727272725</v>
      </c>
      <c r="Q460" s="40">
        <v>1.6363636363636365</v>
      </c>
      <c r="R460" s="7"/>
    </row>
    <row r="461" spans="2:18" s="1" customFormat="1" ht="15" customHeight="1">
      <c r="B461" s="6" t="s">
        <v>718</v>
      </c>
      <c r="C461" s="37" t="s">
        <v>907</v>
      </c>
      <c r="D461" s="7">
        <v>39</v>
      </c>
      <c r="E461" s="8">
        <v>0.12420382165605096</v>
      </c>
      <c r="F461" s="7">
        <v>275</v>
      </c>
      <c r="G461" s="8">
        <v>2.6126255366570362E-4</v>
      </c>
      <c r="H461" s="7">
        <v>3783</v>
      </c>
      <c r="I461" s="8">
        <v>4.7980019613085467E-4</v>
      </c>
      <c r="J461" s="38">
        <v>5</v>
      </c>
      <c r="K461" s="8">
        <v>1.8181818181818181E-2</v>
      </c>
      <c r="L461" s="38">
        <v>249</v>
      </c>
      <c r="M461" s="8">
        <v>6.5820777160983349E-2</v>
      </c>
      <c r="N461" s="39" t="s">
        <v>954</v>
      </c>
      <c r="O461" s="40">
        <v>13.756363636363636</v>
      </c>
      <c r="P461" s="40">
        <v>12.2</v>
      </c>
      <c r="Q461" s="40">
        <v>5.7963636363636359</v>
      </c>
      <c r="R461" s="7">
        <v>8</v>
      </c>
    </row>
    <row r="462" spans="2:18" s="1" customFormat="1" ht="15" customHeight="1">
      <c r="B462" s="6" t="s">
        <v>719</v>
      </c>
      <c r="C462" s="37" t="s">
        <v>907</v>
      </c>
      <c r="D462" s="7">
        <v>1076</v>
      </c>
      <c r="E462" s="8">
        <v>0.14663396020714092</v>
      </c>
      <c r="F462" s="7">
        <v>6262</v>
      </c>
      <c r="G462" s="8">
        <v>5.9491858583804952E-3</v>
      </c>
      <c r="H462" s="7">
        <v>30386</v>
      </c>
      <c r="I462" s="8">
        <v>3.8538749034184908E-3</v>
      </c>
      <c r="J462" s="38">
        <v>41</v>
      </c>
      <c r="K462" s="8">
        <v>6.5474289364420317E-3</v>
      </c>
      <c r="L462" s="38">
        <v>445</v>
      </c>
      <c r="M462" s="8">
        <v>1.464490225761864E-2</v>
      </c>
      <c r="N462" s="39" t="s">
        <v>908</v>
      </c>
      <c r="O462" s="40">
        <v>4.8524433088470138</v>
      </c>
      <c r="P462" s="40">
        <v>4.6413759845683975</v>
      </c>
      <c r="Q462" s="40">
        <v>1.4760459916959439</v>
      </c>
      <c r="R462" s="7">
        <v>17</v>
      </c>
    </row>
    <row r="463" spans="2:18" s="1" customFormat="1" ht="15" customHeight="1">
      <c r="B463" s="6" t="s">
        <v>720</v>
      </c>
      <c r="C463" s="37" t="s">
        <v>907</v>
      </c>
      <c r="D463" s="7"/>
      <c r="E463" s="8"/>
      <c r="F463" s="7">
        <v>225</v>
      </c>
      <c r="G463" s="8">
        <v>2.1376027118103025E-4</v>
      </c>
      <c r="H463" s="7">
        <v>8574</v>
      </c>
      <c r="I463" s="8">
        <v>1.0874456467422544E-3</v>
      </c>
      <c r="J463" s="38">
        <v>20</v>
      </c>
      <c r="K463" s="8">
        <v>8.8888888888888892E-2</v>
      </c>
      <c r="L463" s="38">
        <v>793</v>
      </c>
      <c r="M463" s="8">
        <v>9.2488919990669466E-2</v>
      </c>
      <c r="N463" s="39" t="s">
        <v>974</v>
      </c>
      <c r="O463" s="40">
        <v>38.106666666666669</v>
      </c>
      <c r="P463" s="40">
        <v>29.175609756097561</v>
      </c>
      <c r="Q463" s="40">
        <v>7.2044444444444444</v>
      </c>
      <c r="R463" s="7">
        <v>13</v>
      </c>
    </row>
    <row r="464" spans="2:18" s="1" customFormat="1" ht="15" customHeight="1">
      <c r="B464" s="6" t="s">
        <v>721</v>
      </c>
      <c r="C464" s="37" t="s">
        <v>907</v>
      </c>
      <c r="D464" s="7"/>
      <c r="E464" s="8"/>
      <c r="F464" s="7">
        <v>1262</v>
      </c>
      <c r="G464" s="8">
        <v>1.1989576099131563E-3</v>
      </c>
      <c r="H464" s="7">
        <v>39039</v>
      </c>
      <c r="I464" s="8">
        <v>4.9513401683194385E-3</v>
      </c>
      <c r="J464" s="38">
        <v>139</v>
      </c>
      <c r="K464" s="8">
        <v>0.11014263074484945</v>
      </c>
      <c r="L464" s="38">
        <v>4546</v>
      </c>
      <c r="M464" s="8">
        <v>0.11644765490919337</v>
      </c>
      <c r="N464" s="39" t="s">
        <v>975</v>
      </c>
      <c r="O464" s="40">
        <v>30.934231378763865</v>
      </c>
      <c r="P464" s="40">
        <v>24.904719501335709</v>
      </c>
      <c r="Q464" s="40">
        <v>10.378763866877971</v>
      </c>
      <c r="R464" s="7">
        <v>63</v>
      </c>
    </row>
    <row r="465" spans="2:18" s="1" customFormat="1" ht="15" customHeight="1">
      <c r="B465" s="6" t="s">
        <v>722</v>
      </c>
      <c r="C465" s="37" t="s">
        <v>907</v>
      </c>
      <c r="D465" s="7">
        <v>5</v>
      </c>
      <c r="E465" s="8">
        <v>4.4091710758377423E-3</v>
      </c>
      <c r="F465" s="7">
        <v>1129</v>
      </c>
      <c r="G465" s="8">
        <v>1.0726015385039251E-3</v>
      </c>
      <c r="H465" s="7">
        <v>25174</v>
      </c>
      <c r="I465" s="8">
        <v>3.192833766163927E-3</v>
      </c>
      <c r="J465" s="38">
        <v>41</v>
      </c>
      <c r="K465" s="8">
        <v>3.6315323294951282E-2</v>
      </c>
      <c r="L465" s="38">
        <v>733</v>
      </c>
      <c r="M465" s="8">
        <v>2.9117343290696752E-2</v>
      </c>
      <c r="N465" s="39" t="s">
        <v>976</v>
      </c>
      <c r="O465" s="40">
        <v>22.29760850310009</v>
      </c>
      <c r="P465" s="40">
        <v>20.227941176470587</v>
      </c>
      <c r="Q465" s="40">
        <v>2.8635961027457926</v>
      </c>
      <c r="R465" s="7">
        <v>15</v>
      </c>
    </row>
    <row r="466" spans="2:18" s="1" customFormat="1" ht="15" customHeight="1">
      <c r="B466" s="6" t="s">
        <v>723</v>
      </c>
      <c r="C466" s="37" t="s">
        <v>907</v>
      </c>
      <c r="D466" s="7"/>
      <c r="E466" s="8"/>
      <c r="F466" s="7">
        <v>40</v>
      </c>
      <c r="G466" s="8">
        <v>3.8001825987738714E-5</v>
      </c>
      <c r="H466" s="7">
        <v>834</v>
      </c>
      <c r="I466" s="8">
        <v>1.057767284094985E-4</v>
      </c>
      <c r="J466" s="38"/>
      <c r="K466" s="8"/>
      <c r="L466" s="38"/>
      <c r="M466" s="8"/>
      <c r="N466" s="39" t="s">
        <v>977</v>
      </c>
      <c r="O466" s="40">
        <v>20.85</v>
      </c>
      <c r="P466" s="40">
        <v>20.85</v>
      </c>
      <c r="Q466" s="40">
        <v>3.75</v>
      </c>
      <c r="R466" s="7">
        <v>13</v>
      </c>
    </row>
    <row r="467" spans="2:18" s="1" customFormat="1" ht="15" customHeight="1">
      <c r="B467" s="6" t="s">
        <v>724</v>
      </c>
      <c r="C467" s="37" t="s">
        <v>907</v>
      </c>
      <c r="D467" s="7"/>
      <c r="E467" s="8"/>
      <c r="F467" s="7">
        <v>225</v>
      </c>
      <c r="G467" s="8">
        <v>2.1376027118103025E-4</v>
      </c>
      <c r="H467" s="7">
        <v>4647</v>
      </c>
      <c r="I467" s="8">
        <v>5.8938184282846461E-4</v>
      </c>
      <c r="J467" s="38">
        <v>9</v>
      </c>
      <c r="K467" s="8">
        <v>0.04</v>
      </c>
      <c r="L467" s="38">
        <v>159</v>
      </c>
      <c r="M467" s="8">
        <v>3.4215622982569402E-2</v>
      </c>
      <c r="N467" s="39" t="s">
        <v>978</v>
      </c>
      <c r="O467" s="40">
        <v>20.653333333333332</v>
      </c>
      <c r="P467" s="40">
        <v>18.194444444444443</v>
      </c>
      <c r="Q467" s="40">
        <v>4.177777777777778</v>
      </c>
      <c r="R467" s="7">
        <v>4</v>
      </c>
    </row>
    <row r="468" spans="2:18" s="1" customFormat="1" ht="15" customHeight="1">
      <c r="B468" s="6" t="s">
        <v>725</v>
      </c>
      <c r="C468" s="37" t="s">
        <v>907</v>
      </c>
      <c r="D468" s="7"/>
      <c r="E468" s="8"/>
      <c r="F468" s="7">
        <v>360</v>
      </c>
      <c r="G468" s="8">
        <v>3.4201643388964839E-4</v>
      </c>
      <c r="H468" s="7">
        <v>6934</v>
      </c>
      <c r="I468" s="8">
        <v>8.7944344699216132E-4</v>
      </c>
      <c r="J468" s="38">
        <v>15</v>
      </c>
      <c r="K468" s="8">
        <v>4.1666666666666664E-2</v>
      </c>
      <c r="L468" s="38">
        <v>288</v>
      </c>
      <c r="M468" s="8">
        <v>4.1534467839630808E-2</v>
      </c>
      <c r="N468" s="39" t="s">
        <v>955</v>
      </c>
      <c r="O468" s="40">
        <v>19.261111111111113</v>
      </c>
      <c r="P468" s="40">
        <v>17.046376811594204</v>
      </c>
      <c r="Q468" s="40">
        <v>3.2944444444444443</v>
      </c>
      <c r="R468" s="7">
        <v>38</v>
      </c>
    </row>
    <row r="469" spans="2:18" s="1" customFormat="1" ht="15" customHeight="1">
      <c r="B469" s="6" t="s">
        <v>726</v>
      </c>
      <c r="C469" s="37" t="s">
        <v>914</v>
      </c>
      <c r="D469" s="7">
        <v>7</v>
      </c>
      <c r="E469" s="8">
        <v>1.5730337078651686E-2</v>
      </c>
      <c r="F469" s="7">
        <v>438</v>
      </c>
      <c r="G469" s="8">
        <v>4.1611999456573891E-4</v>
      </c>
      <c r="H469" s="7">
        <v>4437</v>
      </c>
      <c r="I469" s="8">
        <v>5.627474148116844E-4</v>
      </c>
      <c r="J469" s="38">
        <v>8</v>
      </c>
      <c r="K469" s="8">
        <v>1.8264840182648401E-2</v>
      </c>
      <c r="L469" s="38">
        <v>140</v>
      </c>
      <c r="M469" s="8">
        <v>3.1552851025467656E-2</v>
      </c>
      <c r="N469" s="39" t="s">
        <v>952</v>
      </c>
      <c r="O469" s="40">
        <v>10.13013698630137</v>
      </c>
      <c r="P469" s="40">
        <v>9.3604651162790695</v>
      </c>
      <c r="Q469" s="40"/>
      <c r="R469" s="7">
        <v>43</v>
      </c>
    </row>
    <row r="470" spans="2:18" s="1" customFormat="1" ht="15" customHeight="1">
      <c r="B470" s="6" t="s">
        <v>727</v>
      </c>
      <c r="C470" s="37" t="s">
        <v>907</v>
      </c>
      <c r="D470" s="7">
        <v>1</v>
      </c>
      <c r="E470" s="8">
        <v>1.9230769230769232E-2</v>
      </c>
      <c r="F470" s="7">
        <v>51</v>
      </c>
      <c r="G470" s="8">
        <v>4.8452328134366856E-5</v>
      </c>
      <c r="H470" s="7">
        <v>1572</v>
      </c>
      <c r="I470" s="8">
        <v>1.9937771829704032E-4</v>
      </c>
      <c r="J470" s="38">
        <v>1</v>
      </c>
      <c r="K470" s="8">
        <v>1.9607843137254902E-2</v>
      </c>
      <c r="L470" s="38">
        <v>21</v>
      </c>
      <c r="M470" s="8">
        <v>1.3358778625954198E-2</v>
      </c>
      <c r="N470" s="39" t="s">
        <v>979</v>
      </c>
      <c r="O470" s="40">
        <v>30.823529411764707</v>
      </c>
      <c r="P470" s="40">
        <v>28.84</v>
      </c>
      <c r="Q470" s="40">
        <v>11.588235294117647</v>
      </c>
      <c r="R470" s="7">
        <v>6</v>
      </c>
    </row>
    <row r="471" spans="2:18" s="1" customFormat="1" ht="15" customHeight="1">
      <c r="B471" s="6" t="s">
        <v>728</v>
      </c>
      <c r="C471" s="37" t="s">
        <v>914</v>
      </c>
      <c r="D471" s="7">
        <v>14</v>
      </c>
      <c r="E471" s="8">
        <v>1.2068965517241379E-2</v>
      </c>
      <c r="F471" s="7">
        <v>1146</v>
      </c>
      <c r="G471" s="8">
        <v>1.088752314548714E-3</v>
      </c>
      <c r="H471" s="7">
        <v>20041</v>
      </c>
      <c r="I471" s="8">
        <v>2.5418122470680566E-3</v>
      </c>
      <c r="J471" s="38">
        <v>37</v>
      </c>
      <c r="K471" s="8">
        <v>3.2286212914485163E-2</v>
      </c>
      <c r="L471" s="38">
        <v>432</v>
      </c>
      <c r="M471" s="8">
        <v>2.1555810588293998E-2</v>
      </c>
      <c r="N471" s="39" t="s">
        <v>956</v>
      </c>
      <c r="O471" s="40">
        <v>17.487783595113438</v>
      </c>
      <c r="P471" s="40">
        <v>15.913435527502255</v>
      </c>
      <c r="Q471" s="40"/>
      <c r="R471" s="7">
        <v>46</v>
      </c>
    </row>
    <row r="472" spans="2:18" s="1" customFormat="1" ht="15" customHeight="1">
      <c r="B472" s="6" t="s">
        <v>729</v>
      </c>
      <c r="C472" s="37" t="s">
        <v>914</v>
      </c>
      <c r="D472" s="7">
        <v>20</v>
      </c>
      <c r="E472" s="8">
        <v>2.3228803716608595E-2</v>
      </c>
      <c r="F472" s="7">
        <v>841</v>
      </c>
      <c r="G472" s="8">
        <v>7.9898839139220645E-4</v>
      </c>
      <c r="H472" s="7">
        <v>9292</v>
      </c>
      <c r="I472" s="8">
        <v>1.1785100244377218E-3</v>
      </c>
      <c r="J472" s="38">
        <v>37</v>
      </c>
      <c r="K472" s="8">
        <v>4.3995243757431628E-2</v>
      </c>
      <c r="L472" s="38">
        <v>588</v>
      </c>
      <c r="M472" s="8">
        <v>6.3280241067585022E-2</v>
      </c>
      <c r="N472" s="39" t="s">
        <v>951</v>
      </c>
      <c r="O472" s="40">
        <v>11.048751486325802</v>
      </c>
      <c r="P472" s="40">
        <v>9.4912935323383092</v>
      </c>
      <c r="Q472" s="40"/>
      <c r="R472" s="7">
        <v>21</v>
      </c>
    </row>
    <row r="473" spans="2:18" s="1" customFormat="1" ht="15" customHeight="1">
      <c r="B473" s="6" t="s">
        <v>730</v>
      </c>
      <c r="C473" s="37" t="s">
        <v>907</v>
      </c>
      <c r="D473" s="7">
        <v>29</v>
      </c>
      <c r="E473" s="8">
        <v>2.4146544546211492E-2</v>
      </c>
      <c r="F473" s="7">
        <v>1172</v>
      </c>
      <c r="G473" s="8">
        <v>1.1134535014407443E-3</v>
      </c>
      <c r="H473" s="7">
        <v>8577</v>
      </c>
      <c r="I473" s="8">
        <v>1.0878261385710655E-3</v>
      </c>
      <c r="J473" s="38">
        <v>25</v>
      </c>
      <c r="K473" s="8">
        <v>2.1331058020477817E-2</v>
      </c>
      <c r="L473" s="38">
        <v>163</v>
      </c>
      <c r="M473" s="8">
        <v>1.9004313862655942E-2</v>
      </c>
      <c r="N473" s="39" t="s">
        <v>939</v>
      </c>
      <c r="O473" s="40">
        <v>7.3182593856655291</v>
      </c>
      <c r="P473" s="40">
        <v>6.8779424585876194</v>
      </c>
      <c r="Q473" s="40">
        <v>2.0725255972696246</v>
      </c>
      <c r="R473" s="7"/>
    </row>
    <row r="474" spans="2:18" s="1" customFormat="1" ht="15" customHeight="1">
      <c r="B474" s="6" t="s">
        <v>731</v>
      </c>
      <c r="C474" s="37" t="s">
        <v>914</v>
      </c>
      <c r="D474" s="7">
        <v>148</v>
      </c>
      <c r="E474" s="8">
        <v>0.11306340718105425</v>
      </c>
      <c r="F474" s="7">
        <v>1161</v>
      </c>
      <c r="G474" s="8">
        <v>1.1030029992941161E-3</v>
      </c>
      <c r="H474" s="7">
        <v>14072</v>
      </c>
      <c r="I474" s="8">
        <v>1.7847603383434807E-3</v>
      </c>
      <c r="J474" s="38">
        <v>3</v>
      </c>
      <c r="K474" s="8">
        <v>2.5839793281653748E-3</v>
      </c>
      <c r="L474" s="38">
        <v>76</v>
      </c>
      <c r="M474" s="8">
        <v>5.4007959067652071E-3</v>
      </c>
      <c r="N474" s="39" t="s">
        <v>972</v>
      </c>
      <c r="O474" s="40">
        <v>12.120585701981051</v>
      </c>
      <c r="P474" s="40">
        <v>11.935233160621761</v>
      </c>
      <c r="Q474" s="40"/>
      <c r="R474" s="7">
        <v>9</v>
      </c>
    </row>
    <row r="475" spans="2:18" s="1" customFormat="1" ht="15" customHeight="1">
      <c r="B475" s="6" t="s">
        <v>732</v>
      </c>
      <c r="C475" s="37" t="s">
        <v>907</v>
      </c>
      <c r="D475" s="7">
        <v>16</v>
      </c>
      <c r="E475" s="8">
        <v>1.0825439783491205E-2</v>
      </c>
      <c r="F475" s="7">
        <v>1462</v>
      </c>
      <c r="G475" s="8">
        <v>1.3889667398518499E-3</v>
      </c>
      <c r="H475" s="7">
        <v>15747</v>
      </c>
      <c r="I475" s="8">
        <v>1.9972016094297034E-3</v>
      </c>
      <c r="J475" s="38">
        <v>382</v>
      </c>
      <c r="K475" s="8">
        <v>0.26128590971272231</v>
      </c>
      <c r="L475" s="38">
        <v>2888</v>
      </c>
      <c r="M475" s="8">
        <v>0.18340001270083189</v>
      </c>
      <c r="N475" s="39" t="s">
        <v>920</v>
      </c>
      <c r="O475" s="40">
        <v>10.770861833105336</v>
      </c>
      <c r="P475" s="40">
        <v>7.2240740740740739</v>
      </c>
      <c r="Q475" s="40">
        <v>5.2872777017783861</v>
      </c>
      <c r="R475" s="7">
        <v>6</v>
      </c>
    </row>
    <row r="476" spans="2:18" s="1" customFormat="1" ht="15" customHeight="1">
      <c r="B476" s="6" t="s">
        <v>733</v>
      </c>
      <c r="C476" s="37" t="s">
        <v>907</v>
      </c>
      <c r="D476" s="7">
        <v>1557</v>
      </c>
      <c r="E476" s="8">
        <v>0.10209166612025442</v>
      </c>
      <c r="F476" s="7">
        <v>13694</v>
      </c>
      <c r="G476" s="8">
        <v>1.3009925126902348E-2</v>
      </c>
      <c r="H476" s="7">
        <v>53092</v>
      </c>
      <c r="I476" s="8">
        <v>6.7336907250804484E-3</v>
      </c>
      <c r="J476" s="38">
        <v>643</v>
      </c>
      <c r="K476" s="8">
        <v>4.6954870746312251E-2</v>
      </c>
      <c r="L476" s="38">
        <v>2918</v>
      </c>
      <c r="M476" s="8">
        <v>5.4961199427409027E-2</v>
      </c>
      <c r="N476" s="39" t="s">
        <v>928</v>
      </c>
      <c r="O476" s="40">
        <v>3.8770264349350079</v>
      </c>
      <c r="P476" s="40">
        <v>3.3448011646617117</v>
      </c>
      <c r="Q476" s="40">
        <v>1.237403242295896</v>
      </c>
      <c r="R476" s="7"/>
    </row>
    <row r="477" spans="2:18" s="1" customFormat="1" ht="15" customHeight="1">
      <c r="B477" s="6" t="s">
        <v>734</v>
      </c>
      <c r="C477" s="37" t="s">
        <v>907</v>
      </c>
      <c r="D477" s="7"/>
      <c r="E477" s="8"/>
      <c r="F477" s="7">
        <v>26</v>
      </c>
      <c r="G477" s="8">
        <v>2.4701186892030161E-5</v>
      </c>
      <c r="H477" s="7">
        <v>804</v>
      </c>
      <c r="I477" s="8">
        <v>1.0197181012138704E-4</v>
      </c>
      <c r="J477" s="38">
        <v>3</v>
      </c>
      <c r="K477" s="8">
        <v>0.11538461538461539</v>
      </c>
      <c r="L477" s="38">
        <v>78</v>
      </c>
      <c r="M477" s="8">
        <v>9.7014925373134331E-2</v>
      </c>
      <c r="N477" s="39" t="s">
        <v>910</v>
      </c>
      <c r="O477" s="40">
        <v>30.923076923076923</v>
      </c>
      <c r="P477" s="40">
        <v>23.739130434782609</v>
      </c>
      <c r="Q477" s="40">
        <v>3.0769230769230771</v>
      </c>
      <c r="R477" s="7">
        <v>3</v>
      </c>
    </row>
    <row r="478" spans="2:18" s="1" customFormat="1" ht="15" customHeight="1">
      <c r="B478" s="6" t="s">
        <v>735</v>
      </c>
      <c r="C478" s="37" t="s">
        <v>907</v>
      </c>
      <c r="D478" s="7"/>
      <c r="E478" s="8"/>
      <c r="F478" s="7">
        <v>197</v>
      </c>
      <c r="G478" s="8">
        <v>1.8715899298961316E-4</v>
      </c>
      <c r="H478" s="7">
        <v>2240</v>
      </c>
      <c r="I478" s="8">
        <v>2.841005655123221E-4</v>
      </c>
      <c r="J478" s="38"/>
      <c r="K478" s="8"/>
      <c r="L478" s="38"/>
      <c r="M478" s="8"/>
      <c r="N478" s="39" t="s">
        <v>976</v>
      </c>
      <c r="O478" s="40">
        <v>11.370558375634518</v>
      </c>
      <c r="P478" s="40">
        <v>11.370558375634518</v>
      </c>
      <c r="Q478" s="40">
        <v>1.9035532994923858</v>
      </c>
      <c r="R478" s="7">
        <v>1</v>
      </c>
    </row>
    <row r="479" spans="2:18" s="1" customFormat="1" ht="15" customHeight="1">
      <c r="B479" s="6" t="s">
        <v>736</v>
      </c>
      <c r="C479" s="37" t="s">
        <v>907</v>
      </c>
      <c r="D479" s="7"/>
      <c r="E479" s="8"/>
      <c r="F479" s="7">
        <v>377</v>
      </c>
      <c r="G479" s="8">
        <v>3.5816720993443735E-4</v>
      </c>
      <c r="H479" s="7">
        <v>5012</v>
      </c>
      <c r="I479" s="8">
        <v>6.3567501533382074E-4</v>
      </c>
      <c r="J479" s="38">
        <v>84</v>
      </c>
      <c r="K479" s="8">
        <v>0.22281167108753316</v>
      </c>
      <c r="L479" s="38">
        <v>1159</v>
      </c>
      <c r="M479" s="8">
        <v>0.23124501197126895</v>
      </c>
      <c r="N479" s="39" t="s">
        <v>931</v>
      </c>
      <c r="O479" s="40">
        <v>13.294429708222811</v>
      </c>
      <c r="P479" s="40">
        <v>8.8259385665529013</v>
      </c>
      <c r="Q479" s="40">
        <v>2.2785145888594163</v>
      </c>
      <c r="R479" s="7">
        <v>2</v>
      </c>
    </row>
    <row r="480" spans="2:18" s="1" customFormat="1" ht="15" customHeight="1">
      <c r="B480" s="6" t="s">
        <v>737</v>
      </c>
      <c r="C480" s="37" t="s">
        <v>907</v>
      </c>
      <c r="D480" s="7">
        <v>9</v>
      </c>
      <c r="E480" s="8">
        <v>3.3771106941838649E-3</v>
      </c>
      <c r="F480" s="7">
        <v>2656</v>
      </c>
      <c r="G480" s="8">
        <v>2.5233212455858505E-3</v>
      </c>
      <c r="H480" s="7">
        <v>18495</v>
      </c>
      <c r="I480" s="8">
        <v>2.3457321246207132E-3</v>
      </c>
      <c r="J480" s="38">
        <v>44</v>
      </c>
      <c r="K480" s="8">
        <v>1.6566265060240965E-2</v>
      </c>
      <c r="L480" s="38">
        <v>336</v>
      </c>
      <c r="M480" s="8">
        <v>1.8167072181670723E-2</v>
      </c>
      <c r="N480" s="39" t="s">
        <v>939</v>
      </c>
      <c r="O480" s="40">
        <v>6.9634789156626509</v>
      </c>
      <c r="P480" s="40">
        <v>6.5976263399693718</v>
      </c>
      <c r="Q480" s="40">
        <v>1.4333584337349397</v>
      </c>
      <c r="R480" s="7"/>
    </row>
    <row r="481" spans="2:18" s="1" customFormat="1" ht="15" customHeight="1">
      <c r="B481" s="6" t="s">
        <v>738</v>
      </c>
      <c r="C481" s="37" t="s">
        <v>907</v>
      </c>
      <c r="D481" s="7">
        <v>5</v>
      </c>
      <c r="E481" s="8">
        <v>2.7322404371584699E-2</v>
      </c>
      <c r="F481" s="7">
        <v>178</v>
      </c>
      <c r="G481" s="8">
        <v>1.6910812564543726E-4</v>
      </c>
      <c r="H481" s="7">
        <v>2372</v>
      </c>
      <c r="I481" s="8">
        <v>3.0084220598001251E-4</v>
      </c>
      <c r="J481" s="38">
        <v>75</v>
      </c>
      <c r="K481" s="8">
        <v>0.42134831460674155</v>
      </c>
      <c r="L481" s="38">
        <v>1130</v>
      </c>
      <c r="M481" s="8">
        <v>0.47639123102866782</v>
      </c>
      <c r="N481" s="39" t="s">
        <v>928</v>
      </c>
      <c r="O481" s="40">
        <v>13.325842696629213</v>
      </c>
      <c r="P481" s="40">
        <v>4.6893203883495147</v>
      </c>
      <c r="Q481" s="40">
        <v>3.691011235955056</v>
      </c>
      <c r="R481" s="7">
        <v>2</v>
      </c>
    </row>
    <row r="482" spans="2:18" s="1" customFormat="1" ht="15" customHeight="1">
      <c r="B482" s="6" t="s">
        <v>739</v>
      </c>
      <c r="C482" s="37" t="s">
        <v>907</v>
      </c>
      <c r="D482" s="7">
        <v>914</v>
      </c>
      <c r="E482" s="8">
        <v>0.10778301886792453</v>
      </c>
      <c r="F482" s="7">
        <v>7566</v>
      </c>
      <c r="G482" s="8">
        <v>7.1880453855807771E-3</v>
      </c>
      <c r="H482" s="7">
        <v>30647</v>
      </c>
      <c r="I482" s="8">
        <v>3.8869776925250605E-3</v>
      </c>
      <c r="J482" s="38">
        <v>153</v>
      </c>
      <c r="K482" s="8">
        <v>2.0222045995241873E-2</v>
      </c>
      <c r="L482" s="38">
        <v>1085</v>
      </c>
      <c r="M482" s="8">
        <v>3.5403138969556561E-2</v>
      </c>
      <c r="N482" s="39" t="s">
        <v>925</v>
      </c>
      <c r="O482" s="40">
        <v>4.050621200105736</v>
      </c>
      <c r="P482" s="40">
        <v>3.6940509915014164</v>
      </c>
      <c r="Q482" s="40">
        <v>1.1772402854877082</v>
      </c>
      <c r="R482" s="7">
        <v>2</v>
      </c>
    </row>
    <row r="483" spans="2:18" s="1" customFormat="1" ht="15" customHeight="1">
      <c r="B483" s="6" t="s">
        <v>740</v>
      </c>
      <c r="C483" s="37" t="s">
        <v>907</v>
      </c>
      <c r="D483" s="7"/>
      <c r="E483" s="8"/>
      <c r="F483" s="7">
        <v>11</v>
      </c>
      <c r="G483" s="8">
        <v>1.0450502146628145E-5</v>
      </c>
      <c r="H483" s="7">
        <v>280</v>
      </c>
      <c r="I483" s="8">
        <v>3.5512570689040263E-5</v>
      </c>
      <c r="J483" s="38">
        <v>1</v>
      </c>
      <c r="K483" s="8">
        <v>9.0909090909090912E-2</v>
      </c>
      <c r="L483" s="38">
        <v>24</v>
      </c>
      <c r="M483" s="8">
        <v>8.5714285714285715E-2</v>
      </c>
      <c r="N483" s="39" t="s">
        <v>980</v>
      </c>
      <c r="O483" s="40">
        <v>25.454545454545453</v>
      </c>
      <c r="P483" s="40">
        <v>21.5</v>
      </c>
      <c r="Q483" s="40">
        <v>11</v>
      </c>
      <c r="R483" s="7"/>
    </row>
    <row r="484" spans="2:18" s="1" customFormat="1" ht="15" customHeight="1">
      <c r="B484" s="6" t="s">
        <v>741</v>
      </c>
      <c r="C484" s="37" t="s">
        <v>907</v>
      </c>
      <c r="D484" s="7">
        <v>1</v>
      </c>
      <c r="E484" s="8">
        <v>2.9411764705882353E-2</v>
      </c>
      <c r="F484" s="7">
        <v>33</v>
      </c>
      <c r="G484" s="8">
        <v>3.1351506439884439E-5</v>
      </c>
      <c r="H484" s="7">
        <v>477</v>
      </c>
      <c r="I484" s="8">
        <v>6.0498200780972159E-5</v>
      </c>
      <c r="J484" s="38">
        <v>1</v>
      </c>
      <c r="K484" s="8">
        <v>3.0303030303030304E-2</v>
      </c>
      <c r="L484" s="38">
        <v>6</v>
      </c>
      <c r="M484" s="8">
        <v>1.2578616352201259E-2</v>
      </c>
      <c r="N484" s="39" t="s">
        <v>940</v>
      </c>
      <c r="O484" s="40">
        <v>14.454545454545455</v>
      </c>
      <c r="P484" s="40">
        <v>13.40625</v>
      </c>
      <c r="Q484" s="40">
        <v>4.0909090909090908</v>
      </c>
      <c r="R484" s="7"/>
    </row>
    <row r="485" spans="2:18" s="1" customFormat="1" ht="15" customHeight="1">
      <c r="B485" s="6" t="s">
        <v>742</v>
      </c>
      <c r="C485" s="37" t="s">
        <v>907</v>
      </c>
      <c r="D485" s="7">
        <v>3661</v>
      </c>
      <c r="E485" s="8">
        <v>0.33822985957132301</v>
      </c>
      <c r="F485" s="7">
        <v>7163</v>
      </c>
      <c r="G485" s="8">
        <v>6.8051769887543098E-3</v>
      </c>
      <c r="H485" s="7">
        <v>20620</v>
      </c>
      <c r="I485" s="8">
        <v>2.6152471700286077E-3</v>
      </c>
      <c r="J485" s="38">
        <v>533</v>
      </c>
      <c r="K485" s="8">
        <v>7.441016333938294E-2</v>
      </c>
      <c r="L485" s="38">
        <v>2047</v>
      </c>
      <c r="M485" s="8">
        <v>9.9272550921435498E-2</v>
      </c>
      <c r="N485" s="39" t="s">
        <v>911</v>
      </c>
      <c r="O485" s="40">
        <v>2.8786821164316625</v>
      </c>
      <c r="P485" s="40">
        <v>2.4736048265460031</v>
      </c>
      <c r="Q485" s="40">
        <v>0.35292475219879937</v>
      </c>
      <c r="R485" s="7"/>
    </row>
    <row r="486" spans="2:18" s="1" customFormat="1" ht="15" customHeight="1">
      <c r="B486" s="6" t="s">
        <v>743</v>
      </c>
      <c r="C486" s="37" t="s">
        <v>907</v>
      </c>
      <c r="D486" s="7"/>
      <c r="E486" s="8"/>
      <c r="F486" s="7">
        <v>24</v>
      </c>
      <c r="G486" s="8">
        <v>2.2801095592643228E-5</v>
      </c>
      <c r="H486" s="7">
        <v>689</v>
      </c>
      <c r="I486" s="8">
        <v>8.7386290016959795E-5</v>
      </c>
      <c r="J486" s="38"/>
      <c r="K486" s="8"/>
      <c r="L486" s="38"/>
      <c r="M486" s="8"/>
      <c r="N486" s="39" t="s">
        <v>981</v>
      </c>
      <c r="O486" s="40">
        <v>28.708333333333332</v>
      </c>
      <c r="P486" s="40">
        <v>28.708333333333332</v>
      </c>
      <c r="Q486" s="40">
        <v>9.0416666666666661</v>
      </c>
      <c r="R486" s="7"/>
    </row>
    <row r="487" spans="2:18" s="1" customFormat="1" ht="15" customHeight="1">
      <c r="B487" s="6" t="s">
        <v>744</v>
      </c>
      <c r="C487" s="37" t="s">
        <v>914</v>
      </c>
      <c r="D487" s="7"/>
      <c r="E487" s="8"/>
      <c r="F487" s="7">
        <v>9</v>
      </c>
      <c r="G487" s="8">
        <v>8.55041084724121E-6</v>
      </c>
      <c r="H487" s="7">
        <v>66</v>
      </c>
      <c r="I487" s="8">
        <v>8.3708202338452046E-6</v>
      </c>
      <c r="J487" s="38"/>
      <c r="K487" s="8"/>
      <c r="L487" s="38"/>
      <c r="M487" s="8"/>
      <c r="N487" s="39" t="s">
        <v>982</v>
      </c>
      <c r="O487" s="40">
        <v>7.333333333333333</v>
      </c>
      <c r="P487" s="40">
        <v>7.333333333333333</v>
      </c>
      <c r="Q487" s="40"/>
      <c r="R487" s="7">
        <v>3</v>
      </c>
    </row>
    <row r="488" spans="2:18" s="1" customFormat="1" ht="15" customHeight="1">
      <c r="B488" s="6" t="s">
        <v>745</v>
      </c>
      <c r="C488" s="37" t="s">
        <v>907</v>
      </c>
      <c r="D488" s="7"/>
      <c r="E488" s="8"/>
      <c r="F488" s="7">
        <v>10</v>
      </c>
      <c r="G488" s="8">
        <v>9.5004564969346785E-6</v>
      </c>
      <c r="H488" s="7">
        <v>334</v>
      </c>
      <c r="I488" s="8">
        <v>4.2361423607640884E-5</v>
      </c>
      <c r="J488" s="38">
        <v>1</v>
      </c>
      <c r="K488" s="8">
        <v>0.1</v>
      </c>
      <c r="L488" s="38">
        <v>12</v>
      </c>
      <c r="M488" s="8">
        <v>3.5928143712574849E-2</v>
      </c>
      <c r="N488" s="39" t="s">
        <v>983</v>
      </c>
      <c r="O488" s="40">
        <v>33.4</v>
      </c>
      <c r="P488" s="40">
        <v>28.777777777777779</v>
      </c>
      <c r="Q488" s="40">
        <v>14.7</v>
      </c>
      <c r="R488" s="7"/>
    </row>
    <row r="489" spans="2:18" s="1" customFormat="1" ht="15" customHeight="1">
      <c r="B489" s="6" t="s">
        <v>746</v>
      </c>
      <c r="C489" s="37" t="s">
        <v>907</v>
      </c>
      <c r="D489" s="7">
        <v>8</v>
      </c>
      <c r="E489" s="8">
        <v>0.12698412698412698</v>
      </c>
      <c r="F489" s="7">
        <v>55</v>
      </c>
      <c r="G489" s="8">
        <v>5.225251073314073E-5</v>
      </c>
      <c r="H489" s="7">
        <v>1042</v>
      </c>
      <c r="I489" s="8">
        <v>1.3215749520707127E-4</v>
      </c>
      <c r="J489" s="38">
        <v>7</v>
      </c>
      <c r="K489" s="8">
        <v>0.12727272727272726</v>
      </c>
      <c r="L489" s="38">
        <v>69</v>
      </c>
      <c r="M489" s="8">
        <v>6.6218809980806148E-2</v>
      </c>
      <c r="N489" s="39" t="s">
        <v>950</v>
      </c>
      <c r="O489" s="40">
        <v>18.945454545454545</v>
      </c>
      <c r="P489" s="40">
        <v>15.166666666666666</v>
      </c>
      <c r="Q489" s="40">
        <v>6.3636363636363633</v>
      </c>
      <c r="R489" s="7"/>
    </row>
    <row r="490" spans="2:18" s="1" customFormat="1" ht="15" customHeight="1">
      <c r="B490" s="6" t="s">
        <v>747</v>
      </c>
      <c r="C490" s="37" t="s">
        <v>914</v>
      </c>
      <c r="D490" s="7"/>
      <c r="E490" s="8"/>
      <c r="F490" s="7">
        <v>13</v>
      </c>
      <c r="G490" s="8">
        <v>1.2350593446015081E-5</v>
      </c>
      <c r="H490" s="7">
        <v>286</v>
      </c>
      <c r="I490" s="8">
        <v>3.6273554346662557E-5</v>
      </c>
      <c r="J490" s="38">
        <v>3</v>
      </c>
      <c r="K490" s="8">
        <v>0.23076923076923078</v>
      </c>
      <c r="L490" s="38">
        <v>56</v>
      </c>
      <c r="M490" s="8">
        <v>0.19580419580419581</v>
      </c>
      <c r="N490" s="39" t="s">
        <v>915</v>
      </c>
      <c r="O490" s="40">
        <v>22</v>
      </c>
      <c r="P490" s="40">
        <v>13.7</v>
      </c>
      <c r="Q490" s="40"/>
      <c r="R490" s="7"/>
    </row>
    <row r="491" spans="2:18" s="1" customFormat="1" ht="15" customHeight="1">
      <c r="B491" s="6" t="s">
        <v>748</v>
      </c>
      <c r="C491" s="37" t="s">
        <v>914</v>
      </c>
      <c r="D491" s="7">
        <v>11</v>
      </c>
      <c r="E491" s="8">
        <v>0.22916666666666666</v>
      </c>
      <c r="F491" s="7">
        <v>37</v>
      </c>
      <c r="G491" s="8">
        <v>3.5151689038658307E-5</v>
      </c>
      <c r="H491" s="7">
        <v>581</v>
      </c>
      <c r="I491" s="8">
        <v>7.3688584179758539E-5</v>
      </c>
      <c r="J491" s="38">
        <v>9</v>
      </c>
      <c r="K491" s="8">
        <v>0.24324324324324326</v>
      </c>
      <c r="L491" s="38">
        <v>146</v>
      </c>
      <c r="M491" s="8">
        <v>0.2512908777969019</v>
      </c>
      <c r="N491" s="39" t="s">
        <v>921</v>
      </c>
      <c r="O491" s="40">
        <v>15.702702702702704</v>
      </c>
      <c r="P491" s="40">
        <v>8.4642857142857135</v>
      </c>
      <c r="Q491" s="40"/>
      <c r="R491" s="7"/>
    </row>
    <row r="492" spans="2:18" s="1" customFormat="1" ht="15" customHeight="1">
      <c r="B492" s="6" t="s">
        <v>749</v>
      </c>
      <c r="C492" s="37" t="s">
        <v>914</v>
      </c>
      <c r="D492" s="7"/>
      <c r="E492" s="8"/>
      <c r="F492" s="7">
        <v>24</v>
      </c>
      <c r="G492" s="8">
        <v>2.2801095592643228E-5</v>
      </c>
      <c r="H492" s="7">
        <v>313</v>
      </c>
      <c r="I492" s="8">
        <v>3.9697980805962864E-5</v>
      </c>
      <c r="J492" s="38"/>
      <c r="K492" s="8"/>
      <c r="L492" s="38"/>
      <c r="M492" s="8"/>
      <c r="N492" s="39" t="s">
        <v>950</v>
      </c>
      <c r="O492" s="40">
        <v>13.041666666666666</v>
      </c>
      <c r="P492" s="40">
        <v>13.041666666666666</v>
      </c>
      <c r="Q492" s="40"/>
      <c r="R492" s="7"/>
    </row>
    <row r="493" spans="2:18" s="1" customFormat="1" ht="15" customHeight="1">
      <c r="B493" s="6" t="s">
        <v>750</v>
      </c>
      <c r="C493" s="37" t="s">
        <v>914</v>
      </c>
      <c r="D493" s="7">
        <v>43</v>
      </c>
      <c r="E493" s="8">
        <v>0.12990936555891239</v>
      </c>
      <c r="F493" s="7">
        <v>288</v>
      </c>
      <c r="G493" s="8">
        <v>2.7361314711171872E-4</v>
      </c>
      <c r="H493" s="7">
        <v>2267</v>
      </c>
      <c r="I493" s="8">
        <v>2.875249919716224E-4</v>
      </c>
      <c r="J493" s="38">
        <v>17</v>
      </c>
      <c r="K493" s="8">
        <v>5.9027777777777776E-2</v>
      </c>
      <c r="L493" s="38">
        <v>170</v>
      </c>
      <c r="M493" s="8">
        <v>7.4988972209969126E-2</v>
      </c>
      <c r="N493" s="39" t="s">
        <v>926</v>
      </c>
      <c r="O493" s="40">
        <v>7.8715277777777777</v>
      </c>
      <c r="P493" s="40">
        <v>6.608856088560886</v>
      </c>
      <c r="Q493" s="40"/>
      <c r="R493" s="7"/>
    </row>
    <row r="494" spans="2:18" s="1" customFormat="1" ht="15" customHeight="1">
      <c r="B494" s="6" t="s">
        <v>751</v>
      </c>
      <c r="C494" s="37" t="s">
        <v>907</v>
      </c>
      <c r="D494" s="7"/>
      <c r="E494" s="8"/>
      <c r="F494" s="7">
        <v>10</v>
      </c>
      <c r="G494" s="8">
        <v>9.5004564969346785E-6</v>
      </c>
      <c r="H494" s="7">
        <v>203</v>
      </c>
      <c r="I494" s="8">
        <v>2.5746613749554191E-5</v>
      </c>
      <c r="J494" s="38"/>
      <c r="K494" s="8"/>
      <c r="L494" s="38"/>
      <c r="M494" s="8"/>
      <c r="N494" s="39" t="s">
        <v>984</v>
      </c>
      <c r="O494" s="40">
        <v>20.3</v>
      </c>
      <c r="P494" s="40">
        <v>20.3</v>
      </c>
      <c r="Q494" s="40">
        <v>0.4</v>
      </c>
      <c r="R494" s="7"/>
    </row>
    <row r="495" spans="2:18" s="1" customFormat="1" ht="15" customHeight="1">
      <c r="B495" s="6" t="s">
        <v>752</v>
      </c>
      <c r="C495" s="37" t="s">
        <v>907</v>
      </c>
      <c r="D495" s="7"/>
      <c r="E495" s="8"/>
      <c r="F495" s="7">
        <v>8</v>
      </c>
      <c r="G495" s="8">
        <v>7.6003651975477423E-6</v>
      </c>
      <c r="H495" s="7">
        <v>113</v>
      </c>
      <c r="I495" s="8">
        <v>1.4331858885219821E-5</v>
      </c>
      <c r="J495" s="38"/>
      <c r="K495" s="8"/>
      <c r="L495" s="38"/>
      <c r="M495" s="8"/>
      <c r="N495" s="39" t="s">
        <v>955</v>
      </c>
      <c r="O495" s="40">
        <v>14.125</v>
      </c>
      <c r="P495" s="40">
        <v>14.125</v>
      </c>
      <c r="Q495" s="40">
        <v>0.25</v>
      </c>
      <c r="R495" s="7"/>
    </row>
    <row r="496" spans="2:18" s="1" customFormat="1" ht="15" customHeight="1">
      <c r="B496" s="6" t="s">
        <v>753</v>
      </c>
      <c r="C496" s="37" t="s">
        <v>907</v>
      </c>
      <c r="D496" s="7">
        <v>65</v>
      </c>
      <c r="E496" s="8">
        <v>2.8248587570621469E-2</v>
      </c>
      <c r="F496" s="7">
        <v>2236</v>
      </c>
      <c r="G496" s="8">
        <v>2.1243020727145941E-3</v>
      </c>
      <c r="H496" s="7">
        <v>17978</v>
      </c>
      <c r="I496" s="8">
        <v>2.2801606994555922E-3</v>
      </c>
      <c r="J496" s="38">
        <v>8</v>
      </c>
      <c r="K496" s="8">
        <v>3.5778175313059034E-3</v>
      </c>
      <c r="L496" s="38">
        <v>124</v>
      </c>
      <c r="M496" s="8">
        <v>6.8973189453776836E-3</v>
      </c>
      <c r="N496" s="39" t="s">
        <v>955</v>
      </c>
      <c r="O496" s="40">
        <v>8.0402504472271907</v>
      </c>
      <c r="P496" s="40">
        <v>7.8303411131059244</v>
      </c>
      <c r="Q496" s="40">
        <v>4.0241502683363146</v>
      </c>
      <c r="R496" s="7">
        <v>5</v>
      </c>
    </row>
    <row r="497" spans="2:18" s="1" customFormat="1" ht="15" customHeight="1">
      <c r="B497" s="6" t="s">
        <v>754</v>
      </c>
      <c r="C497" s="37" t="s">
        <v>907</v>
      </c>
      <c r="D497" s="7">
        <v>828</v>
      </c>
      <c r="E497" s="8">
        <v>0.1016325027617528</v>
      </c>
      <c r="F497" s="7">
        <v>7319</v>
      </c>
      <c r="G497" s="8">
        <v>6.9533841101064907E-3</v>
      </c>
      <c r="H497" s="7">
        <v>32110</v>
      </c>
      <c r="I497" s="8">
        <v>4.0725308743752957E-3</v>
      </c>
      <c r="J497" s="38">
        <v>903</v>
      </c>
      <c r="K497" s="8">
        <v>0.12337751058887826</v>
      </c>
      <c r="L497" s="38">
        <v>5864</v>
      </c>
      <c r="M497" s="8">
        <v>0.18262223606353162</v>
      </c>
      <c r="N497" s="39" t="s">
        <v>933</v>
      </c>
      <c r="O497" s="40">
        <v>4.3872113676731797</v>
      </c>
      <c r="P497" s="40">
        <v>3.0896197007481296</v>
      </c>
      <c r="Q497" s="40">
        <v>1.8684246481759803</v>
      </c>
      <c r="R497" s="7">
        <v>10</v>
      </c>
    </row>
    <row r="498" spans="2:18" s="1" customFormat="1" ht="15" customHeight="1">
      <c r="B498" s="6" t="s">
        <v>755</v>
      </c>
      <c r="C498" s="37" t="s">
        <v>907</v>
      </c>
      <c r="D498" s="7"/>
      <c r="E498" s="8"/>
      <c r="F498" s="7">
        <v>65</v>
      </c>
      <c r="G498" s="8">
        <v>6.1752967230075398E-5</v>
      </c>
      <c r="H498" s="7">
        <v>973</v>
      </c>
      <c r="I498" s="8">
        <v>1.2340618314441492E-4</v>
      </c>
      <c r="J498" s="38">
        <v>34</v>
      </c>
      <c r="K498" s="8">
        <v>0.52307692307692311</v>
      </c>
      <c r="L498" s="38">
        <v>400</v>
      </c>
      <c r="M498" s="8">
        <v>0.41109969167523125</v>
      </c>
      <c r="N498" s="39" t="s">
        <v>924</v>
      </c>
      <c r="O498" s="40">
        <v>14.969230769230769</v>
      </c>
      <c r="P498" s="40">
        <v>6.419354838709677</v>
      </c>
      <c r="Q498" s="40">
        <v>4.1230769230769226</v>
      </c>
      <c r="R498" s="7">
        <v>1</v>
      </c>
    </row>
    <row r="499" spans="2:18" s="1" customFormat="1" ht="15" customHeight="1">
      <c r="B499" s="6" t="s">
        <v>756</v>
      </c>
      <c r="C499" s="37" t="s">
        <v>907</v>
      </c>
      <c r="D499" s="7">
        <v>61</v>
      </c>
      <c r="E499" s="8">
        <v>5.2495697074010327E-2</v>
      </c>
      <c r="F499" s="7">
        <v>1101</v>
      </c>
      <c r="G499" s="8">
        <v>1.0460002603125079E-3</v>
      </c>
      <c r="H499" s="7">
        <v>5611</v>
      </c>
      <c r="I499" s="8">
        <v>7.1164655048644616E-4</v>
      </c>
      <c r="J499" s="38">
        <v>36</v>
      </c>
      <c r="K499" s="8">
        <v>3.2697547683923703E-2</v>
      </c>
      <c r="L499" s="38">
        <v>314</v>
      </c>
      <c r="M499" s="8">
        <v>5.5961504188201748E-2</v>
      </c>
      <c r="N499" s="39" t="s">
        <v>931</v>
      </c>
      <c r="O499" s="40">
        <v>5.0962761126248868</v>
      </c>
      <c r="P499" s="40">
        <v>4.4666666666666668</v>
      </c>
      <c r="Q499" s="40">
        <v>1.6239782016348774</v>
      </c>
      <c r="R499" s="7">
        <v>1</v>
      </c>
    </row>
    <row r="500" spans="2:18" s="1" customFormat="1" ht="15" customHeight="1">
      <c r="B500" s="6" t="s">
        <v>757</v>
      </c>
      <c r="C500" s="37" t="s">
        <v>914</v>
      </c>
      <c r="D500" s="7">
        <v>12</v>
      </c>
      <c r="E500" s="8">
        <v>3.9735099337748346E-2</v>
      </c>
      <c r="F500" s="7">
        <v>290</v>
      </c>
      <c r="G500" s="8">
        <v>2.7551323841110565E-4</v>
      </c>
      <c r="H500" s="7">
        <v>2723</v>
      </c>
      <c r="I500" s="8">
        <v>3.4535974995091658E-4</v>
      </c>
      <c r="J500" s="38">
        <v>16</v>
      </c>
      <c r="K500" s="8">
        <v>5.5172413793103448E-2</v>
      </c>
      <c r="L500" s="38">
        <v>137</v>
      </c>
      <c r="M500" s="8">
        <v>5.0312155710613295E-2</v>
      </c>
      <c r="N500" s="39" t="s">
        <v>923</v>
      </c>
      <c r="O500" s="40">
        <v>9.3896551724137929</v>
      </c>
      <c r="P500" s="40">
        <v>8.0364963503649633</v>
      </c>
      <c r="Q500" s="40"/>
      <c r="R500" s="7">
        <v>4</v>
      </c>
    </row>
    <row r="501" spans="2:18" s="1" customFormat="1" ht="15" customHeight="1">
      <c r="B501" s="6" t="s">
        <v>758</v>
      </c>
      <c r="C501" s="37" t="s">
        <v>914</v>
      </c>
      <c r="D501" s="7">
        <v>8</v>
      </c>
      <c r="E501" s="8">
        <v>1.2519561815336464E-2</v>
      </c>
      <c r="F501" s="7">
        <v>631</v>
      </c>
      <c r="G501" s="8">
        <v>5.9947880495657814E-4</v>
      </c>
      <c r="H501" s="7">
        <v>4598</v>
      </c>
      <c r="I501" s="8">
        <v>5.8316714295788261E-4</v>
      </c>
      <c r="J501" s="38">
        <v>1</v>
      </c>
      <c r="K501" s="8">
        <v>1.5847860538827259E-3</v>
      </c>
      <c r="L501" s="38">
        <v>3</v>
      </c>
      <c r="M501" s="8">
        <v>6.5245759025663334E-4</v>
      </c>
      <c r="N501" s="39" t="s">
        <v>953</v>
      </c>
      <c r="O501" s="40">
        <v>7.2868462757527732</v>
      </c>
      <c r="P501" s="40">
        <v>7.253968253968254</v>
      </c>
      <c r="Q501" s="40"/>
      <c r="R501" s="7"/>
    </row>
    <row r="502" spans="2:18" s="1" customFormat="1" ht="15" customHeight="1">
      <c r="B502" s="6" t="s">
        <v>759</v>
      </c>
      <c r="C502" s="37" t="s">
        <v>914</v>
      </c>
      <c r="D502" s="7">
        <v>268</v>
      </c>
      <c r="E502" s="8">
        <v>0.16472034419176398</v>
      </c>
      <c r="F502" s="7">
        <v>1359</v>
      </c>
      <c r="G502" s="8">
        <v>1.2911120379334228E-3</v>
      </c>
      <c r="H502" s="7">
        <v>9872</v>
      </c>
      <c r="I502" s="8">
        <v>1.2520717780078767E-3</v>
      </c>
      <c r="J502" s="38">
        <v>28</v>
      </c>
      <c r="K502" s="8">
        <v>2.0603384841795438E-2</v>
      </c>
      <c r="L502" s="38">
        <v>532</v>
      </c>
      <c r="M502" s="8">
        <v>5.3889789303079416E-2</v>
      </c>
      <c r="N502" s="39" t="s">
        <v>921</v>
      </c>
      <c r="O502" s="40">
        <v>7.2641648270787345</v>
      </c>
      <c r="P502" s="40">
        <v>6.554470323065364</v>
      </c>
      <c r="Q502" s="40"/>
      <c r="R502" s="7">
        <v>3</v>
      </c>
    </row>
    <row r="503" spans="2:18" s="1" customFormat="1" ht="15" customHeight="1">
      <c r="B503" s="6" t="s">
        <v>760</v>
      </c>
      <c r="C503" s="37" t="s">
        <v>914</v>
      </c>
      <c r="D503" s="7">
        <v>84</v>
      </c>
      <c r="E503" s="8">
        <v>1.5129682997118156E-2</v>
      </c>
      <c r="F503" s="7">
        <v>5468</v>
      </c>
      <c r="G503" s="8">
        <v>5.194849612523882E-3</v>
      </c>
      <c r="H503" s="7">
        <v>40748</v>
      </c>
      <c r="I503" s="8">
        <v>5.1680936801321879E-3</v>
      </c>
      <c r="J503" s="38">
        <v>467</v>
      </c>
      <c r="K503" s="8">
        <v>8.540599853694221E-2</v>
      </c>
      <c r="L503" s="38">
        <v>2897</v>
      </c>
      <c r="M503" s="8">
        <v>7.1095513890252288E-2</v>
      </c>
      <c r="N503" s="39" t="s">
        <v>920</v>
      </c>
      <c r="O503" s="40">
        <v>7.4520848573518652</v>
      </c>
      <c r="P503" s="40">
        <v>6.3535292941411718</v>
      </c>
      <c r="Q503" s="40"/>
      <c r="R503" s="7">
        <v>62</v>
      </c>
    </row>
    <row r="504" spans="2:18" s="1" customFormat="1" ht="15" customHeight="1">
      <c r="B504" s="6" t="s">
        <v>761</v>
      </c>
      <c r="C504" s="37" t="s">
        <v>907</v>
      </c>
      <c r="D504" s="7">
        <v>1</v>
      </c>
      <c r="E504" s="8">
        <v>5.5555555555555552E-2</v>
      </c>
      <c r="F504" s="7">
        <v>17</v>
      </c>
      <c r="G504" s="8">
        <v>1.6150776044788953E-5</v>
      </c>
      <c r="H504" s="7">
        <v>888</v>
      </c>
      <c r="I504" s="8">
        <v>1.1262558132809912E-4</v>
      </c>
      <c r="J504" s="38">
        <v>6</v>
      </c>
      <c r="K504" s="8">
        <v>0.35294117647058826</v>
      </c>
      <c r="L504" s="38">
        <v>572</v>
      </c>
      <c r="M504" s="8">
        <v>0.64414414414414412</v>
      </c>
      <c r="N504" s="39" t="s">
        <v>919</v>
      </c>
      <c r="O504" s="40">
        <v>52.235294117647058</v>
      </c>
      <c r="P504" s="40">
        <v>12.363636363636363</v>
      </c>
      <c r="Q504" s="40">
        <v>11.470588235294118</v>
      </c>
      <c r="R504" s="7">
        <v>8</v>
      </c>
    </row>
    <row r="505" spans="2:18" s="1" customFormat="1" ht="15" customHeight="1">
      <c r="B505" s="6" t="s">
        <v>762</v>
      </c>
      <c r="C505" s="37" t="s">
        <v>907</v>
      </c>
      <c r="D505" s="7"/>
      <c r="E505" s="8"/>
      <c r="F505" s="7">
        <v>352</v>
      </c>
      <c r="G505" s="8">
        <v>3.3441606869210065E-4</v>
      </c>
      <c r="H505" s="7">
        <v>7133</v>
      </c>
      <c r="I505" s="8">
        <v>9.0468273830330073E-4</v>
      </c>
      <c r="J505" s="38">
        <v>22</v>
      </c>
      <c r="K505" s="8">
        <v>6.25E-2</v>
      </c>
      <c r="L505" s="38">
        <v>263</v>
      </c>
      <c r="M505" s="8">
        <v>3.6870881816907335E-2</v>
      </c>
      <c r="N505" s="39" t="s">
        <v>909</v>
      </c>
      <c r="O505" s="40">
        <v>20.264204545454547</v>
      </c>
      <c r="P505" s="40">
        <v>18.206060606060607</v>
      </c>
      <c r="Q505" s="40">
        <v>1.5454545454545454</v>
      </c>
      <c r="R505" s="7">
        <v>36</v>
      </c>
    </row>
    <row r="506" spans="2:18" s="1" customFormat="1" ht="15" customHeight="1">
      <c r="B506" s="6" t="s">
        <v>763</v>
      </c>
      <c r="C506" s="37" t="s">
        <v>907</v>
      </c>
      <c r="D506" s="7">
        <v>1</v>
      </c>
      <c r="E506" s="8">
        <v>8.2644628099173556E-3</v>
      </c>
      <c r="F506" s="7">
        <v>120</v>
      </c>
      <c r="G506" s="8">
        <v>1.1400547796321613E-4</v>
      </c>
      <c r="H506" s="7">
        <v>2753</v>
      </c>
      <c r="I506" s="8">
        <v>3.4916466823902803E-4</v>
      </c>
      <c r="J506" s="38">
        <v>24</v>
      </c>
      <c r="K506" s="8">
        <v>0.2</v>
      </c>
      <c r="L506" s="38">
        <v>509</v>
      </c>
      <c r="M506" s="8">
        <v>0.18488921176897929</v>
      </c>
      <c r="N506" s="39" t="s">
        <v>909</v>
      </c>
      <c r="O506" s="40">
        <v>22.941666666666666</v>
      </c>
      <c r="P506" s="40">
        <v>13.625</v>
      </c>
      <c r="Q506" s="40">
        <v>6.45</v>
      </c>
      <c r="R506" s="7">
        <v>28</v>
      </c>
    </row>
    <row r="507" spans="2:18" s="1" customFormat="1" ht="15" customHeight="1">
      <c r="B507" s="6" t="s">
        <v>764</v>
      </c>
      <c r="C507" s="37" t="s">
        <v>907</v>
      </c>
      <c r="D507" s="7">
        <v>3</v>
      </c>
      <c r="E507" s="8">
        <v>8.7463556851311956E-3</v>
      </c>
      <c r="F507" s="7">
        <v>340</v>
      </c>
      <c r="G507" s="8">
        <v>3.2301552089577905E-4</v>
      </c>
      <c r="H507" s="7">
        <v>3328</v>
      </c>
      <c r="I507" s="8">
        <v>4.2209226876116425E-4</v>
      </c>
      <c r="J507" s="38">
        <v>3</v>
      </c>
      <c r="K507" s="8">
        <v>8.8235294117647058E-3</v>
      </c>
      <c r="L507" s="38">
        <v>48</v>
      </c>
      <c r="M507" s="8">
        <v>1.4423076923076924E-2</v>
      </c>
      <c r="N507" s="39" t="s">
        <v>909</v>
      </c>
      <c r="O507" s="40">
        <v>9.7882352941176478</v>
      </c>
      <c r="P507" s="40">
        <v>9.3857566765578628</v>
      </c>
      <c r="Q507" s="40">
        <v>2.85</v>
      </c>
      <c r="R507" s="7">
        <v>6</v>
      </c>
    </row>
    <row r="508" spans="2:18" s="1" customFormat="1" ht="15" customHeight="1">
      <c r="B508" s="6" t="s">
        <v>765</v>
      </c>
      <c r="C508" s="37" t="s">
        <v>907</v>
      </c>
      <c r="D508" s="7">
        <v>7</v>
      </c>
      <c r="E508" s="8">
        <v>4.1176470588235294E-2</v>
      </c>
      <c r="F508" s="7">
        <v>163</v>
      </c>
      <c r="G508" s="8">
        <v>1.5485744090003526E-4</v>
      </c>
      <c r="H508" s="7">
        <v>2436</v>
      </c>
      <c r="I508" s="8">
        <v>3.0895936499465026E-4</v>
      </c>
      <c r="J508" s="38">
        <v>16</v>
      </c>
      <c r="K508" s="8">
        <v>9.815950920245399E-2</v>
      </c>
      <c r="L508" s="38">
        <v>215</v>
      </c>
      <c r="M508" s="8">
        <v>8.8259441707717573E-2</v>
      </c>
      <c r="N508" s="39" t="s">
        <v>909</v>
      </c>
      <c r="O508" s="40">
        <v>14.94478527607362</v>
      </c>
      <c r="P508" s="40">
        <v>10.863945578231293</v>
      </c>
      <c r="Q508" s="40">
        <v>3.7177914110429446</v>
      </c>
      <c r="R508" s="7">
        <v>8</v>
      </c>
    </row>
    <row r="509" spans="2:18" s="1" customFormat="1" ht="15" customHeight="1">
      <c r="B509" s="6" t="s">
        <v>766</v>
      </c>
      <c r="C509" s="37" t="s">
        <v>907</v>
      </c>
      <c r="D509" s="7">
        <v>77</v>
      </c>
      <c r="E509" s="8">
        <v>9.3333333333333338E-2</v>
      </c>
      <c r="F509" s="7">
        <v>748</v>
      </c>
      <c r="G509" s="8">
        <v>7.1063414597071384E-4</v>
      </c>
      <c r="H509" s="7">
        <v>6030</v>
      </c>
      <c r="I509" s="8">
        <v>7.6478857591040278E-4</v>
      </c>
      <c r="J509" s="38">
        <v>8</v>
      </c>
      <c r="K509" s="8">
        <v>1.06951871657754E-2</v>
      </c>
      <c r="L509" s="38">
        <v>63</v>
      </c>
      <c r="M509" s="8">
        <v>1.0447761194029851E-2</v>
      </c>
      <c r="N509" s="39" t="s">
        <v>909</v>
      </c>
      <c r="O509" s="40">
        <v>8.0614973262032077</v>
      </c>
      <c r="P509" s="40">
        <v>7.6418918918918921</v>
      </c>
      <c r="Q509" s="40">
        <v>2.1136363636363638</v>
      </c>
      <c r="R509" s="7">
        <v>1</v>
      </c>
    </row>
    <row r="510" spans="2:18" s="1" customFormat="1" ht="15" customHeight="1">
      <c r="B510" s="6" t="s">
        <v>767</v>
      </c>
      <c r="C510" s="37" t="s">
        <v>907</v>
      </c>
      <c r="D510" s="7">
        <v>3</v>
      </c>
      <c r="E510" s="8">
        <v>8.3102493074792248E-3</v>
      </c>
      <c r="F510" s="7">
        <v>358</v>
      </c>
      <c r="G510" s="8">
        <v>3.4011634259026145E-4</v>
      </c>
      <c r="H510" s="7">
        <v>3212</v>
      </c>
      <c r="I510" s="8">
        <v>4.073799180471333E-4</v>
      </c>
      <c r="J510" s="38">
        <v>49</v>
      </c>
      <c r="K510" s="8">
        <v>0.13687150837988826</v>
      </c>
      <c r="L510" s="38">
        <v>448</v>
      </c>
      <c r="M510" s="8">
        <v>0.13947696139476962</v>
      </c>
      <c r="N510" s="39" t="s">
        <v>916</v>
      </c>
      <c r="O510" s="40">
        <v>8.972067039106145</v>
      </c>
      <c r="P510" s="40">
        <v>6.4012944983818771</v>
      </c>
      <c r="Q510" s="40">
        <v>2.8743016759776538</v>
      </c>
      <c r="R510" s="7">
        <v>4</v>
      </c>
    </row>
    <row r="511" spans="2:18" s="1" customFormat="1" ht="15" customHeight="1">
      <c r="B511" s="6" t="s">
        <v>768</v>
      </c>
      <c r="C511" s="37" t="s">
        <v>907</v>
      </c>
      <c r="D511" s="7">
        <v>18</v>
      </c>
      <c r="E511" s="8">
        <v>5.3175775480059084E-3</v>
      </c>
      <c r="F511" s="7">
        <v>3367</v>
      </c>
      <c r="G511" s="8">
        <v>3.1988037025179059E-3</v>
      </c>
      <c r="H511" s="7">
        <v>15853</v>
      </c>
      <c r="I511" s="8">
        <v>2.0106456540476977E-3</v>
      </c>
      <c r="J511" s="38">
        <v>47</v>
      </c>
      <c r="K511" s="8">
        <v>1.395901395901396E-2</v>
      </c>
      <c r="L511" s="38">
        <v>368</v>
      </c>
      <c r="M511" s="8">
        <v>2.3213271935911182E-2</v>
      </c>
      <c r="N511" s="39" t="s">
        <v>916</v>
      </c>
      <c r="O511" s="40">
        <v>4.7083457083457088</v>
      </c>
      <c r="P511" s="40">
        <v>4.4364457831325304</v>
      </c>
      <c r="Q511" s="40">
        <v>1.6833976833976834</v>
      </c>
      <c r="R511" s="7">
        <v>2</v>
      </c>
    </row>
    <row r="512" spans="2:18" s="1" customFormat="1" ht="15" customHeight="1">
      <c r="B512" s="6" t="s">
        <v>769</v>
      </c>
      <c r="C512" s="37" t="s">
        <v>907</v>
      </c>
      <c r="D512" s="7"/>
      <c r="E512" s="8"/>
      <c r="F512" s="7">
        <v>409</v>
      </c>
      <c r="G512" s="8">
        <v>3.8856867072462834E-4</v>
      </c>
      <c r="H512" s="7">
        <v>5706</v>
      </c>
      <c r="I512" s="8">
        <v>7.2369545839879906E-4</v>
      </c>
      <c r="J512" s="38">
        <v>24</v>
      </c>
      <c r="K512" s="8">
        <v>5.8679706601466992E-2</v>
      </c>
      <c r="L512" s="38">
        <v>220</v>
      </c>
      <c r="M512" s="8">
        <v>3.85559060637925E-2</v>
      </c>
      <c r="N512" s="39" t="s">
        <v>915</v>
      </c>
      <c r="O512" s="40">
        <v>13.951100244498777</v>
      </c>
      <c r="P512" s="40">
        <v>12.316883116883117</v>
      </c>
      <c r="Q512" s="40">
        <v>8.9339853300733498</v>
      </c>
      <c r="R512" s="7"/>
    </row>
    <row r="513" spans="2:18" s="1" customFormat="1" ht="15" customHeight="1">
      <c r="B513" s="6" t="s">
        <v>770</v>
      </c>
      <c r="C513" s="37" t="s">
        <v>907</v>
      </c>
      <c r="D513" s="7"/>
      <c r="E513" s="8"/>
      <c r="F513" s="7">
        <v>451</v>
      </c>
      <c r="G513" s="8">
        <v>4.2847058801175395E-4</v>
      </c>
      <c r="H513" s="7">
        <v>5820</v>
      </c>
      <c r="I513" s="8">
        <v>7.3815414789362257E-4</v>
      </c>
      <c r="J513" s="38">
        <v>17</v>
      </c>
      <c r="K513" s="8">
        <v>3.7694013303769404E-2</v>
      </c>
      <c r="L513" s="38">
        <v>160</v>
      </c>
      <c r="M513" s="8">
        <v>2.7491408934707903E-2</v>
      </c>
      <c r="N513" s="39" t="s">
        <v>915</v>
      </c>
      <c r="O513" s="40">
        <v>12.904656319290465</v>
      </c>
      <c r="P513" s="40">
        <v>11.813364055299539</v>
      </c>
      <c r="Q513" s="40">
        <v>7.3348115299334813</v>
      </c>
      <c r="R513" s="7"/>
    </row>
    <row r="514" spans="2:18" s="1" customFormat="1" ht="15" customHeight="1">
      <c r="B514" s="6" t="s">
        <v>771</v>
      </c>
      <c r="C514" s="37" t="s">
        <v>907</v>
      </c>
      <c r="D514" s="7">
        <v>49</v>
      </c>
      <c r="E514" s="8">
        <v>0.22171945701357465</v>
      </c>
      <c r="F514" s="7">
        <v>172</v>
      </c>
      <c r="G514" s="8">
        <v>1.6340785174727646E-4</v>
      </c>
      <c r="H514" s="7">
        <v>1813</v>
      </c>
      <c r="I514" s="8">
        <v>2.2994389521153571E-4</v>
      </c>
      <c r="J514" s="38">
        <v>99</v>
      </c>
      <c r="K514" s="8">
        <v>0.57558139534883723</v>
      </c>
      <c r="L514" s="38">
        <v>1186</v>
      </c>
      <c r="M514" s="8">
        <v>0.65416436845008274</v>
      </c>
      <c r="N514" s="39" t="s">
        <v>911</v>
      </c>
      <c r="O514" s="40">
        <v>10.540697674418604</v>
      </c>
      <c r="P514" s="40">
        <v>2.9726027397260273</v>
      </c>
      <c r="Q514" s="40">
        <v>2.7325581395348837</v>
      </c>
      <c r="R514" s="7"/>
    </row>
    <row r="515" spans="2:18" s="1" customFormat="1" ht="15" customHeight="1">
      <c r="B515" s="6" t="s">
        <v>772</v>
      </c>
      <c r="C515" s="37" t="s">
        <v>907</v>
      </c>
      <c r="D515" s="7">
        <v>4936</v>
      </c>
      <c r="E515" s="8">
        <v>0.59269932756964461</v>
      </c>
      <c r="F515" s="7">
        <v>3392</v>
      </c>
      <c r="G515" s="8">
        <v>3.2225548437602425E-3</v>
      </c>
      <c r="H515" s="7">
        <v>13272</v>
      </c>
      <c r="I515" s="8">
        <v>1.6832958506605084E-3</v>
      </c>
      <c r="J515" s="38">
        <v>693</v>
      </c>
      <c r="K515" s="8">
        <v>0.20430424528301888</v>
      </c>
      <c r="L515" s="38">
        <v>3604</v>
      </c>
      <c r="M515" s="8">
        <v>0.2715491259795057</v>
      </c>
      <c r="N515" s="39" t="s">
        <v>911</v>
      </c>
      <c r="O515" s="40">
        <v>3.9127358490566038</v>
      </c>
      <c r="P515" s="40">
        <v>2.5283438310485367</v>
      </c>
      <c r="Q515" s="40">
        <v>0.99174528301886788</v>
      </c>
      <c r="R515" s="7"/>
    </row>
    <row r="516" spans="2:18" s="1" customFormat="1" ht="15" customHeight="1">
      <c r="B516" s="6" t="s">
        <v>773</v>
      </c>
      <c r="C516" s="37" t="s">
        <v>907</v>
      </c>
      <c r="D516" s="7">
        <v>8</v>
      </c>
      <c r="E516" s="8">
        <v>2.564102564102564E-2</v>
      </c>
      <c r="F516" s="7">
        <v>304</v>
      </c>
      <c r="G516" s="8">
        <v>2.8881387750681419E-4</v>
      </c>
      <c r="H516" s="7">
        <v>4224</v>
      </c>
      <c r="I516" s="8">
        <v>5.357324949660931E-4</v>
      </c>
      <c r="J516" s="38">
        <v>32</v>
      </c>
      <c r="K516" s="8">
        <v>0.10526315789473684</v>
      </c>
      <c r="L516" s="38">
        <v>537</v>
      </c>
      <c r="M516" s="8">
        <v>0.12713068181818182</v>
      </c>
      <c r="N516" s="39" t="s">
        <v>942</v>
      </c>
      <c r="O516" s="40">
        <v>13.894736842105264</v>
      </c>
      <c r="P516" s="40">
        <v>10.224264705882353</v>
      </c>
      <c r="Q516" s="40">
        <v>4.0427631578947372</v>
      </c>
      <c r="R516" s="7">
        <v>20</v>
      </c>
    </row>
    <row r="517" spans="2:18" s="1" customFormat="1" ht="15" customHeight="1">
      <c r="B517" s="6" t="s">
        <v>774</v>
      </c>
      <c r="C517" s="37" t="s">
        <v>907</v>
      </c>
      <c r="D517" s="7">
        <v>75</v>
      </c>
      <c r="E517" s="8">
        <v>5.2928722653493299E-2</v>
      </c>
      <c r="F517" s="7">
        <v>1342</v>
      </c>
      <c r="G517" s="8">
        <v>1.2749612618886338E-3</v>
      </c>
      <c r="H517" s="7">
        <v>8555</v>
      </c>
      <c r="I517" s="8">
        <v>1.0850358651597837E-3</v>
      </c>
      <c r="J517" s="38">
        <v>17</v>
      </c>
      <c r="K517" s="8">
        <v>1.2667660208643815E-2</v>
      </c>
      <c r="L517" s="38">
        <v>221</v>
      </c>
      <c r="M517" s="8">
        <v>2.5832846288720047E-2</v>
      </c>
      <c r="N517" s="39" t="s">
        <v>942</v>
      </c>
      <c r="O517" s="40">
        <v>6.3748137108792848</v>
      </c>
      <c r="P517" s="40">
        <v>5.9305660377358489</v>
      </c>
      <c r="Q517" s="40">
        <v>1.6371087928464978</v>
      </c>
      <c r="R517" s="7">
        <v>1</v>
      </c>
    </row>
    <row r="518" spans="2:18" s="1" customFormat="1" ht="15" customHeight="1">
      <c r="B518" s="6" t="s">
        <v>775</v>
      </c>
      <c r="C518" s="37" t="s">
        <v>907</v>
      </c>
      <c r="D518" s="7">
        <v>1</v>
      </c>
      <c r="E518" s="8">
        <v>6.1124694376528117E-4</v>
      </c>
      <c r="F518" s="7">
        <v>1635</v>
      </c>
      <c r="G518" s="8">
        <v>1.5533246372488197E-3</v>
      </c>
      <c r="H518" s="7">
        <v>71225</v>
      </c>
      <c r="I518" s="8">
        <v>9.033510169024617E-3</v>
      </c>
      <c r="J518" s="38">
        <v>61</v>
      </c>
      <c r="K518" s="8">
        <v>3.7308868501529049E-2</v>
      </c>
      <c r="L518" s="38">
        <v>2182</v>
      </c>
      <c r="M518" s="8">
        <v>3.0635310635310636E-2</v>
      </c>
      <c r="N518" s="39" t="s">
        <v>985</v>
      </c>
      <c r="O518" s="40">
        <v>43.562691131498468</v>
      </c>
      <c r="P518" s="40">
        <v>39.517153748411687</v>
      </c>
      <c r="Q518" s="40">
        <v>8.3565749235474005</v>
      </c>
      <c r="R518" s="7">
        <v>524</v>
      </c>
    </row>
    <row r="519" spans="2:18" s="1" customFormat="1" ht="15" customHeight="1">
      <c r="B519" s="6" t="s">
        <v>776</v>
      </c>
      <c r="C519" s="37" t="s">
        <v>907</v>
      </c>
      <c r="D519" s="7">
        <v>2</v>
      </c>
      <c r="E519" s="8">
        <v>1.6447368421052631E-3</v>
      </c>
      <c r="F519" s="7">
        <v>1214</v>
      </c>
      <c r="G519" s="8">
        <v>1.1533554187278699E-3</v>
      </c>
      <c r="H519" s="7">
        <v>42373</v>
      </c>
      <c r="I519" s="8">
        <v>5.3741934207382248E-3</v>
      </c>
      <c r="J519" s="38">
        <v>19</v>
      </c>
      <c r="K519" s="8">
        <v>1.5650741350906095E-2</v>
      </c>
      <c r="L519" s="38">
        <v>907</v>
      </c>
      <c r="M519" s="8">
        <v>2.1405140065607817E-2</v>
      </c>
      <c r="N519" s="39" t="s">
        <v>985</v>
      </c>
      <c r="O519" s="40">
        <v>34.903624382207582</v>
      </c>
      <c r="P519" s="40">
        <v>32.918828451882845</v>
      </c>
      <c r="Q519" s="40">
        <v>9.8731466227347617</v>
      </c>
      <c r="R519" s="7">
        <v>326</v>
      </c>
    </row>
    <row r="520" spans="2:18" s="1" customFormat="1" ht="15" customHeight="1">
      <c r="B520" s="6" t="s">
        <v>777</v>
      </c>
      <c r="C520" s="37" t="s">
        <v>907</v>
      </c>
      <c r="D520" s="7"/>
      <c r="E520" s="8"/>
      <c r="F520" s="7">
        <v>399</v>
      </c>
      <c r="G520" s="8">
        <v>3.7906821422769362E-4</v>
      </c>
      <c r="H520" s="7">
        <v>6591</v>
      </c>
      <c r="I520" s="8">
        <v>8.35940547898087E-4</v>
      </c>
      <c r="J520" s="38">
        <v>26</v>
      </c>
      <c r="K520" s="8">
        <v>6.5162907268170422E-2</v>
      </c>
      <c r="L520" s="38">
        <v>608</v>
      </c>
      <c r="M520" s="8">
        <v>9.2247003489607043E-2</v>
      </c>
      <c r="N520" s="39" t="s">
        <v>909</v>
      </c>
      <c r="O520" s="40">
        <v>16.518796992481203</v>
      </c>
      <c r="P520" s="40">
        <v>13.32171581769437</v>
      </c>
      <c r="Q520" s="40">
        <v>3.0175438596491229</v>
      </c>
      <c r="R520" s="7">
        <v>73</v>
      </c>
    </row>
    <row r="521" spans="2:18" s="1" customFormat="1" ht="15" customHeight="1">
      <c r="B521" s="6" t="s">
        <v>778</v>
      </c>
      <c r="C521" s="37" t="s">
        <v>907</v>
      </c>
      <c r="D521" s="7">
        <v>18</v>
      </c>
      <c r="E521" s="8">
        <v>5.7984086589569312E-4</v>
      </c>
      <c r="F521" s="7">
        <v>31025</v>
      </c>
      <c r="G521" s="8">
        <v>2.9475166281739837E-2</v>
      </c>
      <c r="H521" s="7">
        <v>257557</v>
      </c>
      <c r="I521" s="8">
        <v>3.2666111317704083E-2</v>
      </c>
      <c r="J521" s="38">
        <v>325</v>
      </c>
      <c r="K521" s="8">
        <v>1.0475423045930701E-2</v>
      </c>
      <c r="L521" s="38">
        <v>3015</v>
      </c>
      <c r="M521" s="8">
        <v>1.1706146600558322E-2</v>
      </c>
      <c r="N521" s="39" t="s">
        <v>908</v>
      </c>
      <c r="O521" s="40">
        <v>8.3015954875100721</v>
      </c>
      <c r="P521" s="40">
        <v>8.015081433224756</v>
      </c>
      <c r="Q521" s="40">
        <v>1.5653827558420628</v>
      </c>
      <c r="R521" s="7">
        <v>158</v>
      </c>
    </row>
    <row r="522" spans="2:18" s="1" customFormat="1" ht="15" customHeight="1">
      <c r="B522" s="6" t="s">
        <v>779</v>
      </c>
      <c r="C522" s="37" t="s">
        <v>907</v>
      </c>
      <c r="D522" s="7">
        <v>1</v>
      </c>
      <c r="E522" s="8">
        <v>3.566333808844508E-4</v>
      </c>
      <c r="F522" s="7">
        <v>2803</v>
      </c>
      <c r="G522" s="8">
        <v>2.6629779560907903E-3</v>
      </c>
      <c r="H522" s="7">
        <v>29083</v>
      </c>
      <c r="I522" s="8">
        <v>3.6886146191048501E-3</v>
      </c>
      <c r="J522" s="38">
        <v>111</v>
      </c>
      <c r="K522" s="8">
        <v>3.9600428112736355E-2</v>
      </c>
      <c r="L522" s="38">
        <v>2257</v>
      </c>
      <c r="M522" s="8">
        <v>7.7605473988240553E-2</v>
      </c>
      <c r="N522" s="39" t="s">
        <v>908</v>
      </c>
      <c r="O522" s="40">
        <v>10.375668926150553</v>
      </c>
      <c r="P522" s="40">
        <v>8.8907875185735517</v>
      </c>
      <c r="Q522" s="40">
        <v>2.298965394220478</v>
      </c>
      <c r="R522" s="7">
        <v>11</v>
      </c>
    </row>
    <row r="523" spans="2:18" s="1" customFormat="1" ht="15" customHeight="1">
      <c r="B523" s="6" t="s">
        <v>780</v>
      </c>
      <c r="C523" s="37" t="s">
        <v>907</v>
      </c>
      <c r="D523" s="7"/>
      <c r="E523" s="8"/>
      <c r="F523" s="7">
        <v>397</v>
      </c>
      <c r="G523" s="8">
        <v>3.7716812292830669E-4</v>
      </c>
      <c r="H523" s="7">
        <v>4464</v>
      </c>
      <c r="I523" s="8">
        <v>5.6617184127098481E-4</v>
      </c>
      <c r="J523" s="38">
        <v>38</v>
      </c>
      <c r="K523" s="8">
        <v>9.5717884130982367E-2</v>
      </c>
      <c r="L523" s="38">
        <v>352</v>
      </c>
      <c r="M523" s="8">
        <v>7.8853046594982074E-2</v>
      </c>
      <c r="N523" s="39" t="s">
        <v>936</v>
      </c>
      <c r="O523" s="40">
        <v>11.244332493702771</v>
      </c>
      <c r="P523" s="40">
        <v>9.4233983286908085</v>
      </c>
      <c r="Q523" s="40">
        <v>2.1007556675062973</v>
      </c>
      <c r="R523" s="7">
        <v>1</v>
      </c>
    </row>
    <row r="524" spans="2:18" s="1" customFormat="1" ht="15" customHeight="1">
      <c r="B524" s="6" t="s">
        <v>781</v>
      </c>
      <c r="C524" s="37" t="s">
        <v>907</v>
      </c>
      <c r="D524" s="7"/>
      <c r="E524" s="8"/>
      <c r="F524" s="7">
        <v>264</v>
      </c>
      <c r="G524" s="8">
        <v>2.5081205151907552E-4</v>
      </c>
      <c r="H524" s="7">
        <v>4269</v>
      </c>
      <c r="I524" s="8">
        <v>5.414398723982603E-4</v>
      </c>
      <c r="J524" s="38">
        <v>28</v>
      </c>
      <c r="K524" s="8">
        <v>0.10606060606060606</v>
      </c>
      <c r="L524" s="38">
        <v>235</v>
      </c>
      <c r="M524" s="8">
        <v>5.5048020613726871E-2</v>
      </c>
      <c r="N524" s="39" t="s">
        <v>942</v>
      </c>
      <c r="O524" s="40">
        <v>16.170454545454547</v>
      </c>
      <c r="P524" s="40">
        <v>13.771186440677965</v>
      </c>
      <c r="Q524" s="40">
        <v>6.5303030303030303</v>
      </c>
      <c r="R524" s="7">
        <v>9</v>
      </c>
    </row>
    <row r="525" spans="2:18" s="1" customFormat="1" ht="15" customHeight="1">
      <c r="B525" s="6" t="s">
        <v>782</v>
      </c>
      <c r="C525" s="37" t="s">
        <v>907</v>
      </c>
      <c r="D525" s="7"/>
      <c r="E525" s="8"/>
      <c r="F525" s="7">
        <v>1167</v>
      </c>
      <c r="G525" s="8">
        <v>1.1087032731922769E-3</v>
      </c>
      <c r="H525" s="7">
        <v>17525</v>
      </c>
      <c r="I525" s="8">
        <v>2.2227064333051093E-3</v>
      </c>
      <c r="J525" s="38">
        <v>52</v>
      </c>
      <c r="K525" s="8">
        <v>4.4558697514995714E-2</v>
      </c>
      <c r="L525" s="38">
        <v>737</v>
      </c>
      <c r="M525" s="8">
        <v>4.2054208273894438E-2</v>
      </c>
      <c r="N525" s="39" t="s">
        <v>942</v>
      </c>
      <c r="O525" s="40">
        <v>15.017137960582691</v>
      </c>
      <c r="P525" s="40">
        <v>13.748878923766815</v>
      </c>
      <c r="Q525" s="40">
        <v>6.9374464438731787</v>
      </c>
      <c r="R525" s="7">
        <v>7</v>
      </c>
    </row>
    <row r="526" spans="2:18" s="1" customFormat="1" ht="15" customHeight="1">
      <c r="B526" s="6" t="s">
        <v>783</v>
      </c>
      <c r="C526" s="37" t="s">
        <v>907</v>
      </c>
      <c r="D526" s="7"/>
      <c r="E526" s="8"/>
      <c r="F526" s="7">
        <v>266</v>
      </c>
      <c r="G526" s="8">
        <v>2.5271214281846245E-4</v>
      </c>
      <c r="H526" s="7">
        <v>3473</v>
      </c>
      <c r="I526" s="8">
        <v>4.4048270715370296E-4</v>
      </c>
      <c r="J526" s="38">
        <v>32</v>
      </c>
      <c r="K526" s="8">
        <v>0.12030075187969924</v>
      </c>
      <c r="L526" s="38">
        <v>448</v>
      </c>
      <c r="M526" s="8">
        <v>0.1289951050964584</v>
      </c>
      <c r="N526" s="39" t="s">
        <v>926</v>
      </c>
      <c r="O526" s="40">
        <v>13.056390977443609</v>
      </c>
      <c r="P526" s="40">
        <v>10.435897435897436</v>
      </c>
      <c r="Q526" s="40">
        <v>3.3834586466165413</v>
      </c>
      <c r="R526" s="7">
        <v>21</v>
      </c>
    </row>
    <row r="527" spans="2:18" s="1" customFormat="1" ht="15" customHeight="1">
      <c r="B527" s="6" t="s">
        <v>784</v>
      </c>
      <c r="C527" s="37" t="s">
        <v>907</v>
      </c>
      <c r="D527" s="7"/>
      <c r="E527" s="8"/>
      <c r="F527" s="7">
        <v>1454</v>
      </c>
      <c r="G527" s="8">
        <v>1.3813663746543021E-3</v>
      </c>
      <c r="H527" s="7">
        <v>15790</v>
      </c>
      <c r="I527" s="8">
        <v>2.0026553256426633E-3</v>
      </c>
      <c r="J527" s="38">
        <v>16</v>
      </c>
      <c r="K527" s="8">
        <v>1.1004126547455296E-2</v>
      </c>
      <c r="L527" s="38">
        <v>161</v>
      </c>
      <c r="M527" s="8">
        <v>1.019632678910703E-2</v>
      </c>
      <c r="N527" s="39" t="s">
        <v>922</v>
      </c>
      <c r="O527" s="40">
        <v>10.859697386519946</v>
      </c>
      <c r="P527" s="40">
        <v>10.568150208623088</v>
      </c>
      <c r="Q527" s="40">
        <v>3.5206327372764785</v>
      </c>
      <c r="R527" s="7">
        <v>5</v>
      </c>
    </row>
    <row r="528" spans="2:18" s="1" customFormat="1" ht="15" customHeight="1">
      <c r="B528" s="6" t="s">
        <v>785</v>
      </c>
      <c r="C528" s="37" t="s">
        <v>907</v>
      </c>
      <c r="D528" s="7">
        <v>313</v>
      </c>
      <c r="E528" s="8">
        <v>0.13019966722129783</v>
      </c>
      <c r="F528" s="7">
        <v>2091</v>
      </c>
      <c r="G528" s="8">
        <v>1.9865454535090412E-3</v>
      </c>
      <c r="H528" s="7">
        <v>18836</v>
      </c>
      <c r="I528" s="8">
        <v>2.3889813624955801E-3</v>
      </c>
      <c r="J528" s="38">
        <v>62</v>
      </c>
      <c r="K528" s="8">
        <v>2.965088474414156E-2</v>
      </c>
      <c r="L528" s="38">
        <v>727</v>
      </c>
      <c r="M528" s="8">
        <v>3.859630494797197E-2</v>
      </c>
      <c r="N528" s="39" t="s">
        <v>915</v>
      </c>
      <c r="O528" s="40">
        <v>9.0081300813008127</v>
      </c>
      <c r="P528" s="40">
        <v>7.97732873336619</v>
      </c>
      <c r="Q528" s="40">
        <v>4.0913438546150172</v>
      </c>
      <c r="R528" s="7">
        <v>37</v>
      </c>
    </row>
    <row r="529" spans="2:18" s="1" customFormat="1" ht="15" customHeight="1">
      <c r="B529" s="6" t="s">
        <v>786</v>
      </c>
      <c r="C529" s="37" t="s">
        <v>907</v>
      </c>
      <c r="D529" s="7">
        <v>257</v>
      </c>
      <c r="E529" s="8">
        <v>3.6004483048472959E-2</v>
      </c>
      <c r="F529" s="7">
        <v>6881</v>
      </c>
      <c r="G529" s="8">
        <v>6.5372641155407515E-3</v>
      </c>
      <c r="H529" s="7">
        <v>40340</v>
      </c>
      <c r="I529" s="8">
        <v>5.1163467914138719E-3</v>
      </c>
      <c r="J529" s="38">
        <v>55</v>
      </c>
      <c r="K529" s="8">
        <v>7.9930242697282376E-3</v>
      </c>
      <c r="L529" s="38">
        <v>385</v>
      </c>
      <c r="M529" s="8">
        <v>9.5438770451165104E-3</v>
      </c>
      <c r="N529" s="39" t="s">
        <v>922</v>
      </c>
      <c r="O529" s="40">
        <v>5.8625199825606744</v>
      </c>
      <c r="P529" s="40">
        <v>5.6358042777615003</v>
      </c>
      <c r="Q529" s="40">
        <v>2.5474494986193865</v>
      </c>
      <c r="R529" s="7">
        <v>7</v>
      </c>
    </row>
    <row r="530" spans="2:18" s="1" customFormat="1" ht="15" customHeight="1">
      <c r="B530" s="6" t="s">
        <v>787</v>
      </c>
      <c r="C530" s="37" t="s">
        <v>907</v>
      </c>
      <c r="D530" s="7">
        <v>5</v>
      </c>
      <c r="E530" s="8">
        <v>1.65016501650165E-2</v>
      </c>
      <c r="F530" s="7">
        <v>298</v>
      </c>
      <c r="G530" s="8">
        <v>2.8311360360865339E-4</v>
      </c>
      <c r="H530" s="7">
        <v>5220</v>
      </c>
      <c r="I530" s="8">
        <v>6.6205578213139344E-4</v>
      </c>
      <c r="J530" s="38">
        <v>157</v>
      </c>
      <c r="K530" s="8">
        <v>0.52684563758389258</v>
      </c>
      <c r="L530" s="38">
        <v>2434</v>
      </c>
      <c r="M530" s="8">
        <v>0.46628352490421454</v>
      </c>
      <c r="N530" s="39" t="s">
        <v>929</v>
      </c>
      <c r="O530" s="40">
        <v>17.516778523489933</v>
      </c>
      <c r="P530" s="40">
        <v>6.2907801418439719</v>
      </c>
      <c r="Q530" s="40">
        <v>5.9966442953020138</v>
      </c>
      <c r="R530" s="7">
        <v>58</v>
      </c>
    </row>
    <row r="531" spans="2:18" s="1" customFormat="1" ht="15" customHeight="1">
      <c r="B531" s="6" t="s">
        <v>788</v>
      </c>
      <c r="C531" s="37" t="s">
        <v>907</v>
      </c>
      <c r="D531" s="7">
        <v>142</v>
      </c>
      <c r="E531" s="8">
        <v>5.6104306598182538E-2</v>
      </c>
      <c r="F531" s="7">
        <v>2389</v>
      </c>
      <c r="G531" s="8">
        <v>2.2696590571176945E-3</v>
      </c>
      <c r="H531" s="7">
        <v>23920</v>
      </c>
      <c r="I531" s="8">
        <v>3.0337881817208683E-3</v>
      </c>
      <c r="J531" s="38">
        <v>570</v>
      </c>
      <c r="K531" s="8">
        <v>0.23859355378819591</v>
      </c>
      <c r="L531" s="38">
        <v>6301</v>
      </c>
      <c r="M531" s="8">
        <v>0.2634197324414716</v>
      </c>
      <c r="N531" s="39" t="s">
        <v>929</v>
      </c>
      <c r="O531" s="40">
        <v>10.012557555462537</v>
      </c>
      <c r="P531" s="40">
        <v>5.8999450247388676</v>
      </c>
      <c r="Q531" s="40">
        <v>2.7291753871912934</v>
      </c>
      <c r="R531" s="7">
        <v>46</v>
      </c>
    </row>
    <row r="532" spans="2:18" s="1" customFormat="1" ht="15" customHeight="1">
      <c r="B532" s="6" t="s">
        <v>789</v>
      </c>
      <c r="C532" s="37" t="s">
        <v>907</v>
      </c>
      <c r="D532" s="7">
        <v>37</v>
      </c>
      <c r="E532" s="8">
        <v>8.0715532286212907E-3</v>
      </c>
      <c r="F532" s="7">
        <v>4547</v>
      </c>
      <c r="G532" s="8">
        <v>4.3198575691561977E-3</v>
      </c>
      <c r="H532" s="7">
        <v>42670</v>
      </c>
      <c r="I532" s="8">
        <v>5.411862111790529E-3</v>
      </c>
      <c r="J532" s="38">
        <v>1476</v>
      </c>
      <c r="K532" s="8">
        <v>0.32460963272487353</v>
      </c>
      <c r="L532" s="38">
        <v>11956</v>
      </c>
      <c r="M532" s="8">
        <v>0.28019685962034219</v>
      </c>
      <c r="N532" s="39" t="s">
        <v>986</v>
      </c>
      <c r="O532" s="40">
        <v>9.3842093688146022</v>
      </c>
      <c r="P532" s="40">
        <v>6.2618039726473462</v>
      </c>
      <c r="Q532" s="40">
        <v>2.3347261930943479</v>
      </c>
      <c r="R532" s="7">
        <v>201</v>
      </c>
    </row>
    <row r="533" spans="2:18" s="1" customFormat="1" ht="15" customHeight="1">
      <c r="B533" s="6" t="s">
        <v>790</v>
      </c>
      <c r="C533" s="37" t="s">
        <v>907</v>
      </c>
      <c r="D533" s="7">
        <v>81</v>
      </c>
      <c r="E533" s="8">
        <v>5.4582210242587602E-2</v>
      </c>
      <c r="F533" s="7">
        <v>1403</v>
      </c>
      <c r="G533" s="8">
        <v>1.3329140465199352E-3</v>
      </c>
      <c r="H533" s="7">
        <v>8196</v>
      </c>
      <c r="I533" s="8">
        <v>1.03950367631205E-3</v>
      </c>
      <c r="J533" s="38">
        <v>145</v>
      </c>
      <c r="K533" s="8">
        <v>0.10334996436208126</v>
      </c>
      <c r="L533" s="38">
        <v>1178</v>
      </c>
      <c r="M533" s="8">
        <v>0.14372864812103464</v>
      </c>
      <c r="N533" s="39" t="s">
        <v>924</v>
      </c>
      <c r="O533" s="40">
        <v>5.8417676407697794</v>
      </c>
      <c r="P533" s="40">
        <v>4.3060413354531004</v>
      </c>
      <c r="Q533" s="40">
        <v>2.4126870990734139</v>
      </c>
      <c r="R533" s="7">
        <v>5</v>
      </c>
    </row>
    <row r="534" spans="2:18" s="1" customFormat="1" ht="15" customHeight="1">
      <c r="B534" s="6" t="s">
        <v>791</v>
      </c>
      <c r="C534" s="37" t="s">
        <v>907</v>
      </c>
      <c r="D534" s="7">
        <v>29</v>
      </c>
      <c r="E534" s="8">
        <v>4.0294567180769762E-3</v>
      </c>
      <c r="F534" s="7">
        <v>7168</v>
      </c>
      <c r="G534" s="8">
        <v>6.8099272170027772E-3</v>
      </c>
      <c r="H534" s="7">
        <v>57735</v>
      </c>
      <c r="I534" s="8">
        <v>7.3225652454704986E-3</v>
      </c>
      <c r="J534" s="38">
        <v>1090</v>
      </c>
      <c r="K534" s="8">
        <v>0.15206473214285715</v>
      </c>
      <c r="L534" s="38">
        <v>7322</v>
      </c>
      <c r="M534" s="8">
        <v>0.12682081926041397</v>
      </c>
      <c r="N534" s="39" t="s">
        <v>924</v>
      </c>
      <c r="O534" s="40">
        <v>8.0545479910714288</v>
      </c>
      <c r="P534" s="40">
        <v>6.315893385982231</v>
      </c>
      <c r="Q534" s="40">
        <v>1.6683872767857142</v>
      </c>
      <c r="R534" s="7">
        <v>82</v>
      </c>
    </row>
    <row r="535" spans="2:18" s="1" customFormat="1" ht="15" customHeight="1">
      <c r="B535" s="6" t="s">
        <v>792</v>
      </c>
      <c r="C535" s="37" t="s">
        <v>907</v>
      </c>
      <c r="D535" s="7">
        <v>868</v>
      </c>
      <c r="E535" s="8">
        <v>8.5542524884202234E-2</v>
      </c>
      <c r="F535" s="7">
        <v>9279</v>
      </c>
      <c r="G535" s="8">
        <v>8.8154735835056872E-3</v>
      </c>
      <c r="H535" s="7">
        <v>38716</v>
      </c>
      <c r="I535" s="8">
        <v>4.910373881417439E-3</v>
      </c>
      <c r="J535" s="38">
        <v>272</v>
      </c>
      <c r="K535" s="8">
        <v>2.9313503610302834E-2</v>
      </c>
      <c r="L535" s="38">
        <v>1742</v>
      </c>
      <c r="M535" s="8">
        <v>4.4994317594792853E-2</v>
      </c>
      <c r="N535" s="39" t="s">
        <v>924</v>
      </c>
      <c r="O535" s="40">
        <v>4.1724323741782516</v>
      </c>
      <c r="P535" s="40">
        <v>3.7722882202731207</v>
      </c>
      <c r="Q535" s="40">
        <v>1.4710636922082121</v>
      </c>
      <c r="R535" s="7">
        <v>4</v>
      </c>
    </row>
    <row r="536" spans="2:18" s="1" customFormat="1" ht="15" customHeight="1">
      <c r="B536" s="6" t="s">
        <v>793</v>
      </c>
      <c r="C536" s="37" t="s">
        <v>914</v>
      </c>
      <c r="D536" s="7">
        <v>2</v>
      </c>
      <c r="E536" s="8">
        <v>3.7174721189591076E-3</v>
      </c>
      <c r="F536" s="7">
        <v>536</v>
      </c>
      <c r="G536" s="8">
        <v>5.0922446823569876E-4</v>
      </c>
      <c r="H536" s="7">
        <v>5882</v>
      </c>
      <c r="I536" s="8">
        <v>7.4601764568905298E-4</v>
      </c>
      <c r="J536" s="38">
        <v>11</v>
      </c>
      <c r="K536" s="8">
        <v>2.0522388059701493E-2</v>
      </c>
      <c r="L536" s="38">
        <v>101</v>
      </c>
      <c r="M536" s="8">
        <v>1.7171030261815708E-2</v>
      </c>
      <c r="N536" s="39" t="s">
        <v>919</v>
      </c>
      <c r="O536" s="40">
        <v>10.973880597014926</v>
      </c>
      <c r="P536" s="40">
        <v>10.382857142857143</v>
      </c>
      <c r="Q536" s="40"/>
      <c r="R536" s="7">
        <v>45</v>
      </c>
    </row>
    <row r="537" spans="2:18" s="1" customFormat="1" ht="15" customHeight="1">
      <c r="B537" s="6" t="s">
        <v>794</v>
      </c>
      <c r="C537" s="37" t="s">
        <v>914</v>
      </c>
      <c r="D537" s="7">
        <v>4</v>
      </c>
      <c r="E537" s="8">
        <v>6.688963210702341E-3</v>
      </c>
      <c r="F537" s="7">
        <v>594</v>
      </c>
      <c r="G537" s="8">
        <v>5.643271159179199E-4</v>
      </c>
      <c r="H537" s="7">
        <v>9114</v>
      </c>
      <c r="I537" s="8">
        <v>1.1559341759282606E-3</v>
      </c>
      <c r="J537" s="38">
        <v>23</v>
      </c>
      <c r="K537" s="8">
        <v>3.8720538720538718E-2</v>
      </c>
      <c r="L537" s="38">
        <v>293</v>
      </c>
      <c r="M537" s="8">
        <v>3.2148343208251044E-2</v>
      </c>
      <c r="N537" s="39" t="s">
        <v>912</v>
      </c>
      <c r="O537" s="40">
        <v>15.343434343434344</v>
      </c>
      <c r="P537" s="40">
        <v>13.837127845884414</v>
      </c>
      <c r="Q537" s="40"/>
      <c r="R537" s="7">
        <v>25</v>
      </c>
    </row>
    <row r="538" spans="2:18" s="1" customFormat="1" ht="15" customHeight="1">
      <c r="B538" s="6" t="s">
        <v>795</v>
      </c>
      <c r="C538" s="37" t="s">
        <v>914</v>
      </c>
      <c r="D538" s="7">
        <v>4</v>
      </c>
      <c r="E538" s="8">
        <v>5.5478502080443829E-3</v>
      </c>
      <c r="F538" s="7">
        <v>717</v>
      </c>
      <c r="G538" s="8">
        <v>6.8118273083021634E-4</v>
      </c>
      <c r="H538" s="7">
        <v>10003</v>
      </c>
      <c r="I538" s="8">
        <v>1.2686865878659634E-3</v>
      </c>
      <c r="J538" s="38">
        <v>21</v>
      </c>
      <c r="K538" s="8">
        <v>2.9288702928870293E-2</v>
      </c>
      <c r="L538" s="38">
        <v>445</v>
      </c>
      <c r="M538" s="8">
        <v>4.4486654003798858E-2</v>
      </c>
      <c r="N538" s="39" t="s">
        <v>912</v>
      </c>
      <c r="O538" s="40">
        <v>13.951185495118549</v>
      </c>
      <c r="P538" s="40">
        <v>12.492816091954023</v>
      </c>
      <c r="Q538" s="40"/>
      <c r="R538" s="7">
        <v>20</v>
      </c>
    </row>
    <row r="539" spans="2:18" s="1" customFormat="1" ht="15" customHeight="1">
      <c r="B539" s="6" t="s">
        <v>796</v>
      </c>
      <c r="C539" s="37" t="s">
        <v>914</v>
      </c>
      <c r="D539" s="7">
        <v>10</v>
      </c>
      <c r="E539" s="8">
        <v>9.057971014492754E-3</v>
      </c>
      <c r="F539" s="7">
        <v>1094</v>
      </c>
      <c r="G539" s="8">
        <v>1.0393499407646536E-3</v>
      </c>
      <c r="H539" s="7">
        <v>11604</v>
      </c>
      <c r="I539" s="8">
        <v>1.4717423938415115E-3</v>
      </c>
      <c r="J539" s="38">
        <v>363</v>
      </c>
      <c r="K539" s="8">
        <v>0.33180987202925044</v>
      </c>
      <c r="L539" s="38">
        <v>2877</v>
      </c>
      <c r="M539" s="8">
        <v>0.24793174767321613</v>
      </c>
      <c r="N539" s="39" t="s">
        <v>924</v>
      </c>
      <c r="O539" s="40">
        <v>10.606946983546617</v>
      </c>
      <c r="P539" s="40">
        <v>6.4760601915184681</v>
      </c>
      <c r="Q539" s="40"/>
      <c r="R539" s="7">
        <v>52</v>
      </c>
    </row>
    <row r="540" spans="2:18" s="1" customFormat="1" ht="15" customHeight="1">
      <c r="B540" s="6" t="s">
        <v>797</v>
      </c>
      <c r="C540" s="37" t="s">
        <v>914</v>
      </c>
      <c r="D540" s="7">
        <v>89</v>
      </c>
      <c r="E540" s="8">
        <v>3.2410779315367809E-2</v>
      </c>
      <c r="F540" s="7">
        <v>2657</v>
      </c>
      <c r="G540" s="8">
        <v>2.5242712912355437E-3</v>
      </c>
      <c r="H540" s="7">
        <v>17764</v>
      </c>
      <c r="I540" s="8">
        <v>2.2530189490003972E-3</v>
      </c>
      <c r="J540" s="38">
        <v>80</v>
      </c>
      <c r="K540" s="8">
        <v>3.0109145652992095E-2</v>
      </c>
      <c r="L540" s="38">
        <v>441</v>
      </c>
      <c r="M540" s="8">
        <v>2.4825489754559785E-2</v>
      </c>
      <c r="N540" s="39" t="s">
        <v>943</v>
      </c>
      <c r="O540" s="40">
        <v>6.685735792246895</v>
      </c>
      <c r="P540" s="40">
        <v>6.1944121071012805</v>
      </c>
      <c r="Q540" s="40"/>
      <c r="R540" s="7">
        <v>14</v>
      </c>
    </row>
    <row r="541" spans="2:18" s="1" customFormat="1" ht="15" customHeight="1">
      <c r="B541" s="6" t="s">
        <v>798</v>
      </c>
      <c r="C541" s="37" t="s">
        <v>914</v>
      </c>
      <c r="D541" s="7">
        <v>81</v>
      </c>
      <c r="E541" s="8">
        <v>5.7692307692307696E-2</v>
      </c>
      <c r="F541" s="7">
        <v>1323</v>
      </c>
      <c r="G541" s="8">
        <v>1.2569103945444578E-3</v>
      </c>
      <c r="H541" s="7">
        <v>7888</v>
      </c>
      <c r="I541" s="8">
        <v>1.0004398485541058E-3</v>
      </c>
      <c r="J541" s="38">
        <v>74</v>
      </c>
      <c r="K541" s="8">
        <v>5.5933484504913075E-2</v>
      </c>
      <c r="L541" s="38">
        <v>483</v>
      </c>
      <c r="M541" s="8">
        <v>6.1232251521298173E-2</v>
      </c>
      <c r="N541" s="39" t="s">
        <v>924</v>
      </c>
      <c r="O541" s="40">
        <v>5.9622071050642482</v>
      </c>
      <c r="P541" s="40">
        <v>5.2738190552441955</v>
      </c>
      <c r="Q541" s="40"/>
      <c r="R541" s="7"/>
    </row>
    <row r="542" spans="2:18" s="1" customFormat="1" ht="15" customHeight="1">
      <c r="B542" s="6" t="s">
        <v>799</v>
      </c>
      <c r="C542" s="37" t="s">
        <v>914</v>
      </c>
      <c r="D542" s="7"/>
      <c r="E542" s="8"/>
      <c r="F542" s="7">
        <v>1303</v>
      </c>
      <c r="G542" s="8">
        <v>1.2379094815505886E-3</v>
      </c>
      <c r="H542" s="7">
        <v>24341</v>
      </c>
      <c r="I542" s="8">
        <v>3.0871838683640324E-3</v>
      </c>
      <c r="J542" s="38">
        <v>65</v>
      </c>
      <c r="K542" s="8">
        <v>4.9884881043745201E-2</v>
      </c>
      <c r="L542" s="38">
        <v>968</v>
      </c>
      <c r="M542" s="8">
        <v>3.9768292181915285E-2</v>
      </c>
      <c r="N542" s="39" t="s">
        <v>987</v>
      </c>
      <c r="O542" s="40">
        <v>18.680736761320031</v>
      </c>
      <c r="P542" s="40">
        <v>16.56946688206785</v>
      </c>
      <c r="Q542" s="40"/>
      <c r="R542" s="7">
        <v>525</v>
      </c>
    </row>
    <row r="543" spans="2:18" s="1" customFormat="1" ht="15" customHeight="1">
      <c r="B543" s="6" t="s">
        <v>800</v>
      </c>
      <c r="C543" s="37" t="s">
        <v>914</v>
      </c>
      <c r="D543" s="7">
        <v>23</v>
      </c>
      <c r="E543" s="8">
        <v>1.2609649122807017E-2</v>
      </c>
      <c r="F543" s="7">
        <v>1801</v>
      </c>
      <c r="G543" s="8">
        <v>1.7110322150979355E-3</v>
      </c>
      <c r="H543" s="7">
        <v>15840</v>
      </c>
      <c r="I543" s="8">
        <v>2.0089968561228491E-3</v>
      </c>
      <c r="J543" s="38">
        <v>19</v>
      </c>
      <c r="K543" s="8">
        <v>1.0549694614103275E-2</v>
      </c>
      <c r="L543" s="38">
        <v>163</v>
      </c>
      <c r="M543" s="8">
        <v>1.0290404040404041E-2</v>
      </c>
      <c r="N543" s="39" t="s">
        <v>987</v>
      </c>
      <c r="O543" s="40">
        <v>8.7951138256524146</v>
      </c>
      <c r="P543" s="40">
        <v>8.3282828282828287</v>
      </c>
      <c r="Q543" s="40"/>
      <c r="R543" s="7">
        <v>707</v>
      </c>
    </row>
    <row r="544" spans="2:18" s="1" customFormat="1" ht="15" customHeight="1">
      <c r="B544" s="6" t="s">
        <v>801</v>
      </c>
      <c r="C544" s="37" t="s">
        <v>907</v>
      </c>
      <c r="D544" s="7">
        <v>1</v>
      </c>
      <c r="E544" s="8">
        <v>1.6260162601626016E-3</v>
      </c>
      <c r="F544" s="7">
        <v>614</v>
      </c>
      <c r="G544" s="8">
        <v>5.8332802891178923E-4</v>
      </c>
      <c r="H544" s="7">
        <v>12284</v>
      </c>
      <c r="I544" s="8">
        <v>1.5579872083720378E-3</v>
      </c>
      <c r="J544" s="38">
        <v>140</v>
      </c>
      <c r="K544" s="8">
        <v>0.2280130293159609</v>
      </c>
      <c r="L544" s="38">
        <v>2652</v>
      </c>
      <c r="M544" s="8">
        <v>0.21589058938456529</v>
      </c>
      <c r="N544" s="39" t="s">
        <v>908</v>
      </c>
      <c r="O544" s="40">
        <v>20.006514657980457</v>
      </c>
      <c r="P544" s="40">
        <v>12.603375527426161</v>
      </c>
      <c r="Q544" s="40">
        <v>3.6791530944625408</v>
      </c>
      <c r="R544" s="7">
        <v>83</v>
      </c>
    </row>
    <row r="545" spans="2:18" s="1" customFormat="1" ht="15" customHeight="1">
      <c r="B545" s="6" t="s">
        <v>802</v>
      </c>
      <c r="C545" s="37" t="s">
        <v>907</v>
      </c>
      <c r="D545" s="7">
        <v>3</v>
      </c>
      <c r="E545" s="8">
        <v>1.9749835418038184E-3</v>
      </c>
      <c r="F545" s="7">
        <v>1516</v>
      </c>
      <c r="G545" s="8">
        <v>1.4402692049352971E-3</v>
      </c>
      <c r="H545" s="7">
        <v>33376</v>
      </c>
      <c r="I545" s="8">
        <v>4.2330984261335991E-3</v>
      </c>
      <c r="J545" s="38">
        <v>399</v>
      </c>
      <c r="K545" s="8">
        <v>0.26319261213720319</v>
      </c>
      <c r="L545" s="38">
        <v>6003</v>
      </c>
      <c r="M545" s="8">
        <v>0.1798597794822627</v>
      </c>
      <c r="N545" s="39" t="s">
        <v>908</v>
      </c>
      <c r="O545" s="40">
        <v>22.015831134564642</v>
      </c>
      <c r="P545" s="40">
        <v>15.153983885407341</v>
      </c>
      <c r="Q545" s="40">
        <v>5.8660949868073882</v>
      </c>
      <c r="R545" s="7">
        <v>87</v>
      </c>
    </row>
    <row r="546" spans="2:18" s="1" customFormat="1" ht="15" customHeight="1">
      <c r="B546" s="6" t="s">
        <v>803</v>
      </c>
      <c r="C546" s="37" t="s">
        <v>907</v>
      </c>
      <c r="D546" s="7">
        <v>2</v>
      </c>
      <c r="E546" s="8">
        <v>5.6513139304888388E-4</v>
      </c>
      <c r="F546" s="7">
        <v>3537</v>
      </c>
      <c r="G546" s="8">
        <v>3.3603114629657954E-3</v>
      </c>
      <c r="H546" s="7">
        <v>68878</v>
      </c>
      <c r="I546" s="8">
        <v>8.7358387282846974E-3</v>
      </c>
      <c r="J546" s="38">
        <v>839</v>
      </c>
      <c r="K546" s="8">
        <v>0.23720667232117615</v>
      </c>
      <c r="L546" s="38">
        <v>13493</v>
      </c>
      <c r="M546" s="8">
        <v>0.19589709341153924</v>
      </c>
      <c r="N546" s="39" t="s">
        <v>923</v>
      </c>
      <c r="O546" s="40">
        <v>19.473565168221658</v>
      </c>
      <c r="P546" s="40">
        <v>13.028910303928836</v>
      </c>
      <c r="Q546" s="40">
        <v>3.9250777495052303</v>
      </c>
      <c r="R546" s="7">
        <v>481</v>
      </c>
    </row>
    <row r="547" spans="2:18" s="1" customFormat="1" ht="15" customHeight="1">
      <c r="B547" s="6" t="s">
        <v>804</v>
      </c>
      <c r="C547" s="37" t="s">
        <v>907</v>
      </c>
      <c r="D547" s="7">
        <v>1</v>
      </c>
      <c r="E547" s="8">
        <v>3.1928480204342275E-4</v>
      </c>
      <c r="F547" s="7">
        <v>3131</v>
      </c>
      <c r="G547" s="8">
        <v>2.9745929291902476E-3</v>
      </c>
      <c r="H547" s="7">
        <v>60596</v>
      </c>
      <c r="I547" s="8">
        <v>7.685427619546728E-3</v>
      </c>
      <c r="J547" s="38">
        <v>731</v>
      </c>
      <c r="K547" s="8">
        <v>0.23347173427020121</v>
      </c>
      <c r="L547" s="38">
        <v>9915</v>
      </c>
      <c r="M547" s="8">
        <v>0.16362466169384118</v>
      </c>
      <c r="N547" s="39" t="s">
        <v>923</v>
      </c>
      <c r="O547" s="40">
        <v>19.353561162567871</v>
      </c>
      <c r="P547" s="40">
        <v>13.744583333333333</v>
      </c>
      <c r="Q547" s="40">
        <v>5.7809006707122323</v>
      </c>
      <c r="R547" s="7">
        <v>106</v>
      </c>
    </row>
    <row r="548" spans="2:18" s="1" customFormat="1" ht="15" customHeight="1">
      <c r="B548" s="6" t="s">
        <v>805</v>
      </c>
      <c r="C548" s="37" t="s">
        <v>914</v>
      </c>
      <c r="D548" s="7">
        <v>31</v>
      </c>
      <c r="E548" s="8">
        <v>5.3913043478260869E-2</v>
      </c>
      <c r="F548" s="7">
        <v>544</v>
      </c>
      <c r="G548" s="8">
        <v>5.168248334332465E-4</v>
      </c>
      <c r="H548" s="7">
        <v>4905</v>
      </c>
      <c r="I548" s="8">
        <v>6.2210414010622312E-4</v>
      </c>
      <c r="J548" s="38">
        <v>121</v>
      </c>
      <c r="K548" s="8">
        <v>0.22242647058823528</v>
      </c>
      <c r="L548" s="38">
        <v>1051</v>
      </c>
      <c r="M548" s="8">
        <v>0.21427115188583079</v>
      </c>
      <c r="N548" s="39" t="s">
        <v>924</v>
      </c>
      <c r="O548" s="40">
        <v>9.016544117647058</v>
      </c>
      <c r="P548" s="40">
        <v>5.9621749408983451</v>
      </c>
      <c r="Q548" s="40"/>
      <c r="R548" s="7">
        <v>32</v>
      </c>
    </row>
    <row r="549" spans="2:18" s="1" customFormat="1" ht="15" customHeight="1">
      <c r="B549" s="6" t="s">
        <v>806</v>
      </c>
      <c r="C549" s="37" t="s">
        <v>914</v>
      </c>
      <c r="D549" s="7">
        <v>34</v>
      </c>
      <c r="E549" s="8">
        <v>1.4267729752412925E-2</v>
      </c>
      <c r="F549" s="7">
        <v>2349</v>
      </c>
      <c r="G549" s="8">
        <v>2.2316572311299556E-3</v>
      </c>
      <c r="H549" s="7">
        <v>23323</v>
      </c>
      <c r="I549" s="8">
        <v>2.9580703077874502E-3</v>
      </c>
      <c r="J549" s="38">
        <v>752</v>
      </c>
      <c r="K549" s="8">
        <v>0.32013622818220522</v>
      </c>
      <c r="L549" s="38">
        <v>7131</v>
      </c>
      <c r="M549" s="8">
        <v>0.30574968914805128</v>
      </c>
      <c r="N549" s="39" t="s">
        <v>928</v>
      </c>
      <c r="O549" s="40">
        <v>9.9289059174116652</v>
      </c>
      <c r="P549" s="40">
        <v>5.4120225422667501</v>
      </c>
      <c r="Q549" s="40"/>
      <c r="R549" s="7">
        <v>97</v>
      </c>
    </row>
    <row r="550" spans="2:18" s="1" customFormat="1" ht="15" customHeight="1">
      <c r="B550" s="6" t="s">
        <v>807</v>
      </c>
      <c r="C550" s="37" t="s">
        <v>907</v>
      </c>
      <c r="D550" s="7">
        <v>2</v>
      </c>
      <c r="E550" s="8">
        <v>1.9940179461615153E-3</v>
      </c>
      <c r="F550" s="7">
        <v>1001</v>
      </c>
      <c r="G550" s="8">
        <v>9.5099569534316125E-4</v>
      </c>
      <c r="H550" s="7">
        <v>19929</v>
      </c>
      <c r="I550" s="8">
        <v>2.5276072187924406E-3</v>
      </c>
      <c r="J550" s="38">
        <v>58</v>
      </c>
      <c r="K550" s="8">
        <v>5.7942057942057944E-2</v>
      </c>
      <c r="L550" s="38">
        <v>1023</v>
      </c>
      <c r="M550" s="8">
        <v>5.1332229414421192E-2</v>
      </c>
      <c r="N550" s="39" t="s">
        <v>909</v>
      </c>
      <c r="O550" s="40">
        <v>19.90909090909091</v>
      </c>
      <c r="P550" s="40">
        <v>17.630965005302226</v>
      </c>
      <c r="Q550" s="40">
        <v>3.5174825174825175</v>
      </c>
      <c r="R550" s="7">
        <v>18</v>
      </c>
    </row>
    <row r="551" spans="2:18" s="1" customFormat="1" ht="15" customHeight="1">
      <c r="B551" s="6" t="s">
        <v>808</v>
      </c>
      <c r="C551" s="37" t="s">
        <v>914</v>
      </c>
      <c r="D551" s="7">
        <v>86</v>
      </c>
      <c r="E551" s="8">
        <v>4.3216080402010047E-2</v>
      </c>
      <c r="F551" s="7">
        <v>1904</v>
      </c>
      <c r="G551" s="8">
        <v>1.8088869170163626E-3</v>
      </c>
      <c r="H551" s="7">
        <v>19238</v>
      </c>
      <c r="I551" s="8">
        <v>2.4399672675562735E-3</v>
      </c>
      <c r="J551" s="38">
        <v>88</v>
      </c>
      <c r="K551" s="8">
        <v>4.6218487394957986E-2</v>
      </c>
      <c r="L551" s="38">
        <v>1809</v>
      </c>
      <c r="M551" s="8">
        <v>9.4032643725959042E-2</v>
      </c>
      <c r="N551" s="39" t="s">
        <v>953</v>
      </c>
      <c r="O551" s="40">
        <v>10.103991596638656</v>
      </c>
      <c r="P551" s="40">
        <v>8.3843612334801758</v>
      </c>
      <c r="Q551" s="40"/>
      <c r="R551" s="7">
        <v>62</v>
      </c>
    </row>
    <row r="552" spans="2:18" s="1" customFormat="1" ht="15" customHeight="1">
      <c r="B552" s="6" t="s">
        <v>809</v>
      </c>
      <c r="C552" s="37" t="s">
        <v>914</v>
      </c>
      <c r="D552" s="7"/>
      <c r="E552" s="8"/>
      <c r="F552" s="7">
        <v>102</v>
      </c>
      <c r="G552" s="8">
        <v>9.6904656268733712E-5</v>
      </c>
      <c r="H552" s="7">
        <v>2426</v>
      </c>
      <c r="I552" s="8">
        <v>3.0769105889861311E-4</v>
      </c>
      <c r="J552" s="38">
        <v>14</v>
      </c>
      <c r="K552" s="8">
        <v>0.13725490196078433</v>
      </c>
      <c r="L552" s="38">
        <v>160</v>
      </c>
      <c r="M552" s="8">
        <v>6.5952184666117061E-2</v>
      </c>
      <c r="N552" s="39" t="s">
        <v>980</v>
      </c>
      <c r="O552" s="40">
        <v>23.784313725490197</v>
      </c>
      <c r="P552" s="40">
        <v>19.227272727272727</v>
      </c>
      <c r="Q552" s="40"/>
      <c r="R552" s="7">
        <v>29</v>
      </c>
    </row>
    <row r="553" spans="2:18" s="1" customFormat="1" ht="15" customHeight="1">
      <c r="B553" s="6" t="s">
        <v>810</v>
      </c>
      <c r="C553" s="37" t="s">
        <v>914</v>
      </c>
      <c r="D553" s="7">
        <v>26</v>
      </c>
      <c r="E553" s="8">
        <v>2.530659918240218E-3</v>
      </c>
      <c r="F553" s="7">
        <v>10248</v>
      </c>
      <c r="G553" s="8">
        <v>9.7360678180586583E-3</v>
      </c>
      <c r="H553" s="7">
        <v>143554</v>
      </c>
      <c r="I553" s="8">
        <v>1.8207041331051735E-2</v>
      </c>
      <c r="J553" s="38">
        <v>280</v>
      </c>
      <c r="K553" s="8">
        <v>2.7322404371584699E-2</v>
      </c>
      <c r="L553" s="38">
        <v>4059</v>
      </c>
      <c r="M553" s="8">
        <v>2.8275074188110396E-2</v>
      </c>
      <c r="N553" s="39" t="s">
        <v>980</v>
      </c>
      <c r="O553" s="40">
        <v>14.008001561280249</v>
      </c>
      <c r="P553" s="40">
        <v>12.839586677367576</v>
      </c>
      <c r="Q553" s="40"/>
      <c r="R553" s="7">
        <v>2580</v>
      </c>
    </row>
    <row r="554" spans="2:18" s="1" customFormat="1" ht="15" customHeight="1">
      <c r="B554" s="6" t="s">
        <v>811</v>
      </c>
      <c r="C554" s="37" t="s">
        <v>907</v>
      </c>
      <c r="D554" s="7">
        <v>50</v>
      </c>
      <c r="E554" s="8">
        <v>4.9164208456243856E-2</v>
      </c>
      <c r="F554" s="7">
        <v>967</v>
      </c>
      <c r="G554" s="8">
        <v>9.1869414325358332E-4</v>
      </c>
      <c r="H554" s="7">
        <v>3974</v>
      </c>
      <c r="I554" s="8">
        <v>5.0402484256516428E-4</v>
      </c>
      <c r="J554" s="38">
        <v>29</v>
      </c>
      <c r="K554" s="8">
        <v>2.9989658738366079E-2</v>
      </c>
      <c r="L554" s="38">
        <v>199</v>
      </c>
      <c r="M554" s="8">
        <v>5.0075490689481632E-2</v>
      </c>
      <c r="N554" s="39" t="s">
        <v>924</v>
      </c>
      <c r="O554" s="40">
        <v>4.1096173733195451</v>
      </c>
      <c r="P554" s="40">
        <v>3.6833688699360341</v>
      </c>
      <c r="Q554" s="40">
        <v>1.4146845915201656</v>
      </c>
      <c r="R554" s="7"/>
    </row>
    <row r="555" spans="2:18" s="1" customFormat="1" ht="15" customHeight="1">
      <c r="B555" s="6" t="s">
        <v>812</v>
      </c>
      <c r="C555" s="37" t="s">
        <v>907</v>
      </c>
      <c r="D555" s="7">
        <v>5</v>
      </c>
      <c r="E555" s="8">
        <v>7.9872204472843447E-3</v>
      </c>
      <c r="F555" s="7">
        <v>621</v>
      </c>
      <c r="G555" s="8">
        <v>5.8997834845964353E-4</v>
      </c>
      <c r="H555" s="7">
        <v>15763</v>
      </c>
      <c r="I555" s="8">
        <v>1.999230899183363E-3</v>
      </c>
      <c r="J555" s="38">
        <v>18</v>
      </c>
      <c r="K555" s="8">
        <v>2.8985507246376812E-2</v>
      </c>
      <c r="L555" s="38">
        <v>760</v>
      </c>
      <c r="M555" s="8">
        <v>4.8214172429106132E-2</v>
      </c>
      <c r="N555" s="39" t="s">
        <v>944</v>
      </c>
      <c r="O555" s="40">
        <v>25.383252818035427</v>
      </c>
      <c r="P555" s="40">
        <v>22.701492537313431</v>
      </c>
      <c r="Q555" s="40">
        <v>8.1787439613526569</v>
      </c>
      <c r="R555" s="7">
        <v>141</v>
      </c>
    </row>
    <row r="556" spans="2:18" s="1" customFormat="1" ht="15" customHeight="1">
      <c r="B556" s="6" t="s">
        <v>813</v>
      </c>
      <c r="C556" s="37" t="s">
        <v>907</v>
      </c>
      <c r="D556" s="7">
        <v>16</v>
      </c>
      <c r="E556" s="8">
        <v>6.0606060606060608E-2</v>
      </c>
      <c r="F556" s="7">
        <v>248</v>
      </c>
      <c r="G556" s="8">
        <v>2.3561132112398002E-4</v>
      </c>
      <c r="H556" s="7">
        <v>5182</v>
      </c>
      <c r="I556" s="8">
        <v>6.5723621896645224E-4</v>
      </c>
      <c r="J556" s="38">
        <v>4</v>
      </c>
      <c r="K556" s="8">
        <v>1.6129032258064516E-2</v>
      </c>
      <c r="L556" s="38">
        <v>169</v>
      </c>
      <c r="M556" s="8">
        <v>3.2612890775762252E-2</v>
      </c>
      <c r="N556" s="39" t="s">
        <v>944</v>
      </c>
      <c r="O556" s="40">
        <v>20.89516129032258</v>
      </c>
      <c r="P556" s="40">
        <v>19.331967213114755</v>
      </c>
      <c r="Q556" s="40">
        <v>4.560483870967742</v>
      </c>
      <c r="R556" s="7">
        <v>7</v>
      </c>
    </row>
    <row r="557" spans="2:18" s="1" customFormat="1" ht="15" customHeight="1">
      <c r="B557" s="9" t="s">
        <v>887</v>
      </c>
      <c r="C557" s="41"/>
      <c r="D557" s="10">
        <v>184358</v>
      </c>
      <c r="E557" s="11">
        <v>0.14904372810623645</v>
      </c>
      <c r="F557" s="10">
        <v>1052581</v>
      </c>
      <c r="G557" s="11">
        <v>1</v>
      </c>
      <c r="H557" s="10">
        <v>7884532</v>
      </c>
      <c r="I557" s="11">
        <v>1</v>
      </c>
      <c r="J557" s="42">
        <v>70802</v>
      </c>
      <c r="K557" s="11">
        <v>6.7265132089596905E-2</v>
      </c>
      <c r="L557" s="10">
        <v>598873</v>
      </c>
      <c r="M557" s="11">
        <v>7.5955427665205744E-2</v>
      </c>
      <c r="N557" s="41"/>
      <c r="O557" s="43">
        <v>7.4906653264689371</v>
      </c>
      <c r="P557" s="42">
        <v>6.4209440210067639</v>
      </c>
      <c r="Q557" s="43">
        <v>1.8357466076244964</v>
      </c>
      <c r="R557" s="10">
        <v>30433</v>
      </c>
    </row>
    <row r="558" spans="2:18" s="1" customFormat="1" ht="15.75" customHeight="1">
      <c r="B558" s="223" t="s">
        <v>988</v>
      </c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</row>
  </sheetData>
  <mergeCells count="19">
    <mergeCell ref="D15:E15"/>
    <mergeCell ref="F15:G15"/>
    <mergeCell ref="H15:I15"/>
    <mergeCell ref="J15:K15"/>
    <mergeCell ref="L15:M15"/>
    <mergeCell ref="B558:L558"/>
    <mergeCell ref="R13:R15"/>
    <mergeCell ref="F14:I14"/>
    <mergeCell ref="J14:M14"/>
    <mergeCell ref="N14:N16"/>
    <mergeCell ref="O14:Q15"/>
    <mergeCell ref="B15:B16"/>
    <mergeCell ref="C15:C16"/>
    <mergeCell ref="B2:D3"/>
    <mergeCell ref="I2:L2"/>
    <mergeCell ref="B5:J6"/>
    <mergeCell ref="B13:B14"/>
    <mergeCell ref="C13:E14"/>
    <mergeCell ref="F13:Q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222"/>
  <sheetViews>
    <sheetView workbookViewId="0"/>
  </sheetViews>
  <sheetFormatPr defaultColWidth="8.85546875" defaultRowHeight="12.75"/>
  <cols>
    <col min="1" max="1" width="1.42578125" style="12" customWidth="1"/>
    <col min="2" max="2" width="71" style="12" customWidth="1"/>
    <col min="3" max="18" width="8.425781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B2" s="216" t="s">
        <v>0</v>
      </c>
      <c r="C2" s="216"/>
      <c r="D2" s="216"/>
      <c r="H2" s="220" t="s">
        <v>989</v>
      </c>
      <c r="I2" s="220"/>
      <c r="J2" s="220"/>
      <c r="K2" s="220"/>
    </row>
    <row r="3" spans="2:18" s="1" customFormat="1" ht="3" customHeight="1" thickBot="1">
      <c r="B3" s="216"/>
      <c r="C3" s="216"/>
      <c r="D3" s="216"/>
    </row>
    <row r="4" spans="2:18" s="1" customFormat="1" ht="42.75" customHeight="1"/>
    <row r="5" spans="2:18" s="1" customFormat="1" ht="9.75" customHeight="1" thickBot="1">
      <c r="B5" s="235" t="s">
        <v>990</v>
      </c>
      <c r="C5" s="235"/>
      <c r="D5" s="235"/>
      <c r="E5" s="235"/>
      <c r="F5" s="235"/>
      <c r="G5" s="235"/>
      <c r="H5" s="235"/>
    </row>
    <row r="6" spans="2:18" s="1" customFormat="1" ht="15.75" customHeight="1" thickBot="1">
      <c r="B6" s="235"/>
      <c r="C6" s="235"/>
      <c r="D6" s="235"/>
      <c r="E6" s="235"/>
      <c r="F6" s="235"/>
      <c r="G6" s="235"/>
      <c r="H6" s="235"/>
    </row>
    <row r="7" spans="2:18" s="1" customFormat="1" ht="10.5" customHeight="1"/>
    <row r="8" spans="2:18" s="1" customFormat="1" ht="15" customHeight="1">
      <c r="B8" s="2" t="s">
        <v>891</v>
      </c>
    </row>
    <row r="9" spans="2:18" s="1" customFormat="1" ht="11.25" customHeight="1"/>
    <row r="10" spans="2:18" s="1" customFormat="1" ht="15" customHeight="1">
      <c r="B10" s="2" t="s">
        <v>991</v>
      </c>
    </row>
    <row r="11" spans="2:18" s="1" customFormat="1" ht="22.5" customHeight="1"/>
    <row r="12" spans="2:18" s="1" customFormat="1" ht="27" customHeight="1">
      <c r="B12" s="229"/>
      <c r="C12" s="236"/>
      <c r="D12" s="236"/>
      <c r="E12" s="236"/>
      <c r="F12" s="222" t="s">
        <v>893</v>
      </c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32"/>
    </row>
    <row r="13" spans="2:18" s="1" customFormat="1" ht="18" customHeight="1">
      <c r="B13" s="229"/>
      <c r="C13" s="236"/>
      <c r="D13" s="236"/>
      <c r="E13" s="236"/>
      <c r="F13" s="233" t="s">
        <v>839</v>
      </c>
      <c r="G13" s="233"/>
      <c r="H13" s="233"/>
      <c r="I13" s="233"/>
      <c r="J13" s="231" t="s">
        <v>894</v>
      </c>
      <c r="K13" s="231"/>
      <c r="L13" s="231"/>
      <c r="M13" s="231"/>
      <c r="N13" s="231" t="s">
        <v>895</v>
      </c>
      <c r="O13" s="231" t="s">
        <v>896</v>
      </c>
      <c r="P13" s="231"/>
      <c r="Q13" s="231"/>
      <c r="R13" s="232"/>
    </row>
    <row r="14" spans="2:18" s="1" customFormat="1" ht="18" customHeight="1">
      <c r="B14" s="234" t="s">
        <v>275</v>
      </c>
      <c r="C14" s="233" t="s">
        <v>897</v>
      </c>
      <c r="D14" s="233" t="s">
        <v>849</v>
      </c>
      <c r="E14" s="233"/>
      <c r="F14" s="233" t="s">
        <v>898</v>
      </c>
      <c r="G14" s="233"/>
      <c r="H14" s="233" t="s">
        <v>899</v>
      </c>
      <c r="I14" s="233"/>
      <c r="J14" s="231" t="s">
        <v>898</v>
      </c>
      <c r="K14" s="231"/>
      <c r="L14" s="231" t="s">
        <v>899</v>
      </c>
      <c r="M14" s="231"/>
      <c r="N14" s="231"/>
      <c r="O14" s="231"/>
      <c r="P14" s="231"/>
      <c r="Q14" s="231"/>
      <c r="R14" s="232"/>
    </row>
    <row r="15" spans="2:18" s="1" customFormat="1" ht="45.75" customHeight="1">
      <c r="B15" s="234"/>
      <c r="C15" s="233"/>
      <c r="D15" s="35" t="s">
        <v>900</v>
      </c>
      <c r="E15" s="35" t="s">
        <v>901</v>
      </c>
      <c r="F15" s="35" t="s">
        <v>900</v>
      </c>
      <c r="G15" s="20" t="s">
        <v>902</v>
      </c>
      <c r="H15" s="35" t="s">
        <v>900</v>
      </c>
      <c r="I15" s="20" t="s">
        <v>902</v>
      </c>
      <c r="J15" s="20" t="s">
        <v>900</v>
      </c>
      <c r="K15" s="20" t="s">
        <v>901</v>
      </c>
      <c r="L15" s="20" t="s">
        <v>900</v>
      </c>
      <c r="M15" s="20" t="s">
        <v>901</v>
      </c>
      <c r="N15" s="231"/>
      <c r="O15" s="20" t="s">
        <v>903</v>
      </c>
      <c r="P15" s="20" t="s">
        <v>904</v>
      </c>
      <c r="Q15" s="36" t="s">
        <v>905</v>
      </c>
      <c r="R15" s="20" t="s">
        <v>906</v>
      </c>
    </row>
    <row r="16" spans="2:18" s="1" customFormat="1" ht="15" customHeight="1">
      <c r="B16" s="6" t="s">
        <v>280</v>
      </c>
      <c r="C16" s="37" t="s">
        <v>907</v>
      </c>
      <c r="D16" s="7"/>
      <c r="E16" s="8"/>
      <c r="F16" s="7">
        <v>3</v>
      </c>
      <c r="G16" s="8">
        <v>3.2877432930036822E-5</v>
      </c>
      <c r="H16" s="7">
        <v>318</v>
      </c>
      <c r="I16" s="8">
        <v>1.4394631074206133E-4</v>
      </c>
      <c r="J16" s="7">
        <v>2</v>
      </c>
      <c r="K16" s="8">
        <v>0.66666666666666663</v>
      </c>
      <c r="L16" s="7">
        <v>59</v>
      </c>
      <c r="M16" s="8">
        <v>0.18553459119496854</v>
      </c>
      <c r="N16" s="39" t="s">
        <v>912</v>
      </c>
      <c r="O16" s="40">
        <v>106</v>
      </c>
      <c r="P16" s="40">
        <v>39</v>
      </c>
      <c r="Q16" s="40">
        <v>13</v>
      </c>
      <c r="R16" s="7"/>
    </row>
    <row r="17" spans="2:18" s="1" customFormat="1" ht="15" customHeight="1">
      <c r="B17" s="6" t="s">
        <v>281</v>
      </c>
      <c r="C17" s="37" t="s">
        <v>907</v>
      </c>
      <c r="D17" s="7"/>
      <c r="E17" s="8"/>
      <c r="F17" s="7">
        <v>5</v>
      </c>
      <c r="G17" s="8">
        <v>5.4795721550061372E-5</v>
      </c>
      <c r="H17" s="7">
        <v>158</v>
      </c>
      <c r="I17" s="8">
        <v>7.152049401649589E-5</v>
      </c>
      <c r="J17" s="7">
        <v>2</v>
      </c>
      <c r="K17" s="8">
        <v>0.4</v>
      </c>
      <c r="L17" s="7">
        <v>33</v>
      </c>
      <c r="M17" s="8">
        <v>0.20886075949367089</v>
      </c>
      <c r="N17" s="39" t="s">
        <v>925</v>
      </c>
      <c r="O17" s="40">
        <v>31.6</v>
      </c>
      <c r="P17" s="40">
        <v>15</v>
      </c>
      <c r="Q17" s="40">
        <v>5.2</v>
      </c>
      <c r="R17" s="7"/>
    </row>
    <row r="18" spans="2:18" s="1" customFormat="1" ht="15" customHeight="1">
      <c r="B18" s="6" t="s">
        <v>282</v>
      </c>
      <c r="C18" s="37" t="s">
        <v>914</v>
      </c>
      <c r="D18" s="7">
        <v>8</v>
      </c>
      <c r="E18" s="8">
        <v>2.9197080291970801E-3</v>
      </c>
      <c r="F18" s="7">
        <v>2732</v>
      </c>
      <c r="G18" s="8">
        <v>2.9940382254953532E-2</v>
      </c>
      <c r="H18" s="7">
        <v>124744</v>
      </c>
      <c r="I18" s="8">
        <v>5.6466788010087109E-2</v>
      </c>
      <c r="J18" s="7">
        <v>64</v>
      </c>
      <c r="K18" s="8">
        <v>2.3426061493411421E-2</v>
      </c>
      <c r="L18" s="7">
        <v>2073</v>
      </c>
      <c r="M18" s="8">
        <v>1.6618033733085357E-2</v>
      </c>
      <c r="N18" s="39" t="s">
        <v>915</v>
      </c>
      <c r="O18" s="40">
        <v>45.660322108345532</v>
      </c>
      <c r="P18" s="40">
        <v>41.613943028485757</v>
      </c>
      <c r="Q18" s="40"/>
      <c r="R18" s="7">
        <v>24</v>
      </c>
    </row>
    <row r="19" spans="2:18" s="1" customFormat="1" ht="15" customHeight="1">
      <c r="B19" s="6" t="s">
        <v>283</v>
      </c>
      <c r="C19" s="37" t="s">
        <v>914</v>
      </c>
      <c r="D19" s="7"/>
      <c r="E19" s="8"/>
      <c r="F19" s="7">
        <v>12</v>
      </c>
      <c r="G19" s="8">
        <v>1.3150973172014729E-4</v>
      </c>
      <c r="H19" s="7">
        <v>315</v>
      </c>
      <c r="I19" s="8">
        <v>1.4258832667845699E-4</v>
      </c>
      <c r="J19" s="7">
        <v>1</v>
      </c>
      <c r="K19" s="8">
        <v>8.3333333333333329E-2</v>
      </c>
      <c r="L19" s="7">
        <v>58</v>
      </c>
      <c r="M19" s="8">
        <v>0.18412698412698414</v>
      </c>
      <c r="N19" s="39" t="s">
        <v>916</v>
      </c>
      <c r="O19" s="40">
        <v>26.25</v>
      </c>
      <c r="P19" s="40">
        <v>19.727272727272727</v>
      </c>
      <c r="Q19" s="40"/>
      <c r="R19" s="7"/>
    </row>
    <row r="20" spans="2:18" s="1" customFormat="1" ht="15" customHeight="1">
      <c r="B20" s="6" t="s">
        <v>284</v>
      </c>
      <c r="C20" s="37" t="s">
        <v>914</v>
      </c>
      <c r="D20" s="7"/>
      <c r="E20" s="8"/>
      <c r="F20" s="7">
        <v>12</v>
      </c>
      <c r="G20" s="8">
        <v>1.3150973172014729E-4</v>
      </c>
      <c r="H20" s="7">
        <v>514</v>
      </c>
      <c r="I20" s="8">
        <v>2.3266793623087902E-4</v>
      </c>
      <c r="J20" s="7">
        <v>4</v>
      </c>
      <c r="K20" s="8">
        <v>0.33333333333333331</v>
      </c>
      <c r="L20" s="7">
        <v>142</v>
      </c>
      <c r="M20" s="8">
        <v>0.27626459143968873</v>
      </c>
      <c r="N20" s="39" t="s">
        <v>908</v>
      </c>
      <c r="O20" s="40">
        <v>42.833333333333336</v>
      </c>
      <c r="P20" s="40">
        <v>26.5</v>
      </c>
      <c r="Q20" s="40"/>
      <c r="R20" s="7">
        <v>1</v>
      </c>
    </row>
    <row r="21" spans="2:18" s="1" customFormat="1" ht="15" customHeight="1">
      <c r="B21" s="6" t="s">
        <v>285</v>
      </c>
      <c r="C21" s="37" t="s">
        <v>914</v>
      </c>
      <c r="D21" s="7">
        <v>40</v>
      </c>
      <c r="E21" s="8">
        <v>3.1720856463124504E-3</v>
      </c>
      <c r="F21" s="7">
        <v>12570</v>
      </c>
      <c r="G21" s="8">
        <v>0.1377564439768543</v>
      </c>
      <c r="H21" s="7">
        <v>492028</v>
      </c>
      <c r="I21" s="8">
        <v>0.22272206094904073</v>
      </c>
      <c r="J21" s="7">
        <v>1716</v>
      </c>
      <c r="K21" s="8">
        <v>0.13651551312649166</v>
      </c>
      <c r="L21" s="7">
        <v>23318</v>
      </c>
      <c r="M21" s="8">
        <v>4.7391611859487669E-2</v>
      </c>
      <c r="N21" s="39" t="s">
        <v>917</v>
      </c>
      <c r="O21" s="40">
        <v>39.143038981702468</v>
      </c>
      <c r="P21" s="40">
        <v>33.490694674774275</v>
      </c>
      <c r="Q21" s="40"/>
      <c r="R21" s="7">
        <v>207</v>
      </c>
    </row>
    <row r="22" spans="2:18" s="1" customFormat="1" ht="15" customHeight="1">
      <c r="B22" s="6" t="s">
        <v>286</v>
      </c>
      <c r="C22" s="37" t="s">
        <v>914</v>
      </c>
      <c r="D22" s="7">
        <v>6</v>
      </c>
      <c r="E22" s="8">
        <v>4.4576523031203564E-3</v>
      </c>
      <c r="F22" s="7">
        <v>1340</v>
      </c>
      <c r="G22" s="8">
        <v>1.4685253375416447E-2</v>
      </c>
      <c r="H22" s="7">
        <v>42608</v>
      </c>
      <c r="I22" s="8">
        <v>1.9286994994018081E-2</v>
      </c>
      <c r="J22" s="7">
        <v>50</v>
      </c>
      <c r="K22" s="8">
        <v>3.7313432835820892E-2</v>
      </c>
      <c r="L22" s="7">
        <v>673</v>
      </c>
      <c r="M22" s="8">
        <v>1.5795155839279009E-2</v>
      </c>
      <c r="N22" s="39" t="s">
        <v>918</v>
      </c>
      <c r="O22" s="40">
        <v>31.797014925373134</v>
      </c>
      <c r="P22" s="40">
        <v>30.18062015503876</v>
      </c>
      <c r="Q22" s="40"/>
      <c r="R22" s="7">
        <v>2</v>
      </c>
    </row>
    <row r="23" spans="2:18" s="1" customFormat="1" ht="15" customHeight="1">
      <c r="B23" s="6" t="s">
        <v>287</v>
      </c>
      <c r="C23" s="37" t="s">
        <v>914</v>
      </c>
      <c r="D23" s="7"/>
      <c r="E23" s="8"/>
      <c r="F23" s="7">
        <v>156</v>
      </c>
      <c r="G23" s="8">
        <v>1.7096265123619147E-3</v>
      </c>
      <c r="H23" s="7">
        <v>6315</v>
      </c>
      <c r="I23" s="8">
        <v>2.8585564538871613E-3</v>
      </c>
      <c r="J23" s="7">
        <v>9</v>
      </c>
      <c r="K23" s="8">
        <v>5.7692307692307696E-2</v>
      </c>
      <c r="L23" s="7">
        <v>260</v>
      </c>
      <c r="M23" s="8">
        <v>4.1171813143309581E-2</v>
      </c>
      <c r="N23" s="39" t="s">
        <v>919</v>
      </c>
      <c r="O23" s="40">
        <v>40.480769230769234</v>
      </c>
      <c r="P23" s="40">
        <v>36.292517006802719</v>
      </c>
      <c r="Q23" s="40"/>
      <c r="R23" s="7">
        <v>6</v>
      </c>
    </row>
    <row r="24" spans="2:18" s="1" customFormat="1" ht="15" customHeight="1">
      <c r="B24" s="6" t="s">
        <v>288</v>
      </c>
      <c r="C24" s="37" t="s">
        <v>914</v>
      </c>
      <c r="D24" s="7">
        <v>1</v>
      </c>
      <c r="E24" s="8">
        <v>5.5555555555555552E-2</v>
      </c>
      <c r="F24" s="7">
        <v>17</v>
      </c>
      <c r="G24" s="8">
        <v>1.8630545327020867E-4</v>
      </c>
      <c r="H24" s="7">
        <v>645</v>
      </c>
      <c r="I24" s="8">
        <v>2.9196657367493574E-4</v>
      </c>
      <c r="J24" s="7"/>
      <c r="K24" s="8"/>
      <c r="L24" s="7"/>
      <c r="M24" s="8"/>
      <c r="N24" s="39" t="s">
        <v>919</v>
      </c>
      <c r="O24" s="40">
        <v>37.941176470588232</v>
      </c>
      <c r="P24" s="40">
        <v>37.941176470588232</v>
      </c>
      <c r="Q24" s="40"/>
      <c r="R24" s="7"/>
    </row>
    <row r="25" spans="2:18" s="1" customFormat="1" ht="15" customHeight="1">
      <c r="B25" s="6" t="s">
        <v>289</v>
      </c>
      <c r="C25" s="37" t="s">
        <v>914</v>
      </c>
      <c r="D25" s="7"/>
      <c r="E25" s="8"/>
      <c r="F25" s="7">
        <v>95</v>
      </c>
      <c r="G25" s="8">
        <v>1.0411187094511659E-3</v>
      </c>
      <c r="H25" s="7">
        <v>2626</v>
      </c>
      <c r="I25" s="8">
        <v>1.1886887170083429E-3</v>
      </c>
      <c r="J25" s="7">
        <v>10</v>
      </c>
      <c r="K25" s="8">
        <v>0.10526315789473684</v>
      </c>
      <c r="L25" s="7">
        <v>112</v>
      </c>
      <c r="M25" s="8">
        <v>4.2650418888042649E-2</v>
      </c>
      <c r="N25" s="39" t="s">
        <v>920</v>
      </c>
      <c r="O25" s="40">
        <v>27.642105263157895</v>
      </c>
      <c r="P25" s="40">
        <v>23.694117647058825</v>
      </c>
      <c r="Q25" s="40"/>
      <c r="R25" s="7">
        <v>3</v>
      </c>
    </row>
    <row r="26" spans="2:18" s="1" customFormat="1" ht="15" customHeight="1">
      <c r="B26" s="6" t="s">
        <v>290</v>
      </c>
      <c r="C26" s="37" t="s">
        <v>914</v>
      </c>
      <c r="D26" s="7">
        <v>3</v>
      </c>
      <c r="E26" s="8">
        <v>2.3809523809523808E-2</v>
      </c>
      <c r="F26" s="7">
        <v>123</v>
      </c>
      <c r="G26" s="8">
        <v>1.3479747501315097E-3</v>
      </c>
      <c r="H26" s="7">
        <v>2932</v>
      </c>
      <c r="I26" s="8">
        <v>1.3272030914959869E-3</v>
      </c>
      <c r="J26" s="7">
        <v>3</v>
      </c>
      <c r="K26" s="8">
        <v>2.4390243902439025E-2</v>
      </c>
      <c r="L26" s="7">
        <v>23</v>
      </c>
      <c r="M26" s="8">
        <v>7.8444747612551168E-3</v>
      </c>
      <c r="N26" s="39" t="s">
        <v>918</v>
      </c>
      <c r="O26" s="40">
        <v>23.837398373983739</v>
      </c>
      <c r="P26" s="40">
        <v>22.991666666666667</v>
      </c>
      <c r="Q26" s="40"/>
      <c r="R26" s="7">
        <v>1</v>
      </c>
    </row>
    <row r="27" spans="2:18" s="1" customFormat="1" ht="15" customHeight="1">
      <c r="B27" s="6" t="s">
        <v>291</v>
      </c>
      <c r="C27" s="37" t="s">
        <v>914</v>
      </c>
      <c r="D27" s="7"/>
      <c r="E27" s="8"/>
      <c r="F27" s="7">
        <v>359</v>
      </c>
      <c r="G27" s="8">
        <v>3.9343328072944063E-3</v>
      </c>
      <c r="H27" s="7">
        <v>11432</v>
      </c>
      <c r="I27" s="8">
        <v>5.1748246050416519E-3</v>
      </c>
      <c r="J27" s="7">
        <v>32</v>
      </c>
      <c r="K27" s="8">
        <v>8.9136490250696379E-2</v>
      </c>
      <c r="L27" s="7">
        <v>529</v>
      </c>
      <c r="M27" s="8">
        <v>4.6273617914625614E-2</v>
      </c>
      <c r="N27" s="39" t="s">
        <v>920</v>
      </c>
      <c r="O27" s="40">
        <v>31.84401114206128</v>
      </c>
      <c r="P27" s="40">
        <v>28.443425076452598</v>
      </c>
      <c r="Q27" s="40"/>
      <c r="R27" s="7">
        <v>3</v>
      </c>
    </row>
    <row r="28" spans="2:18" s="1" customFormat="1" ht="15" customHeight="1">
      <c r="B28" s="6" t="s">
        <v>292</v>
      </c>
      <c r="C28" s="37" t="s">
        <v>914</v>
      </c>
      <c r="D28" s="7">
        <v>2</v>
      </c>
      <c r="E28" s="8">
        <v>3.3557046979865771E-3</v>
      </c>
      <c r="F28" s="7">
        <v>594</v>
      </c>
      <c r="G28" s="8">
        <v>6.5097317201472911E-3</v>
      </c>
      <c r="H28" s="7">
        <v>17652</v>
      </c>
      <c r="I28" s="8">
        <v>7.9903782302480093E-3</v>
      </c>
      <c r="J28" s="7">
        <v>114</v>
      </c>
      <c r="K28" s="8">
        <v>0.19191919191919191</v>
      </c>
      <c r="L28" s="7">
        <v>1099</v>
      </c>
      <c r="M28" s="8">
        <v>6.2259234081123951E-2</v>
      </c>
      <c r="N28" s="39" t="s">
        <v>921</v>
      </c>
      <c r="O28" s="40">
        <v>29.717171717171716</v>
      </c>
      <c r="P28" s="40">
        <v>24.983333333333334</v>
      </c>
      <c r="Q28" s="40"/>
      <c r="R28" s="7">
        <v>1</v>
      </c>
    </row>
    <row r="29" spans="2:18" s="1" customFormat="1" ht="15" customHeight="1">
      <c r="B29" s="6" t="s">
        <v>294</v>
      </c>
      <c r="C29" s="37" t="s">
        <v>914</v>
      </c>
      <c r="D29" s="7"/>
      <c r="E29" s="8"/>
      <c r="F29" s="7">
        <v>3</v>
      </c>
      <c r="G29" s="8">
        <v>3.2877432930036822E-5</v>
      </c>
      <c r="H29" s="7">
        <v>66</v>
      </c>
      <c r="I29" s="8">
        <v>2.9875649399295749E-5</v>
      </c>
      <c r="J29" s="7"/>
      <c r="K29" s="8"/>
      <c r="L29" s="7"/>
      <c r="M29" s="8"/>
      <c r="N29" s="39" t="s">
        <v>922</v>
      </c>
      <c r="O29" s="40">
        <v>22</v>
      </c>
      <c r="P29" s="40">
        <v>22</v>
      </c>
      <c r="Q29" s="40"/>
      <c r="R29" s="7"/>
    </row>
    <row r="30" spans="2:18" s="1" customFormat="1" ht="15" customHeight="1">
      <c r="B30" s="6" t="s">
        <v>295</v>
      </c>
      <c r="C30" s="37" t="s">
        <v>914</v>
      </c>
      <c r="D30" s="7">
        <v>10</v>
      </c>
      <c r="E30" s="8">
        <v>1.1198208286674132E-2</v>
      </c>
      <c r="F30" s="7">
        <v>883</v>
      </c>
      <c r="G30" s="8">
        <v>9.6769244257408384E-3</v>
      </c>
      <c r="H30" s="7">
        <v>73696</v>
      </c>
      <c r="I30" s="8">
        <v>3.335933118379545E-2</v>
      </c>
      <c r="J30" s="7">
        <v>88</v>
      </c>
      <c r="K30" s="8">
        <v>9.9660249150622882E-2</v>
      </c>
      <c r="L30" s="7">
        <v>4246</v>
      </c>
      <c r="M30" s="8">
        <v>5.7615067303517155E-2</v>
      </c>
      <c r="N30" s="39" t="s">
        <v>923</v>
      </c>
      <c r="O30" s="40">
        <v>83.460928652321627</v>
      </c>
      <c r="P30" s="40">
        <v>67.433962264150949</v>
      </c>
      <c r="Q30" s="40"/>
      <c r="R30" s="7">
        <v>172</v>
      </c>
    </row>
    <row r="31" spans="2:18" s="1" customFormat="1" ht="15" customHeight="1">
      <c r="B31" s="6" t="s">
        <v>296</v>
      </c>
      <c r="C31" s="37" t="s">
        <v>914</v>
      </c>
      <c r="D31" s="7">
        <v>1</v>
      </c>
      <c r="E31" s="8">
        <v>1.9607843137254902E-2</v>
      </c>
      <c r="F31" s="7">
        <v>50</v>
      </c>
      <c r="G31" s="8">
        <v>5.4795721550061373E-4</v>
      </c>
      <c r="H31" s="7">
        <v>627</v>
      </c>
      <c r="I31" s="8">
        <v>2.838186692933096E-4</v>
      </c>
      <c r="J31" s="7">
        <v>2</v>
      </c>
      <c r="K31" s="8">
        <v>0.04</v>
      </c>
      <c r="L31" s="7">
        <v>44</v>
      </c>
      <c r="M31" s="8">
        <v>7.0175438596491224E-2</v>
      </c>
      <c r="N31" s="39" t="s">
        <v>924</v>
      </c>
      <c r="O31" s="40">
        <v>12.54</v>
      </c>
      <c r="P31" s="40">
        <v>10.479166666666666</v>
      </c>
      <c r="Q31" s="40"/>
      <c r="R31" s="7"/>
    </row>
    <row r="32" spans="2:18" s="1" customFormat="1" ht="15" customHeight="1">
      <c r="B32" s="6" t="s">
        <v>297</v>
      </c>
      <c r="C32" s="37" t="s">
        <v>914</v>
      </c>
      <c r="D32" s="7"/>
      <c r="E32" s="8"/>
      <c r="F32" s="7">
        <v>182</v>
      </c>
      <c r="G32" s="8">
        <v>1.994564264422234E-3</v>
      </c>
      <c r="H32" s="7">
        <v>10931</v>
      </c>
      <c r="I32" s="8">
        <v>4.9480412664197251E-3</v>
      </c>
      <c r="J32" s="7">
        <v>11</v>
      </c>
      <c r="K32" s="8">
        <v>6.043956043956044E-2</v>
      </c>
      <c r="L32" s="7">
        <v>605</v>
      </c>
      <c r="M32" s="8">
        <v>5.5347177751349376E-2</v>
      </c>
      <c r="N32" s="39" t="s">
        <v>915</v>
      </c>
      <c r="O32" s="40">
        <v>60.060439560439562</v>
      </c>
      <c r="P32" s="40">
        <v>48.807017543859651</v>
      </c>
      <c r="Q32" s="40"/>
      <c r="R32" s="7">
        <v>10</v>
      </c>
    </row>
    <row r="33" spans="2:18" s="1" customFormat="1" ht="15" customHeight="1">
      <c r="B33" s="6" t="s">
        <v>298</v>
      </c>
      <c r="C33" s="37" t="s">
        <v>914</v>
      </c>
      <c r="D33" s="7"/>
      <c r="E33" s="8"/>
      <c r="F33" s="7">
        <v>36</v>
      </c>
      <c r="G33" s="8">
        <v>3.9452919516044186E-4</v>
      </c>
      <c r="H33" s="7">
        <v>2007</v>
      </c>
      <c r="I33" s="8">
        <v>9.0849133855131165E-4</v>
      </c>
      <c r="J33" s="7">
        <v>1</v>
      </c>
      <c r="K33" s="8">
        <v>2.7777777777777776E-2</v>
      </c>
      <c r="L33" s="7">
        <v>2</v>
      </c>
      <c r="M33" s="8">
        <v>9.9651220727453907E-4</v>
      </c>
      <c r="N33" s="39" t="s">
        <v>925</v>
      </c>
      <c r="O33" s="40">
        <v>55.75</v>
      </c>
      <c r="P33" s="40">
        <v>52.142857142857146</v>
      </c>
      <c r="Q33" s="40"/>
      <c r="R33" s="7"/>
    </row>
    <row r="34" spans="2:18" s="1" customFormat="1" ht="15" customHeight="1">
      <c r="B34" s="6" t="s">
        <v>299</v>
      </c>
      <c r="C34" s="37" t="s">
        <v>914</v>
      </c>
      <c r="D34" s="7"/>
      <c r="E34" s="8"/>
      <c r="F34" s="7">
        <v>51</v>
      </c>
      <c r="G34" s="8">
        <v>5.5891635981062597E-4</v>
      </c>
      <c r="H34" s="7">
        <v>2473</v>
      </c>
      <c r="I34" s="8">
        <v>1.119431529764521E-3</v>
      </c>
      <c r="J34" s="7"/>
      <c r="K34" s="8"/>
      <c r="L34" s="7"/>
      <c r="M34" s="8"/>
      <c r="N34" s="39" t="s">
        <v>926</v>
      </c>
      <c r="O34" s="40">
        <v>48.490196078431374</v>
      </c>
      <c r="P34" s="40">
        <v>48.490196078431374</v>
      </c>
      <c r="Q34" s="40"/>
      <c r="R34" s="7">
        <v>1</v>
      </c>
    </row>
    <row r="35" spans="2:18" s="1" customFormat="1" ht="15" customHeight="1">
      <c r="B35" s="6" t="s">
        <v>300</v>
      </c>
      <c r="C35" s="37" t="s">
        <v>914</v>
      </c>
      <c r="D35" s="7"/>
      <c r="E35" s="8"/>
      <c r="F35" s="7">
        <v>2</v>
      </c>
      <c r="G35" s="8">
        <v>2.191828862002455E-5</v>
      </c>
      <c r="H35" s="7">
        <v>211</v>
      </c>
      <c r="I35" s="8">
        <v>9.5511545806839437E-5</v>
      </c>
      <c r="J35" s="7"/>
      <c r="K35" s="8"/>
      <c r="L35" s="7"/>
      <c r="M35" s="8"/>
      <c r="N35" s="39" t="s">
        <v>911</v>
      </c>
      <c r="O35" s="40">
        <v>105.5</v>
      </c>
      <c r="P35" s="40">
        <v>105.5</v>
      </c>
      <c r="Q35" s="40"/>
      <c r="R35" s="7"/>
    </row>
    <row r="36" spans="2:18" s="1" customFormat="1" ht="15" customHeight="1">
      <c r="B36" s="6" t="s">
        <v>301</v>
      </c>
      <c r="C36" s="37" t="s">
        <v>914</v>
      </c>
      <c r="D36" s="7"/>
      <c r="E36" s="8"/>
      <c r="F36" s="7">
        <v>1</v>
      </c>
      <c r="G36" s="8">
        <v>1.0959144310012275E-5</v>
      </c>
      <c r="H36" s="7">
        <v>11</v>
      </c>
      <c r="I36" s="8">
        <v>4.9792748998826249E-6</v>
      </c>
      <c r="J36" s="7"/>
      <c r="K36" s="8"/>
      <c r="L36" s="7"/>
      <c r="M36" s="8"/>
      <c r="N36" s="39" t="s">
        <v>927</v>
      </c>
      <c r="O36" s="40">
        <v>11</v>
      </c>
      <c r="P36" s="40">
        <v>11</v>
      </c>
      <c r="Q36" s="40"/>
      <c r="R36" s="7"/>
    </row>
    <row r="37" spans="2:18" s="1" customFormat="1" ht="15" customHeight="1">
      <c r="B37" s="6" t="s">
        <v>302</v>
      </c>
      <c r="C37" s="37" t="s">
        <v>914</v>
      </c>
      <c r="D37" s="7"/>
      <c r="E37" s="8"/>
      <c r="F37" s="7">
        <v>1</v>
      </c>
      <c r="G37" s="8">
        <v>1.0959144310012275E-5</v>
      </c>
      <c r="H37" s="7">
        <v>15</v>
      </c>
      <c r="I37" s="8">
        <v>6.7899203180217613E-6</v>
      </c>
      <c r="J37" s="7"/>
      <c r="K37" s="8"/>
      <c r="L37" s="7"/>
      <c r="M37" s="8"/>
      <c r="N37" s="39" t="s">
        <v>928</v>
      </c>
      <c r="O37" s="40">
        <v>15</v>
      </c>
      <c r="P37" s="40">
        <v>15</v>
      </c>
      <c r="Q37" s="40"/>
      <c r="R37" s="7"/>
    </row>
    <row r="38" spans="2:18" s="1" customFormat="1" ht="15" customHeight="1">
      <c r="B38" s="6" t="s">
        <v>304</v>
      </c>
      <c r="C38" s="37" t="s">
        <v>914</v>
      </c>
      <c r="D38" s="7">
        <v>4</v>
      </c>
      <c r="E38" s="8">
        <v>4.3057050592034442E-3</v>
      </c>
      <c r="F38" s="7">
        <v>925</v>
      </c>
      <c r="G38" s="8">
        <v>1.0137208486761353E-2</v>
      </c>
      <c r="H38" s="7">
        <v>27175</v>
      </c>
      <c r="I38" s="8">
        <v>1.2301072309482757E-2</v>
      </c>
      <c r="J38" s="7">
        <v>178</v>
      </c>
      <c r="K38" s="8">
        <v>0.19243243243243244</v>
      </c>
      <c r="L38" s="7">
        <v>2795</v>
      </c>
      <c r="M38" s="8">
        <v>0.10285188592456301</v>
      </c>
      <c r="N38" s="39" t="s">
        <v>928</v>
      </c>
      <c r="O38" s="40">
        <v>29.378378378378379</v>
      </c>
      <c r="P38" s="40">
        <v>22.338688085676036</v>
      </c>
      <c r="Q38" s="40"/>
      <c r="R38" s="7">
        <v>15</v>
      </c>
    </row>
    <row r="39" spans="2:18" s="1" customFormat="1" ht="15" customHeight="1">
      <c r="B39" s="6" t="s">
        <v>305</v>
      </c>
      <c r="C39" s="37" t="s">
        <v>914</v>
      </c>
      <c r="D39" s="7">
        <v>6</v>
      </c>
      <c r="E39" s="8">
        <v>2.8050490883590462E-3</v>
      </c>
      <c r="F39" s="7">
        <v>2133</v>
      </c>
      <c r="G39" s="8">
        <v>2.3375854813256183E-2</v>
      </c>
      <c r="H39" s="7">
        <v>58867</v>
      </c>
      <c r="I39" s="8">
        <v>2.6646815957399133E-2</v>
      </c>
      <c r="J39" s="7">
        <v>311</v>
      </c>
      <c r="K39" s="8">
        <v>0.14580403187998126</v>
      </c>
      <c r="L39" s="7">
        <v>4007</v>
      </c>
      <c r="M39" s="8">
        <v>6.8068697232745001E-2</v>
      </c>
      <c r="N39" s="39" t="s">
        <v>918</v>
      </c>
      <c r="O39" s="40">
        <v>27.598218471636194</v>
      </c>
      <c r="P39" s="40">
        <v>23.199231613611417</v>
      </c>
      <c r="Q39" s="40"/>
      <c r="R39" s="7">
        <v>4</v>
      </c>
    </row>
    <row r="40" spans="2:18" s="1" customFormat="1" ht="15" customHeight="1">
      <c r="B40" s="6" t="s">
        <v>315</v>
      </c>
      <c r="C40" s="37" t="s">
        <v>914</v>
      </c>
      <c r="D40" s="7"/>
      <c r="E40" s="8"/>
      <c r="F40" s="7">
        <v>6</v>
      </c>
      <c r="G40" s="8">
        <v>6.5754865860073643E-5</v>
      </c>
      <c r="H40" s="7">
        <v>36</v>
      </c>
      <c r="I40" s="8">
        <v>1.6295808763252227E-5</v>
      </c>
      <c r="J40" s="7"/>
      <c r="K40" s="8"/>
      <c r="L40" s="7"/>
      <c r="M40" s="8"/>
      <c r="N40" s="39" t="s">
        <v>918</v>
      </c>
      <c r="O40" s="40">
        <v>6</v>
      </c>
      <c r="P40" s="40">
        <v>6</v>
      </c>
      <c r="Q40" s="40"/>
      <c r="R40" s="7"/>
    </row>
    <row r="41" spans="2:18" s="1" customFormat="1" ht="15" customHeight="1">
      <c r="B41" s="6" t="s">
        <v>316</v>
      </c>
      <c r="C41" s="37" t="s">
        <v>914</v>
      </c>
      <c r="D41" s="7"/>
      <c r="E41" s="8"/>
      <c r="F41" s="7">
        <v>1</v>
      </c>
      <c r="G41" s="8">
        <v>1.0959144310012275E-5</v>
      </c>
      <c r="H41" s="7">
        <v>13</v>
      </c>
      <c r="I41" s="8">
        <v>5.8845976089521931E-6</v>
      </c>
      <c r="J41" s="7"/>
      <c r="K41" s="8"/>
      <c r="L41" s="7"/>
      <c r="M41" s="8"/>
      <c r="N41" s="39" t="s">
        <v>928</v>
      </c>
      <c r="O41" s="40">
        <v>13</v>
      </c>
      <c r="P41" s="40">
        <v>13</v>
      </c>
      <c r="Q41" s="40"/>
      <c r="R41" s="7"/>
    </row>
    <row r="42" spans="2:18" s="1" customFormat="1" ht="15" customHeight="1">
      <c r="B42" s="6" t="s">
        <v>317</v>
      </c>
      <c r="C42" s="37" t="s">
        <v>914</v>
      </c>
      <c r="D42" s="7"/>
      <c r="E42" s="8"/>
      <c r="F42" s="7">
        <v>1</v>
      </c>
      <c r="G42" s="8">
        <v>1.0959144310012275E-5</v>
      </c>
      <c r="H42" s="7">
        <v>2</v>
      </c>
      <c r="I42" s="8">
        <v>9.0532270906956813E-7</v>
      </c>
      <c r="J42" s="7"/>
      <c r="K42" s="8"/>
      <c r="L42" s="7"/>
      <c r="M42" s="8"/>
      <c r="N42" s="39" t="s">
        <v>931</v>
      </c>
      <c r="O42" s="40">
        <v>2</v>
      </c>
      <c r="P42" s="40">
        <v>2</v>
      </c>
      <c r="Q42" s="40"/>
      <c r="R42" s="7"/>
    </row>
    <row r="43" spans="2:18" s="1" customFormat="1" ht="15" customHeight="1">
      <c r="B43" s="6" t="s">
        <v>318</v>
      </c>
      <c r="C43" s="37" t="s">
        <v>914</v>
      </c>
      <c r="D43" s="7"/>
      <c r="E43" s="8"/>
      <c r="F43" s="7">
        <v>33</v>
      </c>
      <c r="G43" s="8">
        <v>3.6165176223040504E-4</v>
      </c>
      <c r="H43" s="7">
        <v>293</v>
      </c>
      <c r="I43" s="8">
        <v>1.3262977687869174E-4</v>
      </c>
      <c r="J43" s="7"/>
      <c r="K43" s="8"/>
      <c r="L43" s="7"/>
      <c r="M43" s="8"/>
      <c r="N43" s="39" t="s">
        <v>920</v>
      </c>
      <c r="O43" s="40">
        <v>8.8787878787878789</v>
      </c>
      <c r="P43" s="40">
        <v>8.8787878787878789</v>
      </c>
      <c r="Q43" s="40"/>
      <c r="R43" s="7"/>
    </row>
    <row r="44" spans="2:18" s="1" customFormat="1" ht="15" customHeight="1">
      <c r="B44" s="6" t="s">
        <v>335</v>
      </c>
      <c r="C44" s="37" t="s">
        <v>914</v>
      </c>
      <c r="D44" s="7"/>
      <c r="E44" s="8"/>
      <c r="F44" s="7">
        <v>8</v>
      </c>
      <c r="G44" s="8">
        <v>8.76731544800982E-5</v>
      </c>
      <c r="H44" s="7">
        <v>116</v>
      </c>
      <c r="I44" s="8">
        <v>5.2508717126034953E-5</v>
      </c>
      <c r="J44" s="7"/>
      <c r="K44" s="8"/>
      <c r="L44" s="7"/>
      <c r="M44" s="8"/>
      <c r="N44" s="39" t="s">
        <v>931</v>
      </c>
      <c r="O44" s="40">
        <v>14.5</v>
      </c>
      <c r="P44" s="40">
        <v>14.5</v>
      </c>
      <c r="Q44" s="40"/>
      <c r="R44" s="7"/>
    </row>
    <row r="45" spans="2:18" s="1" customFormat="1" ht="15" customHeight="1">
      <c r="B45" s="6" t="s">
        <v>339</v>
      </c>
      <c r="C45" s="37" t="s">
        <v>914</v>
      </c>
      <c r="D45" s="7"/>
      <c r="E45" s="8"/>
      <c r="F45" s="7">
        <v>5</v>
      </c>
      <c r="G45" s="8">
        <v>5.4795721550061372E-5</v>
      </c>
      <c r="H45" s="7">
        <v>31</v>
      </c>
      <c r="I45" s="8">
        <v>1.4032501990578307E-5</v>
      </c>
      <c r="J45" s="7"/>
      <c r="K45" s="8"/>
      <c r="L45" s="7"/>
      <c r="M45" s="8"/>
      <c r="N45" s="39" t="s">
        <v>928</v>
      </c>
      <c r="O45" s="40">
        <v>6.2</v>
      </c>
      <c r="P45" s="40">
        <v>6.2</v>
      </c>
      <c r="Q45" s="40"/>
      <c r="R45" s="7"/>
    </row>
    <row r="46" spans="2:18" s="1" customFormat="1" ht="15" customHeight="1">
      <c r="B46" s="6" t="s">
        <v>341</v>
      </c>
      <c r="C46" s="37" t="s">
        <v>914</v>
      </c>
      <c r="D46" s="7"/>
      <c r="E46" s="8"/>
      <c r="F46" s="7">
        <v>1</v>
      </c>
      <c r="G46" s="8">
        <v>1.0959144310012275E-5</v>
      </c>
      <c r="H46" s="7">
        <v>41</v>
      </c>
      <c r="I46" s="8">
        <v>1.8559115535926146E-5</v>
      </c>
      <c r="J46" s="7">
        <v>1</v>
      </c>
      <c r="K46" s="8">
        <v>1</v>
      </c>
      <c r="L46" s="7">
        <v>21</v>
      </c>
      <c r="M46" s="8">
        <v>0.51219512195121952</v>
      </c>
      <c r="N46" s="39" t="s">
        <v>935</v>
      </c>
      <c r="O46" s="40">
        <v>41</v>
      </c>
      <c r="P46" s="40"/>
      <c r="Q46" s="40"/>
      <c r="R46" s="7"/>
    </row>
    <row r="47" spans="2:18" s="1" customFormat="1" ht="15" customHeight="1">
      <c r="B47" s="6" t="s">
        <v>342</v>
      </c>
      <c r="C47" s="37" t="s">
        <v>914</v>
      </c>
      <c r="D47" s="7"/>
      <c r="E47" s="8"/>
      <c r="F47" s="7">
        <v>1</v>
      </c>
      <c r="G47" s="8">
        <v>1.0959144310012275E-5</v>
      </c>
      <c r="H47" s="7">
        <v>15</v>
      </c>
      <c r="I47" s="8">
        <v>6.7899203180217613E-6</v>
      </c>
      <c r="J47" s="7"/>
      <c r="K47" s="8"/>
      <c r="L47" s="7"/>
      <c r="M47" s="8"/>
      <c r="N47" s="39" t="s">
        <v>911</v>
      </c>
      <c r="O47" s="40">
        <v>15</v>
      </c>
      <c r="P47" s="40">
        <v>15</v>
      </c>
      <c r="Q47" s="40"/>
      <c r="R47" s="7"/>
    </row>
    <row r="48" spans="2:18" s="1" customFormat="1" ht="15" customHeight="1">
      <c r="B48" s="6" t="s">
        <v>343</v>
      </c>
      <c r="C48" s="37" t="s">
        <v>914</v>
      </c>
      <c r="D48" s="7">
        <v>22</v>
      </c>
      <c r="E48" s="8">
        <v>2.8833551769331587E-2</v>
      </c>
      <c r="F48" s="7">
        <v>741</v>
      </c>
      <c r="G48" s="8">
        <v>8.1207259337190956E-3</v>
      </c>
      <c r="H48" s="7">
        <v>4623</v>
      </c>
      <c r="I48" s="8">
        <v>2.092653442014307E-3</v>
      </c>
      <c r="J48" s="7">
        <v>24</v>
      </c>
      <c r="K48" s="8">
        <v>3.2388663967611336E-2</v>
      </c>
      <c r="L48" s="7">
        <v>145</v>
      </c>
      <c r="M48" s="8">
        <v>3.1364914557646548E-2</v>
      </c>
      <c r="N48" s="39" t="s">
        <v>920</v>
      </c>
      <c r="O48" s="40">
        <v>6.238866396761134</v>
      </c>
      <c r="P48" s="40">
        <v>5.5760111576011155</v>
      </c>
      <c r="Q48" s="40"/>
      <c r="R48" s="7"/>
    </row>
    <row r="49" spans="2:18" s="1" customFormat="1" ht="15" customHeight="1">
      <c r="B49" s="6" t="s">
        <v>344</v>
      </c>
      <c r="C49" s="37" t="s">
        <v>914</v>
      </c>
      <c r="D49" s="7">
        <v>1</v>
      </c>
      <c r="E49" s="8">
        <v>5.2631578947368418E-2</v>
      </c>
      <c r="F49" s="7">
        <v>18</v>
      </c>
      <c r="G49" s="8">
        <v>1.9726459758022093E-4</v>
      </c>
      <c r="H49" s="7">
        <v>185</v>
      </c>
      <c r="I49" s="8">
        <v>8.3742350588935052E-5</v>
      </c>
      <c r="J49" s="7"/>
      <c r="K49" s="8"/>
      <c r="L49" s="7"/>
      <c r="M49" s="8"/>
      <c r="N49" s="39" t="s">
        <v>930</v>
      </c>
      <c r="O49" s="40">
        <v>10.277777777777779</v>
      </c>
      <c r="P49" s="40">
        <v>10.277777777777779</v>
      </c>
      <c r="Q49" s="40"/>
      <c r="R49" s="7"/>
    </row>
    <row r="50" spans="2:18" s="1" customFormat="1" ht="15" customHeight="1">
      <c r="B50" s="6" t="s">
        <v>346</v>
      </c>
      <c r="C50" s="37" t="s">
        <v>907</v>
      </c>
      <c r="D50" s="7"/>
      <c r="E50" s="8"/>
      <c r="F50" s="7">
        <v>1</v>
      </c>
      <c r="G50" s="8">
        <v>1.0959144310012275E-5</v>
      </c>
      <c r="H50" s="7">
        <v>8</v>
      </c>
      <c r="I50" s="8">
        <v>3.6212908362782725E-6</v>
      </c>
      <c r="J50" s="7"/>
      <c r="K50" s="8"/>
      <c r="L50" s="7"/>
      <c r="M50" s="8"/>
      <c r="N50" s="39" t="s">
        <v>936</v>
      </c>
      <c r="O50" s="40">
        <v>8</v>
      </c>
      <c r="P50" s="40">
        <v>8</v>
      </c>
      <c r="Q50" s="40">
        <v>0</v>
      </c>
      <c r="R50" s="7"/>
    </row>
    <row r="51" spans="2:18" s="1" customFormat="1" ht="15" customHeight="1">
      <c r="B51" s="6" t="s">
        <v>348</v>
      </c>
      <c r="C51" s="37" t="s">
        <v>914</v>
      </c>
      <c r="D51" s="7">
        <v>1</v>
      </c>
      <c r="E51" s="8">
        <v>1.3333333333333334E-2</v>
      </c>
      <c r="F51" s="7">
        <v>74</v>
      </c>
      <c r="G51" s="8">
        <v>8.109766789409083E-4</v>
      </c>
      <c r="H51" s="7">
        <v>1448</v>
      </c>
      <c r="I51" s="8">
        <v>6.5545364136636731E-4</v>
      </c>
      <c r="J51" s="7">
        <v>49</v>
      </c>
      <c r="K51" s="8">
        <v>0.66216216216216217</v>
      </c>
      <c r="L51" s="7">
        <v>415</v>
      </c>
      <c r="M51" s="8">
        <v>0.28660220994475138</v>
      </c>
      <c r="N51" s="39" t="s">
        <v>938</v>
      </c>
      <c r="O51" s="40">
        <v>19.567567567567568</v>
      </c>
      <c r="P51" s="40">
        <v>11.92</v>
      </c>
      <c r="Q51" s="40"/>
      <c r="R51" s="7"/>
    </row>
    <row r="52" spans="2:18" s="1" customFormat="1" ht="15" customHeight="1">
      <c r="B52" s="6" t="s">
        <v>349</v>
      </c>
      <c r="C52" s="37" t="s">
        <v>914</v>
      </c>
      <c r="D52" s="7"/>
      <c r="E52" s="8"/>
      <c r="F52" s="7">
        <v>3</v>
      </c>
      <c r="G52" s="8">
        <v>3.2877432930036822E-5</v>
      </c>
      <c r="H52" s="7">
        <v>68</v>
      </c>
      <c r="I52" s="8">
        <v>3.0780972108365315E-5</v>
      </c>
      <c r="J52" s="7">
        <v>2</v>
      </c>
      <c r="K52" s="8">
        <v>0.66666666666666663</v>
      </c>
      <c r="L52" s="7">
        <v>33</v>
      </c>
      <c r="M52" s="8">
        <v>0.48529411764705882</v>
      </c>
      <c r="N52" s="39" t="s">
        <v>939</v>
      </c>
      <c r="O52" s="40">
        <v>22.666666666666668</v>
      </c>
      <c r="P52" s="40">
        <v>5</v>
      </c>
      <c r="Q52" s="40"/>
      <c r="R52" s="7">
        <v>1</v>
      </c>
    </row>
    <row r="53" spans="2:18" s="1" customFormat="1" ht="15" customHeight="1">
      <c r="B53" s="6" t="s">
        <v>350</v>
      </c>
      <c r="C53" s="37" t="s">
        <v>914</v>
      </c>
      <c r="D53" s="7"/>
      <c r="E53" s="8"/>
      <c r="F53" s="7">
        <v>3</v>
      </c>
      <c r="G53" s="8">
        <v>3.2877432930036822E-5</v>
      </c>
      <c r="H53" s="7">
        <v>51</v>
      </c>
      <c r="I53" s="8">
        <v>2.3085729081273988E-5</v>
      </c>
      <c r="J53" s="7">
        <v>2</v>
      </c>
      <c r="K53" s="8">
        <v>0.66666666666666663</v>
      </c>
      <c r="L53" s="7">
        <v>10</v>
      </c>
      <c r="M53" s="8">
        <v>0.19607843137254902</v>
      </c>
      <c r="N53" s="39" t="s">
        <v>940</v>
      </c>
      <c r="O53" s="40">
        <v>17</v>
      </c>
      <c r="P53" s="40">
        <v>11</v>
      </c>
      <c r="Q53" s="40"/>
      <c r="R53" s="7"/>
    </row>
    <row r="54" spans="2:18" s="1" customFormat="1" ht="15" customHeight="1">
      <c r="B54" s="6" t="s">
        <v>352</v>
      </c>
      <c r="C54" s="37" t="s">
        <v>914</v>
      </c>
      <c r="D54" s="7"/>
      <c r="E54" s="8"/>
      <c r="F54" s="7">
        <v>32</v>
      </c>
      <c r="G54" s="8">
        <v>3.506926179203928E-4</v>
      </c>
      <c r="H54" s="7">
        <v>543</v>
      </c>
      <c r="I54" s="8">
        <v>2.4579511551238778E-4</v>
      </c>
      <c r="J54" s="7">
        <v>11</v>
      </c>
      <c r="K54" s="8">
        <v>0.34375</v>
      </c>
      <c r="L54" s="7">
        <v>41</v>
      </c>
      <c r="M54" s="8">
        <v>7.550644567219153E-2</v>
      </c>
      <c r="N54" s="39" t="s">
        <v>941</v>
      </c>
      <c r="O54" s="40">
        <v>16.96875</v>
      </c>
      <c r="P54" s="40">
        <v>13.380952380952381</v>
      </c>
      <c r="Q54" s="40"/>
      <c r="R54" s="7"/>
    </row>
    <row r="55" spans="2:18" s="1" customFormat="1" ht="15" customHeight="1">
      <c r="B55" s="6" t="s">
        <v>353</v>
      </c>
      <c r="C55" s="37" t="s">
        <v>914</v>
      </c>
      <c r="D55" s="7"/>
      <c r="E55" s="8"/>
      <c r="F55" s="7">
        <v>1</v>
      </c>
      <c r="G55" s="8">
        <v>1.0959144310012275E-5</v>
      </c>
      <c r="H55" s="7">
        <v>14</v>
      </c>
      <c r="I55" s="8">
        <v>6.3372589634869768E-6</v>
      </c>
      <c r="J55" s="7"/>
      <c r="K55" s="8"/>
      <c r="L55" s="7"/>
      <c r="M55" s="8"/>
      <c r="N55" s="39" t="s">
        <v>930</v>
      </c>
      <c r="O55" s="40">
        <v>14</v>
      </c>
      <c r="P55" s="40">
        <v>14</v>
      </c>
      <c r="Q55" s="40"/>
      <c r="R55" s="7"/>
    </row>
    <row r="56" spans="2:18" s="1" customFormat="1" ht="15" customHeight="1">
      <c r="B56" s="6" t="s">
        <v>354</v>
      </c>
      <c r="C56" s="37" t="s">
        <v>914</v>
      </c>
      <c r="D56" s="7"/>
      <c r="E56" s="8"/>
      <c r="F56" s="7">
        <v>3</v>
      </c>
      <c r="G56" s="8">
        <v>3.2877432930036822E-5</v>
      </c>
      <c r="H56" s="7">
        <v>62</v>
      </c>
      <c r="I56" s="8">
        <v>2.8065003981156614E-5</v>
      </c>
      <c r="J56" s="7">
        <v>3</v>
      </c>
      <c r="K56" s="8">
        <v>1</v>
      </c>
      <c r="L56" s="7">
        <v>17</v>
      </c>
      <c r="M56" s="8">
        <v>0.27419354838709675</v>
      </c>
      <c r="N56" s="39" t="s">
        <v>929</v>
      </c>
      <c r="O56" s="40">
        <v>20.666666666666668</v>
      </c>
      <c r="P56" s="40"/>
      <c r="Q56" s="40"/>
      <c r="R56" s="7"/>
    </row>
    <row r="57" spans="2:18" s="1" customFormat="1" ht="15" customHeight="1">
      <c r="B57" s="6" t="s">
        <v>355</v>
      </c>
      <c r="C57" s="37" t="s">
        <v>914</v>
      </c>
      <c r="D57" s="7"/>
      <c r="E57" s="8"/>
      <c r="F57" s="7">
        <v>2</v>
      </c>
      <c r="G57" s="8">
        <v>2.191828862002455E-5</v>
      </c>
      <c r="H57" s="7">
        <v>45</v>
      </c>
      <c r="I57" s="8">
        <v>2.0369760954065284E-5</v>
      </c>
      <c r="J57" s="7">
        <v>2</v>
      </c>
      <c r="K57" s="8">
        <v>1</v>
      </c>
      <c r="L57" s="7">
        <v>15</v>
      </c>
      <c r="M57" s="8">
        <v>0.33333333333333331</v>
      </c>
      <c r="N57" s="39" t="s">
        <v>931</v>
      </c>
      <c r="O57" s="40">
        <v>22.5</v>
      </c>
      <c r="P57" s="40"/>
      <c r="Q57" s="40"/>
      <c r="R57" s="7"/>
    </row>
    <row r="58" spans="2:18" s="1" customFormat="1" ht="15" customHeight="1">
      <c r="B58" s="6" t="s">
        <v>356</v>
      </c>
      <c r="C58" s="37" t="s">
        <v>914</v>
      </c>
      <c r="D58" s="7"/>
      <c r="E58" s="8"/>
      <c r="F58" s="7">
        <v>5</v>
      </c>
      <c r="G58" s="8">
        <v>5.4795721550061372E-5</v>
      </c>
      <c r="H58" s="7">
        <v>92</v>
      </c>
      <c r="I58" s="8">
        <v>4.1644844617200137E-5</v>
      </c>
      <c r="J58" s="7">
        <v>4</v>
      </c>
      <c r="K58" s="8">
        <v>0.8</v>
      </c>
      <c r="L58" s="7">
        <v>19</v>
      </c>
      <c r="M58" s="8">
        <v>0.20652173913043478</v>
      </c>
      <c r="N58" s="39" t="s">
        <v>942</v>
      </c>
      <c r="O58" s="40">
        <v>18.399999999999999</v>
      </c>
      <c r="P58" s="40">
        <v>9</v>
      </c>
      <c r="Q58" s="40"/>
      <c r="R58" s="7"/>
    </row>
    <row r="59" spans="2:18" s="1" customFormat="1" ht="15" customHeight="1">
      <c r="B59" s="6" t="s">
        <v>357</v>
      </c>
      <c r="C59" s="37" t="s">
        <v>914</v>
      </c>
      <c r="D59" s="7">
        <v>40</v>
      </c>
      <c r="E59" s="8">
        <v>1.1584129742253113E-2</v>
      </c>
      <c r="F59" s="7">
        <v>3413</v>
      </c>
      <c r="G59" s="8">
        <v>3.7403559530071892E-2</v>
      </c>
      <c r="H59" s="7">
        <v>75894</v>
      </c>
      <c r="I59" s="8">
        <v>3.4354280841062901E-2</v>
      </c>
      <c r="J59" s="7">
        <v>270</v>
      </c>
      <c r="K59" s="8">
        <v>7.9109288016407847E-2</v>
      </c>
      <c r="L59" s="7">
        <v>2279</v>
      </c>
      <c r="M59" s="8">
        <v>3.0028724273328589E-2</v>
      </c>
      <c r="N59" s="39" t="s">
        <v>922</v>
      </c>
      <c r="O59" s="40">
        <v>22.236741869323176</v>
      </c>
      <c r="P59" s="40">
        <v>19.984409799554566</v>
      </c>
      <c r="Q59" s="40"/>
      <c r="R59" s="7">
        <v>84</v>
      </c>
    </row>
    <row r="60" spans="2:18" s="1" customFormat="1" ht="15" customHeight="1">
      <c r="B60" s="6" t="s">
        <v>358</v>
      </c>
      <c r="C60" s="37" t="s">
        <v>914</v>
      </c>
      <c r="D60" s="7">
        <v>13</v>
      </c>
      <c r="E60" s="8">
        <v>3.3871808233454925E-3</v>
      </c>
      <c r="F60" s="7">
        <v>3825</v>
      </c>
      <c r="G60" s="8">
        <v>4.1918726985796947E-2</v>
      </c>
      <c r="H60" s="7">
        <v>90762</v>
      </c>
      <c r="I60" s="8">
        <v>4.1084449860286074E-2</v>
      </c>
      <c r="J60" s="7">
        <v>254</v>
      </c>
      <c r="K60" s="8">
        <v>6.640522875816994E-2</v>
      </c>
      <c r="L60" s="7">
        <v>1778</v>
      </c>
      <c r="M60" s="8">
        <v>1.9589696128335648E-2</v>
      </c>
      <c r="N60" s="39" t="s">
        <v>939</v>
      </c>
      <c r="O60" s="40">
        <v>23.728627450980394</v>
      </c>
      <c r="P60" s="40">
        <v>22.072248669840381</v>
      </c>
      <c r="Q60" s="40"/>
      <c r="R60" s="7">
        <v>38</v>
      </c>
    </row>
    <row r="61" spans="2:18" s="1" customFormat="1" ht="15" customHeight="1">
      <c r="B61" s="6" t="s">
        <v>359</v>
      </c>
      <c r="C61" s="37" t="s">
        <v>914</v>
      </c>
      <c r="D61" s="7"/>
      <c r="E61" s="8"/>
      <c r="F61" s="7">
        <v>18</v>
      </c>
      <c r="G61" s="8">
        <v>1.9726459758022093E-4</v>
      </c>
      <c r="H61" s="7">
        <v>432</v>
      </c>
      <c r="I61" s="8">
        <v>1.9554970515902673E-4</v>
      </c>
      <c r="J61" s="7">
        <v>12</v>
      </c>
      <c r="K61" s="8">
        <v>0.66666666666666663</v>
      </c>
      <c r="L61" s="7">
        <v>113</v>
      </c>
      <c r="M61" s="8">
        <v>0.26157407407407407</v>
      </c>
      <c r="N61" s="39" t="s">
        <v>931</v>
      </c>
      <c r="O61" s="40">
        <v>24</v>
      </c>
      <c r="P61" s="40">
        <v>13.166666666666666</v>
      </c>
      <c r="Q61" s="40"/>
      <c r="R61" s="7"/>
    </row>
    <row r="62" spans="2:18" s="1" customFormat="1" ht="15" customHeight="1">
      <c r="B62" s="6" t="s">
        <v>360</v>
      </c>
      <c r="C62" s="37" t="s">
        <v>914</v>
      </c>
      <c r="D62" s="7"/>
      <c r="E62" s="8"/>
      <c r="F62" s="7">
        <v>15</v>
      </c>
      <c r="G62" s="8">
        <v>1.6438716465018411E-4</v>
      </c>
      <c r="H62" s="7">
        <v>261</v>
      </c>
      <c r="I62" s="8">
        <v>1.1814461353357865E-4</v>
      </c>
      <c r="J62" s="7">
        <v>6</v>
      </c>
      <c r="K62" s="8">
        <v>0.4</v>
      </c>
      <c r="L62" s="7">
        <v>85</v>
      </c>
      <c r="M62" s="8">
        <v>0.32567049808429116</v>
      </c>
      <c r="N62" s="39" t="s">
        <v>939</v>
      </c>
      <c r="O62" s="40">
        <v>17.399999999999999</v>
      </c>
      <c r="P62" s="40">
        <v>9.5555555555555554</v>
      </c>
      <c r="Q62" s="40"/>
      <c r="R62" s="7"/>
    </row>
    <row r="63" spans="2:18" s="1" customFormat="1" ht="15" customHeight="1">
      <c r="B63" s="6" t="s">
        <v>362</v>
      </c>
      <c r="C63" s="37" t="s">
        <v>914</v>
      </c>
      <c r="D63" s="7"/>
      <c r="E63" s="8"/>
      <c r="F63" s="7">
        <v>47</v>
      </c>
      <c r="G63" s="8">
        <v>5.1507978257057691E-4</v>
      </c>
      <c r="H63" s="7">
        <v>1026</v>
      </c>
      <c r="I63" s="8">
        <v>4.6443054975268846E-4</v>
      </c>
      <c r="J63" s="7">
        <v>36</v>
      </c>
      <c r="K63" s="8">
        <v>0.76595744680851063</v>
      </c>
      <c r="L63" s="7">
        <v>349</v>
      </c>
      <c r="M63" s="8">
        <v>0.34015594541910332</v>
      </c>
      <c r="N63" s="39" t="s">
        <v>931</v>
      </c>
      <c r="O63" s="40">
        <v>21.829787234042552</v>
      </c>
      <c r="P63" s="40">
        <v>11</v>
      </c>
      <c r="Q63" s="40"/>
      <c r="R63" s="7">
        <v>2</v>
      </c>
    </row>
    <row r="64" spans="2:18" s="1" customFormat="1" ht="15" customHeight="1">
      <c r="B64" s="6" t="s">
        <v>363</v>
      </c>
      <c r="C64" s="37" t="s">
        <v>914</v>
      </c>
      <c r="D64" s="7">
        <v>1</v>
      </c>
      <c r="E64" s="8">
        <v>1.8867924528301886E-2</v>
      </c>
      <c r="F64" s="7">
        <v>52</v>
      </c>
      <c r="G64" s="8">
        <v>5.6987550412063821E-4</v>
      </c>
      <c r="H64" s="7">
        <v>1039</v>
      </c>
      <c r="I64" s="8">
        <v>4.7031514736164064E-4</v>
      </c>
      <c r="J64" s="7">
        <v>42</v>
      </c>
      <c r="K64" s="8">
        <v>0.80769230769230771</v>
      </c>
      <c r="L64" s="7">
        <v>354</v>
      </c>
      <c r="M64" s="8">
        <v>0.34071222329162654</v>
      </c>
      <c r="N64" s="39" t="s">
        <v>908</v>
      </c>
      <c r="O64" s="40">
        <v>19.98076923076923</v>
      </c>
      <c r="P64" s="40">
        <v>5.4</v>
      </c>
      <c r="Q64" s="40"/>
      <c r="R64" s="7">
        <v>1</v>
      </c>
    </row>
    <row r="65" spans="2:18" s="1" customFormat="1" ht="15" customHeight="1">
      <c r="B65" s="6" t="s">
        <v>364</v>
      </c>
      <c r="C65" s="37" t="s">
        <v>914</v>
      </c>
      <c r="D65" s="7"/>
      <c r="E65" s="8"/>
      <c r="F65" s="7">
        <v>2</v>
      </c>
      <c r="G65" s="8">
        <v>2.191828862002455E-5</v>
      </c>
      <c r="H65" s="7">
        <v>5</v>
      </c>
      <c r="I65" s="8">
        <v>2.2633067726739206E-6</v>
      </c>
      <c r="J65" s="7"/>
      <c r="K65" s="8"/>
      <c r="L65" s="7"/>
      <c r="M65" s="8"/>
      <c r="N65" s="39" t="s">
        <v>929</v>
      </c>
      <c r="O65" s="40">
        <v>2.5</v>
      </c>
      <c r="P65" s="40">
        <v>2.5</v>
      </c>
      <c r="Q65" s="40"/>
      <c r="R65" s="7"/>
    </row>
    <row r="66" spans="2:18" s="1" customFormat="1" ht="15" customHeight="1">
      <c r="B66" s="6" t="s">
        <v>365</v>
      </c>
      <c r="C66" s="37" t="s">
        <v>914</v>
      </c>
      <c r="D66" s="7"/>
      <c r="E66" s="8"/>
      <c r="F66" s="7">
        <v>1</v>
      </c>
      <c r="G66" s="8">
        <v>1.0959144310012275E-5</v>
      </c>
      <c r="H66" s="7">
        <v>14</v>
      </c>
      <c r="I66" s="8">
        <v>6.3372589634869768E-6</v>
      </c>
      <c r="J66" s="7"/>
      <c r="K66" s="8"/>
      <c r="L66" s="7"/>
      <c r="M66" s="8"/>
      <c r="N66" s="39" t="s">
        <v>916</v>
      </c>
      <c r="O66" s="40">
        <v>14</v>
      </c>
      <c r="P66" s="40">
        <v>14</v>
      </c>
      <c r="Q66" s="40"/>
      <c r="R66" s="7"/>
    </row>
    <row r="67" spans="2:18" s="1" customFormat="1" ht="15" customHeight="1">
      <c r="B67" s="6" t="s">
        <v>366</v>
      </c>
      <c r="C67" s="37" t="s">
        <v>914</v>
      </c>
      <c r="D67" s="7"/>
      <c r="E67" s="8"/>
      <c r="F67" s="7">
        <v>63</v>
      </c>
      <c r="G67" s="8">
        <v>6.9042609153077326E-4</v>
      </c>
      <c r="H67" s="7">
        <v>1471</v>
      </c>
      <c r="I67" s="8">
        <v>6.658648525206674E-4</v>
      </c>
      <c r="J67" s="7">
        <v>35</v>
      </c>
      <c r="K67" s="8">
        <v>0.55555555555555558</v>
      </c>
      <c r="L67" s="7">
        <v>391</v>
      </c>
      <c r="M67" s="8">
        <v>0.26580557443915703</v>
      </c>
      <c r="N67" s="39" t="s">
        <v>924</v>
      </c>
      <c r="O67" s="40">
        <v>23.349206349206348</v>
      </c>
      <c r="P67" s="40">
        <v>13.535714285714286</v>
      </c>
      <c r="Q67" s="40"/>
      <c r="R67" s="7"/>
    </row>
    <row r="68" spans="2:18" s="1" customFormat="1" ht="15" customHeight="1">
      <c r="B68" s="6" t="s">
        <v>367</v>
      </c>
      <c r="C68" s="37" t="s">
        <v>914</v>
      </c>
      <c r="D68" s="7"/>
      <c r="E68" s="8"/>
      <c r="F68" s="7">
        <v>185</v>
      </c>
      <c r="G68" s="8">
        <v>2.0274416973522706E-3</v>
      </c>
      <c r="H68" s="7">
        <v>3253</v>
      </c>
      <c r="I68" s="8">
        <v>1.4725073863016526E-3</v>
      </c>
      <c r="J68" s="7">
        <v>69</v>
      </c>
      <c r="K68" s="8">
        <v>0.37297297297297299</v>
      </c>
      <c r="L68" s="7">
        <v>399</v>
      </c>
      <c r="M68" s="8">
        <v>0.12265600983707348</v>
      </c>
      <c r="N68" s="39" t="s">
        <v>943</v>
      </c>
      <c r="O68" s="40">
        <v>17.583783783783783</v>
      </c>
      <c r="P68" s="40">
        <v>12.706896551724139</v>
      </c>
      <c r="Q68" s="40"/>
      <c r="R68" s="7"/>
    </row>
    <row r="69" spans="2:18" s="1" customFormat="1" ht="15" customHeight="1">
      <c r="B69" s="6" t="s">
        <v>369</v>
      </c>
      <c r="C69" s="37" t="s">
        <v>914</v>
      </c>
      <c r="D69" s="7">
        <v>7</v>
      </c>
      <c r="E69" s="8">
        <v>5.46875E-2</v>
      </c>
      <c r="F69" s="7">
        <v>121</v>
      </c>
      <c r="G69" s="8">
        <v>1.3260564615114852E-3</v>
      </c>
      <c r="H69" s="7">
        <v>1947</v>
      </c>
      <c r="I69" s="8">
        <v>8.813316572792246E-4</v>
      </c>
      <c r="J69" s="7">
        <v>44</v>
      </c>
      <c r="K69" s="8">
        <v>0.36363636363636365</v>
      </c>
      <c r="L69" s="7">
        <v>374</v>
      </c>
      <c r="M69" s="8">
        <v>0.19209039548022599</v>
      </c>
      <c r="N69" s="39" t="s">
        <v>929</v>
      </c>
      <c r="O69" s="40">
        <v>16.09090909090909</v>
      </c>
      <c r="P69" s="40">
        <v>9</v>
      </c>
      <c r="Q69" s="40"/>
      <c r="R69" s="7">
        <v>1</v>
      </c>
    </row>
    <row r="70" spans="2:18" s="1" customFormat="1" ht="15" customHeight="1">
      <c r="B70" s="6" t="s">
        <v>370</v>
      </c>
      <c r="C70" s="37" t="s">
        <v>914</v>
      </c>
      <c r="D70" s="7">
        <v>144</v>
      </c>
      <c r="E70" s="8">
        <v>0.21021897810218979</v>
      </c>
      <c r="F70" s="7">
        <v>541</v>
      </c>
      <c r="G70" s="8">
        <v>5.9288970717166403E-3</v>
      </c>
      <c r="H70" s="7">
        <v>6737</v>
      </c>
      <c r="I70" s="8">
        <v>3.0495795455008404E-3</v>
      </c>
      <c r="J70" s="7">
        <v>117</v>
      </c>
      <c r="K70" s="8">
        <v>0.21626617375231053</v>
      </c>
      <c r="L70" s="7">
        <v>666</v>
      </c>
      <c r="M70" s="8">
        <v>9.8857058037702242E-2</v>
      </c>
      <c r="N70" s="39" t="s">
        <v>916</v>
      </c>
      <c r="O70" s="40">
        <v>12.452865064695009</v>
      </c>
      <c r="P70" s="40">
        <v>8.7995283018867916</v>
      </c>
      <c r="Q70" s="40"/>
      <c r="R70" s="7"/>
    </row>
    <row r="71" spans="2:18" s="1" customFormat="1" ht="15" customHeight="1">
      <c r="B71" s="6" t="s">
        <v>371</v>
      </c>
      <c r="C71" s="37" t="s">
        <v>914</v>
      </c>
      <c r="D71" s="7">
        <v>2</v>
      </c>
      <c r="E71" s="8">
        <v>3.7735849056603772E-2</v>
      </c>
      <c r="F71" s="7">
        <v>51</v>
      </c>
      <c r="G71" s="8">
        <v>5.5891635981062597E-4</v>
      </c>
      <c r="H71" s="7">
        <v>845</v>
      </c>
      <c r="I71" s="8">
        <v>3.8249884458189254E-4</v>
      </c>
      <c r="J71" s="7">
        <v>16</v>
      </c>
      <c r="K71" s="8">
        <v>0.31372549019607843</v>
      </c>
      <c r="L71" s="7">
        <v>133</v>
      </c>
      <c r="M71" s="8">
        <v>0.15739644970414202</v>
      </c>
      <c r="N71" s="39" t="s">
        <v>924</v>
      </c>
      <c r="O71" s="40">
        <v>16.568627450980394</v>
      </c>
      <c r="P71" s="40">
        <v>11.2</v>
      </c>
      <c r="Q71" s="40"/>
      <c r="R71" s="7">
        <v>1</v>
      </c>
    </row>
    <row r="72" spans="2:18" s="1" customFormat="1" ht="15" customHeight="1">
      <c r="B72" s="6" t="s">
        <v>372</v>
      </c>
      <c r="C72" s="37" t="s">
        <v>914</v>
      </c>
      <c r="D72" s="7">
        <v>21</v>
      </c>
      <c r="E72" s="8">
        <v>0.12138728323699421</v>
      </c>
      <c r="F72" s="7">
        <v>152</v>
      </c>
      <c r="G72" s="8">
        <v>1.6657899351218658E-3</v>
      </c>
      <c r="H72" s="7">
        <v>1906</v>
      </c>
      <c r="I72" s="8">
        <v>8.6277254174329848E-4</v>
      </c>
      <c r="J72" s="7">
        <v>36</v>
      </c>
      <c r="K72" s="8">
        <v>0.23684210526315788</v>
      </c>
      <c r="L72" s="7">
        <v>203</v>
      </c>
      <c r="M72" s="8">
        <v>0.10650577124868835</v>
      </c>
      <c r="N72" s="39" t="s">
        <v>931</v>
      </c>
      <c r="O72" s="40">
        <v>12.539473684210526</v>
      </c>
      <c r="P72" s="40">
        <v>8.4741379310344822</v>
      </c>
      <c r="Q72" s="40"/>
      <c r="R72" s="7"/>
    </row>
    <row r="73" spans="2:18" s="1" customFormat="1" ht="15" customHeight="1">
      <c r="B73" s="6" t="s">
        <v>374</v>
      </c>
      <c r="C73" s="37" t="s">
        <v>907</v>
      </c>
      <c r="D73" s="7"/>
      <c r="E73" s="8"/>
      <c r="F73" s="7">
        <v>1</v>
      </c>
      <c r="G73" s="8">
        <v>1.0959144310012275E-5</v>
      </c>
      <c r="H73" s="7">
        <v>31</v>
      </c>
      <c r="I73" s="8">
        <v>1.4032501990578307E-5</v>
      </c>
      <c r="J73" s="7">
        <v>1</v>
      </c>
      <c r="K73" s="8">
        <v>1</v>
      </c>
      <c r="L73" s="7">
        <v>16</v>
      </c>
      <c r="M73" s="8">
        <v>0.5161290322580645</v>
      </c>
      <c r="N73" s="39" t="s">
        <v>919</v>
      </c>
      <c r="O73" s="40">
        <v>31</v>
      </c>
      <c r="P73" s="40"/>
      <c r="Q73" s="40">
        <v>2</v>
      </c>
      <c r="R73" s="7"/>
    </row>
    <row r="74" spans="2:18" s="1" customFormat="1" ht="15" customHeight="1">
      <c r="B74" s="6" t="s">
        <v>375</v>
      </c>
      <c r="C74" s="37" t="s">
        <v>907</v>
      </c>
      <c r="D74" s="7"/>
      <c r="E74" s="8"/>
      <c r="F74" s="7">
        <v>16</v>
      </c>
      <c r="G74" s="8">
        <v>1.753463089601964E-4</v>
      </c>
      <c r="H74" s="7">
        <v>414</v>
      </c>
      <c r="I74" s="8">
        <v>1.8740180077740062E-4</v>
      </c>
      <c r="J74" s="7">
        <v>16</v>
      </c>
      <c r="K74" s="8">
        <v>1</v>
      </c>
      <c r="L74" s="7">
        <v>174</v>
      </c>
      <c r="M74" s="8">
        <v>0.42028985507246375</v>
      </c>
      <c r="N74" s="39" t="s">
        <v>908</v>
      </c>
      <c r="O74" s="40">
        <v>25.875</v>
      </c>
      <c r="P74" s="40"/>
      <c r="Q74" s="40">
        <v>8.4375</v>
      </c>
      <c r="R74" s="7"/>
    </row>
    <row r="75" spans="2:18" s="1" customFormat="1" ht="15" customHeight="1">
      <c r="B75" s="6" t="s">
        <v>377</v>
      </c>
      <c r="C75" s="37" t="s">
        <v>907</v>
      </c>
      <c r="D75" s="7"/>
      <c r="E75" s="8"/>
      <c r="F75" s="7">
        <v>1</v>
      </c>
      <c r="G75" s="8">
        <v>1.0959144310012275E-5</v>
      </c>
      <c r="H75" s="7">
        <v>25</v>
      </c>
      <c r="I75" s="8">
        <v>1.1316533863369602E-5</v>
      </c>
      <c r="J75" s="7">
        <v>1</v>
      </c>
      <c r="K75" s="8">
        <v>1</v>
      </c>
      <c r="L75" s="7">
        <v>10</v>
      </c>
      <c r="M75" s="8">
        <v>0.4</v>
      </c>
      <c r="N75" s="39" t="s">
        <v>922</v>
      </c>
      <c r="O75" s="40">
        <v>25</v>
      </c>
      <c r="P75" s="40"/>
      <c r="Q75" s="40">
        <v>0</v>
      </c>
      <c r="R75" s="7"/>
    </row>
    <row r="76" spans="2:18" s="1" customFormat="1" ht="15" customHeight="1">
      <c r="B76" s="6" t="s">
        <v>379</v>
      </c>
      <c r="C76" s="37" t="s">
        <v>907</v>
      </c>
      <c r="D76" s="7"/>
      <c r="E76" s="8"/>
      <c r="F76" s="7">
        <v>1</v>
      </c>
      <c r="G76" s="8">
        <v>1.0959144310012275E-5</v>
      </c>
      <c r="H76" s="7">
        <v>22</v>
      </c>
      <c r="I76" s="8">
        <v>9.9585497997652497E-6</v>
      </c>
      <c r="J76" s="7">
        <v>1</v>
      </c>
      <c r="K76" s="8">
        <v>1</v>
      </c>
      <c r="L76" s="7">
        <v>7</v>
      </c>
      <c r="M76" s="8">
        <v>0.31818181818181818</v>
      </c>
      <c r="N76" s="39" t="s">
        <v>921</v>
      </c>
      <c r="O76" s="40">
        <v>22</v>
      </c>
      <c r="P76" s="40"/>
      <c r="Q76" s="40">
        <v>8</v>
      </c>
      <c r="R76" s="7"/>
    </row>
    <row r="77" spans="2:18" s="1" customFormat="1" ht="15" customHeight="1">
      <c r="B77" s="6" t="s">
        <v>385</v>
      </c>
      <c r="C77" s="37" t="s">
        <v>907</v>
      </c>
      <c r="D77" s="7"/>
      <c r="E77" s="8"/>
      <c r="F77" s="7">
        <v>2</v>
      </c>
      <c r="G77" s="8">
        <v>2.191828862002455E-5</v>
      </c>
      <c r="H77" s="7">
        <v>68</v>
      </c>
      <c r="I77" s="8">
        <v>3.0780972108365315E-5</v>
      </c>
      <c r="J77" s="7">
        <v>2</v>
      </c>
      <c r="K77" s="8">
        <v>1</v>
      </c>
      <c r="L77" s="7">
        <v>38</v>
      </c>
      <c r="M77" s="8">
        <v>0.55882352941176472</v>
      </c>
      <c r="N77" s="39" t="s">
        <v>948</v>
      </c>
      <c r="O77" s="40">
        <v>34</v>
      </c>
      <c r="P77" s="40"/>
      <c r="Q77" s="40">
        <v>17</v>
      </c>
      <c r="R77" s="7"/>
    </row>
    <row r="78" spans="2:18" s="1" customFormat="1" ht="15" customHeight="1">
      <c r="B78" s="6" t="s">
        <v>386</v>
      </c>
      <c r="C78" s="37" t="s">
        <v>914</v>
      </c>
      <c r="D78" s="7"/>
      <c r="E78" s="8"/>
      <c r="F78" s="7">
        <v>7</v>
      </c>
      <c r="G78" s="8">
        <v>7.6714010170085922E-5</v>
      </c>
      <c r="H78" s="7">
        <v>62</v>
      </c>
      <c r="I78" s="8">
        <v>2.8065003981156614E-5</v>
      </c>
      <c r="J78" s="7">
        <v>1</v>
      </c>
      <c r="K78" s="8">
        <v>0.14285714285714285</v>
      </c>
      <c r="L78" s="7">
        <v>1</v>
      </c>
      <c r="M78" s="8">
        <v>1.6129032258064516E-2</v>
      </c>
      <c r="N78" s="39" t="s">
        <v>925</v>
      </c>
      <c r="O78" s="40">
        <v>8.8571428571428577</v>
      </c>
      <c r="P78" s="40">
        <v>6.833333333333333</v>
      </c>
      <c r="Q78" s="40"/>
      <c r="R78" s="7"/>
    </row>
    <row r="79" spans="2:18" s="1" customFormat="1" ht="15" customHeight="1">
      <c r="B79" s="6" t="s">
        <v>387</v>
      </c>
      <c r="C79" s="37" t="s">
        <v>914</v>
      </c>
      <c r="D79" s="7">
        <v>2</v>
      </c>
      <c r="E79" s="8">
        <v>9.5238095238095233E-2</v>
      </c>
      <c r="F79" s="7">
        <v>19</v>
      </c>
      <c r="G79" s="8">
        <v>2.0822374189023322E-4</v>
      </c>
      <c r="H79" s="7">
        <v>208</v>
      </c>
      <c r="I79" s="8">
        <v>9.415356174323509E-5</v>
      </c>
      <c r="J79" s="7">
        <v>1</v>
      </c>
      <c r="K79" s="8">
        <v>5.2631578947368418E-2</v>
      </c>
      <c r="L79" s="7">
        <v>2</v>
      </c>
      <c r="M79" s="8">
        <v>9.6153846153846159E-3</v>
      </c>
      <c r="N79" s="39" t="s">
        <v>943</v>
      </c>
      <c r="O79" s="40">
        <v>10.947368421052632</v>
      </c>
      <c r="P79" s="40">
        <v>10.333333333333334</v>
      </c>
      <c r="Q79" s="40"/>
      <c r="R79" s="7"/>
    </row>
    <row r="80" spans="2:18" s="1" customFormat="1" ht="15" customHeight="1">
      <c r="B80" s="6" t="s">
        <v>388</v>
      </c>
      <c r="C80" s="37" t="s">
        <v>914</v>
      </c>
      <c r="D80" s="7"/>
      <c r="E80" s="8"/>
      <c r="F80" s="7">
        <v>2</v>
      </c>
      <c r="G80" s="8">
        <v>2.191828862002455E-5</v>
      </c>
      <c r="H80" s="7">
        <v>32</v>
      </c>
      <c r="I80" s="8">
        <v>1.448516334511309E-5</v>
      </c>
      <c r="J80" s="7">
        <v>1</v>
      </c>
      <c r="K80" s="8">
        <v>0.5</v>
      </c>
      <c r="L80" s="7">
        <v>11</v>
      </c>
      <c r="M80" s="8">
        <v>0.34375</v>
      </c>
      <c r="N80" s="39" t="s">
        <v>919</v>
      </c>
      <c r="O80" s="40">
        <v>16</v>
      </c>
      <c r="P80" s="40">
        <v>6</v>
      </c>
      <c r="Q80" s="40"/>
      <c r="R80" s="7">
        <v>2</v>
      </c>
    </row>
    <row r="81" spans="2:18" s="1" customFormat="1" ht="15" customHeight="1">
      <c r="B81" s="6" t="s">
        <v>389</v>
      </c>
      <c r="C81" s="37" t="s">
        <v>914</v>
      </c>
      <c r="D81" s="7"/>
      <c r="E81" s="8"/>
      <c r="F81" s="7">
        <v>84</v>
      </c>
      <c r="G81" s="8">
        <v>9.2056812204103101E-4</v>
      </c>
      <c r="H81" s="7">
        <v>2183</v>
      </c>
      <c r="I81" s="8">
        <v>9.8815973694943372E-4</v>
      </c>
      <c r="J81" s="7">
        <v>30</v>
      </c>
      <c r="K81" s="8">
        <v>0.35714285714285715</v>
      </c>
      <c r="L81" s="7">
        <v>784</v>
      </c>
      <c r="M81" s="8">
        <v>0.35913879981676594</v>
      </c>
      <c r="N81" s="39" t="s">
        <v>930</v>
      </c>
      <c r="O81" s="40">
        <v>25.988095238095237</v>
      </c>
      <c r="P81" s="40">
        <v>14.796296296296296</v>
      </c>
      <c r="Q81" s="40"/>
      <c r="R81" s="7"/>
    </row>
    <row r="82" spans="2:18" s="1" customFormat="1" ht="15" customHeight="1">
      <c r="B82" s="6" t="s">
        <v>390</v>
      </c>
      <c r="C82" s="37" t="s">
        <v>914</v>
      </c>
      <c r="D82" s="7"/>
      <c r="E82" s="8"/>
      <c r="F82" s="7">
        <v>19</v>
      </c>
      <c r="G82" s="8">
        <v>2.0822374189023322E-4</v>
      </c>
      <c r="H82" s="7">
        <v>251</v>
      </c>
      <c r="I82" s="8">
        <v>1.136179999882308E-4</v>
      </c>
      <c r="J82" s="7">
        <v>1</v>
      </c>
      <c r="K82" s="8">
        <v>5.2631578947368418E-2</v>
      </c>
      <c r="L82" s="7">
        <v>3</v>
      </c>
      <c r="M82" s="8">
        <v>1.1952191235059761E-2</v>
      </c>
      <c r="N82" s="39" t="s">
        <v>930</v>
      </c>
      <c r="O82" s="40">
        <v>13.210526315789474</v>
      </c>
      <c r="P82" s="40">
        <v>12.666666666666666</v>
      </c>
      <c r="Q82" s="40"/>
      <c r="R82" s="7"/>
    </row>
    <row r="83" spans="2:18" s="1" customFormat="1" ht="15" customHeight="1">
      <c r="B83" s="6" t="s">
        <v>391</v>
      </c>
      <c r="C83" s="37" t="s">
        <v>914</v>
      </c>
      <c r="D83" s="7"/>
      <c r="E83" s="8"/>
      <c r="F83" s="7">
        <v>31</v>
      </c>
      <c r="G83" s="8">
        <v>3.3973347361038051E-4</v>
      </c>
      <c r="H83" s="7">
        <v>753</v>
      </c>
      <c r="I83" s="8">
        <v>3.4085399996469244E-4</v>
      </c>
      <c r="J83" s="7">
        <v>25</v>
      </c>
      <c r="K83" s="8">
        <v>0.80645161290322576</v>
      </c>
      <c r="L83" s="7">
        <v>330</v>
      </c>
      <c r="M83" s="8">
        <v>0.43824701195219123</v>
      </c>
      <c r="N83" s="39" t="s">
        <v>949</v>
      </c>
      <c r="O83" s="40">
        <v>24.29032258064516</v>
      </c>
      <c r="P83" s="40">
        <v>8</v>
      </c>
      <c r="Q83" s="40"/>
      <c r="R83" s="7"/>
    </row>
    <row r="84" spans="2:18" s="1" customFormat="1" ht="15" customHeight="1">
      <c r="B84" s="6" t="s">
        <v>392</v>
      </c>
      <c r="C84" s="37" t="s">
        <v>914</v>
      </c>
      <c r="D84" s="7">
        <v>9</v>
      </c>
      <c r="E84" s="8">
        <v>3.354453969437197E-3</v>
      </c>
      <c r="F84" s="7">
        <v>2674</v>
      </c>
      <c r="G84" s="8">
        <v>2.9304751884972821E-2</v>
      </c>
      <c r="H84" s="7">
        <v>53000</v>
      </c>
      <c r="I84" s="8">
        <v>2.3991051790343557E-2</v>
      </c>
      <c r="J84" s="7">
        <v>1004</v>
      </c>
      <c r="K84" s="8">
        <v>0.37546746447270007</v>
      </c>
      <c r="L84" s="7">
        <v>9644</v>
      </c>
      <c r="M84" s="8">
        <v>0.18196226415094341</v>
      </c>
      <c r="N84" s="39" t="s">
        <v>923</v>
      </c>
      <c r="O84" s="40">
        <v>19.820493642483171</v>
      </c>
      <c r="P84" s="40">
        <v>13.931137724550899</v>
      </c>
      <c r="Q84" s="40"/>
      <c r="R84" s="7">
        <v>74</v>
      </c>
    </row>
    <row r="85" spans="2:18" s="1" customFormat="1" ht="15" customHeight="1">
      <c r="B85" s="6" t="s">
        <v>393</v>
      </c>
      <c r="C85" s="37" t="s">
        <v>914</v>
      </c>
      <c r="D85" s="7"/>
      <c r="E85" s="8"/>
      <c r="F85" s="7">
        <v>2</v>
      </c>
      <c r="G85" s="8">
        <v>2.191828862002455E-5</v>
      </c>
      <c r="H85" s="7">
        <v>24</v>
      </c>
      <c r="I85" s="8">
        <v>1.0863872508834819E-5</v>
      </c>
      <c r="J85" s="7">
        <v>1</v>
      </c>
      <c r="K85" s="8">
        <v>0.5</v>
      </c>
      <c r="L85" s="7">
        <v>5</v>
      </c>
      <c r="M85" s="8">
        <v>0.20833333333333334</v>
      </c>
      <c r="N85" s="39" t="s">
        <v>917</v>
      </c>
      <c r="O85" s="40">
        <v>12</v>
      </c>
      <c r="P85" s="40">
        <v>4</v>
      </c>
      <c r="Q85" s="40"/>
      <c r="R85" s="7"/>
    </row>
    <row r="86" spans="2:18" s="1" customFormat="1" ht="15" customHeight="1">
      <c r="B86" s="6" t="s">
        <v>394</v>
      </c>
      <c r="C86" s="37" t="s">
        <v>914</v>
      </c>
      <c r="D86" s="7"/>
      <c r="E86" s="8"/>
      <c r="F86" s="7">
        <v>11</v>
      </c>
      <c r="G86" s="8">
        <v>1.2055058741013502E-4</v>
      </c>
      <c r="H86" s="7">
        <v>158</v>
      </c>
      <c r="I86" s="8">
        <v>7.152049401649589E-5</v>
      </c>
      <c r="J86" s="7">
        <v>4</v>
      </c>
      <c r="K86" s="8">
        <v>0.36363636363636365</v>
      </c>
      <c r="L86" s="7">
        <v>48</v>
      </c>
      <c r="M86" s="8">
        <v>0.30379746835443039</v>
      </c>
      <c r="N86" s="39" t="s">
        <v>909</v>
      </c>
      <c r="O86" s="40">
        <v>14.363636363636363</v>
      </c>
      <c r="P86" s="40">
        <v>7.1428571428571432</v>
      </c>
      <c r="Q86" s="40"/>
      <c r="R86" s="7">
        <v>8</v>
      </c>
    </row>
    <row r="87" spans="2:18" s="1" customFormat="1" ht="15" customHeight="1">
      <c r="B87" s="6" t="s">
        <v>395</v>
      </c>
      <c r="C87" s="37" t="s">
        <v>914</v>
      </c>
      <c r="D87" s="7"/>
      <c r="E87" s="8"/>
      <c r="F87" s="7">
        <v>103</v>
      </c>
      <c r="G87" s="8">
        <v>1.1287918639312643E-3</v>
      </c>
      <c r="H87" s="7">
        <v>2562</v>
      </c>
      <c r="I87" s="8">
        <v>1.1597183903181169E-3</v>
      </c>
      <c r="J87" s="7">
        <v>62</v>
      </c>
      <c r="K87" s="8">
        <v>0.60194174757281549</v>
      </c>
      <c r="L87" s="7">
        <v>737</v>
      </c>
      <c r="M87" s="8">
        <v>0.28766588602654175</v>
      </c>
      <c r="N87" s="39" t="s">
        <v>920</v>
      </c>
      <c r="O87" s="40">
        <v>24.873786407766989</v>
      </c>
      <c r="P87" s="40">
        <v>14.268292682926829</v>
      </c>
      <c r="Q87" s="40"/>
      <c r="R87" s="7">
        <v>6</v>
      </c>
    </row>
    <row r="88" spans="2:18" s="1" customFormat="1" ht="15" customHeight="1">
      <c r="B88" s="6" t="s">
        <v>396</v>
      </c>
      <c r="C88" s="37" t="s">
        <v>914</v>
      </c>
      <c r="D88" s="7"/>
      <c r="E88" s="8"/>
      <c r="F88" s="7">
        <v>253</v>
      </c>
      <c r="G88" s="8">
        <v>2.7726635104331054E-3</v>
      </c>
      <c r="H88" s="7">
        <v>4951</v>
      </c>
      <c r="I88" s="8">
        <v>2.2411263663017159E-3</v>
      </c>
      <c r="J88" s="7">
        <v>92</v>
      </c>
      <c r="K88" s="8">
        <v>0.36363636363636365</v>
      </c>
      <c r="L88" s="7">
        <v>792</v>
      </c>
      <c r="M88" s="8">
        <v>0.15996768329630379</v>
      </c>
      <c r="N88" s="39" t="s">
        <v>922</v>
      </c>
      <c r="O88" s="40">
        <v>19.569169960474309</v>
      </c>
      <c r="P88" s="40">
        <v>14.403726708074535</v>
      </c>
      <c r="Q88" s="40"/>
      <c r="R88" s="7"/>
    </row>
    <row r="89" spans="2:18" s="1" customFormat="1" ht="15" customHeight="1">
      <c r="B89" s="6" t="s">
        <v>397</v>
      </c>
      <c r="C89" s="37" t="s">
        <v>914</v>
      </c>
      <c r="D89" s="7"/>
      <c r="E89" s="8"/>
      <c r="F89" s="7">
        <v>202</v>
      </c>
      <c r="G89" s="8">
        <v>2.2137471506224792E-3</v>
      </c>
      <c r="H89" s="7">
        <v>3545</v>
      </c>
      <c r="I89" s="8">
        <v>1.6046845018258095E-3</v>
      </c>
      <c r="J89" s="7">
        <v>61</v>
      </c>
      <c r="K89" s="8">
        <v>0.30198019801980197</v>
      </c>
      <c r="L89" s="7">
        <v>439</v>
      </c>
      <c r="M89" s="8">
        <v>0.12383638928067701</v>
      </c>
      <c r="N89" s="39" t="s">
        <v>928</v>
      </c>
      <c r="O89" s="40">
        <v>17.549504950495049</v>
      </c>
      <c r="P89" s="40">
        <v>13.375886524822695</v>
      </c>
      <c r="Q89" s="40"/>
      <c r="R89" s="7"/>
    </row>
    <row r="90" spans="2:18" s="1" customFormat="1" ht="15" customHeight="1">
      <c r="B90" s="6" t="s">
        <v>398</v>
      </c>
      <c r="C90" s="37" t="s">
        <v>914</v>
      </c>
      <c r="D90" s="7">
        <v>3</v>
      </c>
      <c r="E90" s="8">
        <v>6.6666666666666671E-3</v>
      </c>
      <c r="F90" s="7">
        <v>447</v>
      </c>
      <c r="G90" s="8">
        <v>4.8987375065754866E-3</v>
      </c>
      <c r="H90" s="7">
        <v>6488</v>
      </c>
      <c r="I90" s="8">
        <v>2.9368668682216792E-3</v>
      </c>
      <c r="J90" s="7">
        <v>62</v>
      </c>
      <c r="K90" s="8">
        <v>0.13870246085011187</v>
      </c>
      <c r="L90" s="7">
        <v>270</v>
      </c>
      <c r="M90" s="8">
        <v>4.1615289765721333E-2</v>
      </c>
      <c r="N90" s="39" t="s">
        <v>943</v>
      </c>
      <c r="O90" s="40">
        <v>14.514541387024609</v>
      </c>
      <c r="P90" s="40">
        <v>12.92987012987013</v>
      </c>
      <c r="Q90" s="40"/>
      <c r="R90" s="7">
        <v>1</v>
      </c>
    </row>
    <row r="91" spans="2:18" s="1" customFormat="1" ht="15" customHeight="1">
      <c r="B91" s="6" t="s">
        <v>399</v>
      </c>
      <c r="C91" s="37" t="s">
        <v>914</v>
      </c>
      <c r="D91" s="7">
        <v>1</v>
      </c>
      <c r="E91" s="8">
        <v>1.282051282051282E-2</v>
      </c>
      <c r="F91" s="7">
        <v>77</v>
      </c>
      <c r="G91" s="8">
        <v>8.4385411187094513E-4</v>
      </c>
      <c r="H91" s="7">
        <v>1070</v>
      </c>
      <c r="I91" s="8">
        <v>4.8434764935221896E-4</v>
      </c>
      <c r="J91" s="7">
        <v>10</v>
      </c>
      <c r="K91" s="8">
        <v>0.12987012987012986</v>
      </c>
      <c r="L91" s="7">
        <v>82</v>
      </c>
      <c r="M91" s="8">
        <v>7.6635514018691592E-2</v>
      </c>
      <c r="N91" s="39" t="s">
        <v>926</v>
      </c>
      <c r="O91" s="40">
        <v>13.896103896103897</v>
      </c>
      <c r="P91" s="40">
        <v>11.761194029850746</v>
      </c>
      <c r="Q91" s="40"/>
      <c r="R91" s="7"/>
    </row>
    <row r="92" spans="2:18" s="1" customFormat="1" ht="15" customHeight="1">
      <c r="B92" s="6" t="s">
        <v>400</v>
      </c>
      <c r="C92" s="37" t="s">
        <v>914</v>
      </c>
      <c r="D92" s="7"/>
      <c r="E92" s="8"/>
      <c r="F92" s="7">
        <v>28</v>
      </c>
      <c r="G92" s="8">
        <v>3.0685604068034369E-4</v>
      </c>
      <c r="H92" s="7">
        <v>549</v>
      </c>
      <c r="I92" s="8">
        <v>2.4851108363959648E-4</v>
      </c>
      <c r="J92" s="7">
        <v>17</v>
      </c>
      <c r="K92" s="8">
        <v>0.6071428571428571</v>
      </c>
      <c r="L92" s="7">
        <v>189</v>
      </c>
      <c r="M92" s="8">
        <v>0.34426229508196721</v>
      </c>
      <c r="N92" s="39" t="s">
        <v>928</v>
      </c>
      <c r="O92" s="40">
        <v>19.607142857142858</v>
      </c>
      <c r="P92" s="40">
        <v>9.545454545454545</v>
      </c>
      <c r="Q92" s="40"/>
      <c r="R92" s="7"/>
    </row>
    <row r="93" spans="2:18" s="1" customFormat="1" ht="15" customHeight="1">
      <c r="B93" s="6" t="s">
        <v>401</v>
      </c>
      <c r="C93" s="37" t="s">
        <v>914</v>
      </c>
      <c r="D93" s="7"/>
      <c r="E93" s="8"/>
      <c r="F93" s="7">
        <v>23</v>
      </c>
      <c r="G93" s="8">
        <v>2.5206031913028228E-4</v>
      </c>
      <c r="H93" s="7">
        <v>333</v>
      </c>
      <c r="I93" s="8">
        <v>1.507362310600831E-4</v>
      </c>
      <c r="J93" s="7">
        <v>4</v>
      </c>
      <c r="K93" s="8">
        <v>0.17391304347826086</v>
      </c>
      <c r="L93" s="7">
        <v>47</v>
      </c>
      <c r="M93" s="8">
        <v>0.14114114114114115</v>
      </c>
      <c r="N93" s="39" t="s">
        <v>916</v>
      </c>
      <c r="O93" s="40">
        <v>14.478260869565217</v>
      </c>
      <c r="P93" s="40">
        <v>10.842105263157896</v>
      </c>
      <c r="Q93" s="40"/>
      <c r="R93" s="7">
        <v>1</v>
      </c>
    </row>
    <row r="94" spans="2:18" s="1" customFormat="1" ht="15" customHeight="1">
      <c r="B94" s="6" t="s">
        <v>403</v>
      </c>
      <c r="C94" s="37" t="s">
        <v>914</v>
      </c>
      <c r="D94" s="7">
        <v>2</v>
      </c>
      <c r="E94" s="8">
        <v>0.1111111111111111</v>
      </c>
      <c r="F94" s="7">
        <v>16</v>
      </c>
      <c r="G94" s="8">
        <v>1.753463089601964E-4</v>
      </c>
      <c r="H94" s="7">
        <v>144</v>
      </c>
      <c r="I94" s="8">
        <v>6.5183235053008906E-5</v>
      </c>
      <c r="J94" s="7">
        <v>5</v>
      </c>
      <c r="K94" s="8">
        <v>0.3125</v>
      </c>
      <c r="L94" s="7">
        <v>18</v>
      </c>
      <c r="M94" s="8">
        <v>0.125</v>
      </c>
      <c r="N94" s="39" t="s">
        <v>930</v>
      </c>
      <c r="O94" s="40">
        <v>9</v>
      </c>
      <c r="P94" s="40">
        <v>4.6363636363636367</v>
      </c>
      <c r="Q94" s="40"/>
      <c r="R94" s="7"/>
    </row>
    <row r="95" spans="2:18" s="1" customFormat="1" ht="15" customHeight="1">
      <c r="B95" s="6" t="s">
        <v>404</v>
      </c>
      <c r="C95" s="37" t="s">
        <v>914</v>
      </c>
      <c r="D95" s="7">
        <v>6</v>
      </c>
      <c r="E95" s="8">
        <v>0.16666666666666666</v>
      </c>
      <c r="F95" s="7">
        <v>30</v>
      </c>
      <c r="G95" s="8">
        <v>3.2877432930036822E-4</v>
      </c>
      <c r="H95" s="7">
        <v>311</v>
      </c>
      <c r="I95" s="8">
        <v>1.4077768126031785E-4</v>
      </c>
      <c r="J95" s="7">
        <v>5</v>
      </c>
      <c r="K95" s="8">
        <v>0.16666666666666666</v>
      </c>
      <c r="L95" s="7">
        <v>22</v>
      </c>
      <c r="M95" s="8">
        <v>7.0739549839228297E-2</v>
      </c>
      <c r="N95" s="39" t="s">
        <v>925</v>
      </c>
      <c r="O95" s="40">
        <v>10.366666666666667</v>
      </c>
      <c r="P95" s="40">
        <v>8.56</v>
      </c>
      <c r="Q95" s="40"/>
      <c r="R95" s="7"/>
    </row>
    <row r="96" spans="2:18" s="1" customFormat="1" ht="15" customHeight="1">
      <c r="B96" s="6" t="s">
        <v>405</v>
      </c>
      <c r="C96" s="37" t="s">
        <v>914</v>
      </c>
      <c r="D96" s="7">
        <v>1</v>
      </c>
      <c r="E96" s="8">
        <v>1.3888888888888888E-2</v>
      </c>
      <c r="F96" s="7">
        <v>71</v>
      </c>
      <c r="G96" s="8">
        <v>7.7809924601087148E-4</v>
      </c>
      <c r="H96" s="7">
        <v>938</v>
      </c>
      <c r="I96" s="8">
        <v>4.2459635055362748E-4</v>
      </c>
      <c r="J96" s="7">
        <v>7</v>
      </c>
      <c r="K96" s="8">
        <v>9.8591549295774641E-2</v>
      </c>
      <c r="L96" s="7">
        <v>67</v>
      </c>
      <c r="M96" s="8">
        <v>7.1428571428571425E-2</v>
      </c>
      <c r="N96" s="39" t="s">
        <v>926</v>
      </c>
      <c r="O96" s="40">
        <v>13.211267605633802</v>
      </c>
      <c r="P96" s="40">
        <v>11.421875</v>
      </c>
      <c r="Q96" s="40"/>
      <c r="R96" s="7">
        <v>1</v>
      </c>
    </row>
    <row r="97" spans="2:18" s="1" customFormat="1" ht="15" customHeight="1">
      <c r="B97" s="6" t="s">
        <v>406</v>
      </c>
      <c r="C97" s="37" t="s">
        <v>914</v>
      </c>
      <c r="D97" s="7"/>
      <c r="E97" s="8"/>
      <c r="F97" s="7">
        <v>2</v>
      </c>
      <c r="G97" s="8">
        <v>2.191828862002455E-5</v>
      </c>
      <c r="H97" s="7">
        <v>37</v>
      </c>
      <c r="I97" s="8">
        <v>1.6748470117787011E-5</v>
      </c>
      <c r="J97" s="7">
        <v>1</v>
      </c>
      <c r="K97" s="8">
        <v>0.5</v>
      </c>
      <c r="L97" s="7">
        <v>14</v>
      </c>
      <c r="M97" s="8">
        <v>0.3783783783783784</v>
      </c>
      <c r="N97" s="39" t="s">
        <v>928</v>
      </c>
      <c r="O97" s="40">
        <v>18.5</v>
      </c>
      <c r="P97" s="40">
        <v>8</v>
      </c>
      <c r="Q97" s="40"/>
      <c r="R97" s="7"/>
    </row>
    <row r="98" spans="2:18" s="1" customFormat="1" ht="15" customHeight="1">
      <c r="B98" s="6" t="s">
        <v>407</v>
      </c>
      <c r="C98" s="37" t="s">
        <v>914</v>
      </c>
      <c r="D98" s="7"/>
      <c r="E98" s="8"/>
      <c r="F98" s="7">
        <v>8</v>
      </c>
      <c r="G98" s="8">
        <v>8.76731544800982E-5</v>
      </c>
      <c r="H98" s="7">
        <v>76</v>
      </c>
      <c r="I98" s="8">
        <v>3.4402262944643591E-5</v>
      </c>
      <c r="J98" s="7">
        <v>1</v>
      </c>
      <c r="K98" s="8">
        <v>0.125</v>
      </c>
      <c r="L98" s="7">
        <v>12</v>
      </c>
      <c r="M98" s="8">
        <v>0.15789473684210525</v>
      </c>
      <c r="N98" s="39" t="s">
        <v>939</v>
      </c>
      <c r="O98" s="40">
        <v>9.5</v>
      </c>
      <c r="P98" s="40">
        <v>7</v>
      </c>
      <c r="Q98" s="40"/>
      <c r="R98" s="7"/>
    </row>
    <row r="99" spans="2:18" s="1" customFormat="1" ht="15" customHeight="1">
      <c r="B99" s="6" t="s">
        <v>408</v>
      </c>
      <c r="C99" s="37" t="s">
        <v>914</v>
      </c>
      <c r="D99" s="7"/>
      <c r="E99" s="8"/>
      <c r="F99" s="7">
        <v>7</v>
      </c>
      <c r="G99" s="8">
        <v>7.6714010170085922E-5</v>
      </c>
      <c r="H99" s="7">
        <v>85</v>
      </c>
      <c r="I99" s="8">
        <v>3.8476215135456645E-5</v>
      </c>
      <c r="J99" s="7">
        <v>1</v>
      </c>
      <c r="K99" s="8">
        <v>0.14285714285714285</v>
      </c>
      <c r="L99" s="7">
        <v>5</v>
      </c>
      <c r="M99" s="8">
        <v>5.8823529411764705E-2</v>
      </c>
      <c r="N99" s="39" t="s">
        <v>920</v>
      </c>
      <c r="O99" s="40">
        <v>12.142857142857142</v>
      </c>
      <c r="P99" s="40">
        <v>10.833333333333334</v>
      </c>
      <c r="Q99" s="40"/>
      <c r="R99" s="7"/>
    </row>
    <row r="100" spans="2:18" s="1" customFormat="1" ht="15" customHeight="1">
      <c r="B100" s="6" t="s">
        <v>409</v>
      </c>
      <c r="C100" s="37" t="s">
        <v>914</v>
      </c>
      <c r="D100" s="7">
        <v>14</v>
      </c>
      <c r="E100" s="8">
        <v>3.2444959443800694E-3</v>
      </c>
      <c r="F100" s="7">
        <v>4301</v>
      </c>
      <c r="G100" s="8">
        <v>4.7135279677362793E-2</v>
      </c>
      <c r="H100" s="7">
        <v>90869</v>
      </c>
      <c r="I100" s="8">
        <v>4.1132884625221293E-2</v>
      </c>
      <c r="J100" s="7">
        <v>512</v>
      </c>
      <c r="K100" s="8">
        <v>0.11904208323645664</v>
      </c>
      <c r="L100" s="7">
        <v>6917</v>
      </c>
      <c r="M100" s="8">
        <v>7.6120569171004418E-2</v>
      </c>
      <c r="N100" s="39" t="s">
        <v>929</v>
      </c>
      <c r="O100" s="40">
        <v>21.127412229714022</v>
      </c>
      <c r="P100" s="40">
        <v>18.088149907627344</v>
      </c>
      <c r="Q100" s="40"/>
      <c r="R100" s="7">
        <v>48</v>
      </c>
    </row>
    <row r="101" spans="2:18" s="1" customFormat="1" ht="15" customHeight="1">
      <c r="B101" s="6" t="s">
        <v>410</v>
      </c>
      <c r="C101" s="37" t="s">
        <v>914</v>
      </c>
      <c r="D101" s="7">
        <v>13</v>
      </c>
      <c r="E101" s="8">
        <v>1.7837541163556532E-3</v>
      </c>
      <c r="F101" s="7">
        <v>7275</v>
      </c>
      <c r="G101" s="8">
        <v>7.9727774855339301E-2</v>
      </c>
      <c r="H101" s="7">
        <v>113780</v>
      </c>
      <c r="I101" s="8">
        <v>5.1503808918967733E-2</v>
      </c>
      <c r="J101" s="7">
        <v>1078</v>
      </c>
      <c r="K101" s="8">
        <v>0.14817869415807561</v>
      </c>
      <c r="L101" s="7">
        <v>5743</v>
      </c>
      <c r="M101" s="8">
        <v>5.0474600105466692E-2</v>
      </c>
      <c r="N101" s="39" t="s">
        <v>939</v>
      </c>
      <c r="O101" s="40">
        <v>15.639862542955326</v>
      </c>
      <c r="P101" s="40">
        <v>13.950621268355656</v>
      </c>
      <c r="Q101" s="40"/>
      <c r="R101" s="7">
        <v>10</v>
      </c>
    </row>
    <row r="102" spans="2:18" s="1" customFormat="1" ht="15" customHeight="1">
      <c r="B102" s="6" t="s">
        <v>435</v>
      </c>
      <c r="C102" s="37" t="s">
        <v>914</v>
      </c>
      <c r="D102" s="7"/>
      <c r="E102" s="8"/>
      <c r="F102" s="7">
        <v>1</v>
      </c>
      <c r="G102" s="8">
        <v>1.0959144310012275E-5</v>
      </c>
      <c r="H102" s="7">
        <v>54</v>
      </c>
      <c r="I102" s="8">
        <v>2.4443713144878341E-5</v>
      </c>
      <c r="J102" s="7">
        <v>1</v>
      </c>
      <c r="K102" s="8">
        <v>1</v>
      </c>
      <c r="L102" s="7">
        <v>34</v>
      </c>
      <c r="M102" s="8">
        <v>0.62962962962962965</v>
      </c>
      <c r="N102" s="39" t="s">
        <v>943</v>
      </c>
      <c r="O102" s="40">
        <v>54</v>
      </c>
      <c r="P102" s="40"/>
      <c r="Q102" s="40"/>
      <c r="R102" s="7">
        <v>1</v>
      </c>
    </row>
    <row r="103" spans="2:18" s="1" customFormat="1" ht="15" customHeight="1">
      <c r="B103" s="6" t="s">
        <v>436</v>
      </c>
      <c r="C103" s="37" t="s">
        <v>914</v>
      </c>
      <c r="D103" s="7"/>
      <c r="E103" s="8"/>
      <c r="F103" s="7">
        <v>1</v>
      </c>
      <c r="G103" s="8">
        <v>1.0959144310012275E-5</v>
      </c>
      <c r="H103" s="7">
        <v>25</v>
      </c>
      <c r="I103" s="8">
        <v>1.1316533863369602E-5</v>
      </c>
      <c r="J103" s="7">
        <v>1</v>
      </c>
      <c r="K103" s="8">
        <v>1</v>
      </c>
      <c r="L103" s="7">
        <v>5</v>
      </c>
      <c r="M103" s="8">
        <v>0.2</v>
      </c>
      <c r="N103" s="39" t="s">
        <v>908</v>
      </c>
      <c r="O103" s="40">
        <v>25</v>
      </c>
      <c r="P103" s="40"/>
      <c r="Q103" s="40"/>
      <c r="R103" s="7"/>
    </row>
    <row r="104" spans="2:18" s="1" customFormat="1" ht="15" customHeight="1">
      <c r="B104" s="6" t="s">
        <v>437</v>
      </c>
      <c r="C104" s="37" t="s">
        <v>914</v>
      </c>
      <c r="D104" s="7"/>
      <c r="E104" s="8"/>
      <c r="F104" s="7">
        <v>2</v>
      </c>
      <c r="G104" s="8">
        <v>2.191828862002455E-5</v>
      </c>
      <c r="H104" s="7">
        <v>7</v>
      </c>
      <c r="I104" s="8">
        <v>3.1686294817434884E-6</v>
      </c>
      <c r="J104" s="7"/>
      <c r="K104" s="8"/>
      <c r="L104" s="7"/>
      <c r="M104" s="8"/>
      <c r="N104" s="39" t="s">
        <v>924</v>
      </c>
      <c r="O104" s="40">
        <v>3.5</v>
      </c>
      <c r="P104" s="40">
        <v>3.5</v>
      </c>
      <c r="Q104" s="40"/>
      <c r="R104" s="7"/>
    </row>
    <row r="105" spans="2:18" s="1" customFormat="1" ht="15" customHeight="1">
      <c r="B105" s="6" t="s">
        <v>438</v>
      </c>
      <c r="C105" s="37" t="s">
        <v>914</v>
      </c>
      <c r="D105" s="7"/>
      <c r="E105" s="8"/>
      <c r="F105" s="7">
        <v>1</v>
      </c>
      <c r="G105" s="8">
        <v>1.0959144310012275E-5</v>
      </c>
      <c r="H105" s="7">
        <v>1</v>
      </c>
      <c r="I105" s="8">
        <v>4.5266135453478406E-7</v>
      </c>
      <c r="J105" s="7"/>
      <c r="K105" s="8"/>
      <c r="L105" s="7"/>
      <c r="M105" s="8"/>
      <c r="N105" s="39" t="s">
        <v>926</v>
      </c>
      <c r="O105" s="40">
        <v>1</v>
      </c>
      <c r="P105" s="40">
        <v>1</v>
      </c>
      <c r="Q105" s="40"/>
      <c r="R105" s="7"/>
    </row>
    <row r="106" spans="2:18" s="1" customFormat="1" ht="15" customHeight="1">
      <c r="B106" s="6" t="s">
        <v>443</v>
      </c>
      <c r="C106" s="37" t="s">
        <v>914</v>
      </c>
      <c r="D106" s="7"/>
      <c r="E106" s="8"/>
      <c r="F106" s="7">
        <v>3</v>
      </c>
      <c r="G106" s="8">
        <v>3.2877432930036822E-5</v>
      </c>
      <c r="H106" s="7">
        <v>41</v>
      </c>
      <c r="I106" s="8">
        <v>1.8559115535926146E-5</v>
      </c>
      <c r="J106" s="7">
        <v>1</v>
      </c>
      <c r="K106" s="8">
        <v>0.33333333333333331</v>
      </c>
      <c r="L106" s="7">
        <v>15</v>
      </c>
      <c r="M106" s="8">
        <v>0.36585365853658536</v>
      </c>
      <c r="N106" s="39" t="s">
        <v>929</v>
      </c>
      <c r="O106" s="40">
        <v>13.666666666666666</v>
      </c>
      <c r="P106" s="40">
        <v>3</v>
      </c>
      <c r="Q106" s="40"/>
      <c r="R106" s="7"/>
    </row>
    <row r="107" spans="2:18" s="1" customFormat="1" ht="15" customHeight="1">
      <c r="B107" s="6" t="s">
        <v>445</v>
      </c>
      <c r="C107" s="37" t="s">
        <v>914</v>
      </c>
      <c r="D107" s="7"/>
      <c r="E107" s="8"/>
      <c r="F107" s="7">
        <v>6</v>
      </c>
      <c r="G107" s="8">
        <v>6.5754865860073643E-5</v>
      </c>
      <c r="H107" s="7">
        <v>161</v>
      </c>
      <c r="I107" s="8">
        <v>7.2878478080100237E-5</v>
      </c>
      <c r="J107" s="7">
        <v>3</v>
      </c>
      <c r="K107" s="8">
        <v>0.5</v>
      </c>
      <c r="L107" s="7">
        <v>64</v>
      </c>
      <c r="M107" s="8">
        <v>0.39751552795031053</v>
      </c>
      <c r="N107" s="39" t="s">
        <v>928</v>
      </c>
      <c r="O107" s="40">
        <v>26.833333333333332</v>
      </c>
      <c r="P107" s="40">
        <v>12.333333333333334</v>
      </c>
      <c r="Q107" s="40"/>
      <c r="R107" s="7"/>
    </row>
    <row r="108" spans="2:18" s="1" customFormat="1" ht="15" customHeight="1">
      <c r="B108" s="6" t="s">
        <v>446</v>
      </c>
      <c r="C108" s="37" t="s">
        <v>914</v>
      </c>
      <c r="D108" s="7"/>
      <c r="E108" s="8"/>
      <c r="F108" s="7">
        <v>2</v>
      </c>
      <c r="G108" s="8">
        <v>2.191828862002455E-5</v>
      </c>
      <c r="H108" s="7">
        <v>56</v>
      </c>
      <c r="I108" s="8">
        <v>2.5349035853947907E-5</v>
      </c>
      <c r="J108" s="7">
        <v>1</v>
      </c>
      <c r="K108" s="8">
        <v>0.5</v>
      </c>
      <c r="L108" s="7">
        <v>30</v>
      </c>
      <c r="M108" s="8">
        <v>0.5357142857142857</v>
      </c>
      <c r="N108" s="39" t="s">
        <v>926</v>
      </c>
      <c r="O108" s="40">
        <v>28</v>
      </c>
      <c r="P108" s="40">
        <v>6</v>
      </c>
      <c r="Q108" s="40"/>
      <c r="R108" s="7"/>
    </row>
    <row r="109" spans="2:18" s="1" customFormat="1" ht="15" customHeight="1">
      <c r="B109" s="6" t="s">
        <v>447</v>
      </c>
      <c r="C109" s="37" t="s">
        <v>914</v>
      </c>
      <c r="D109" s="7"/>
      <c r="E109" s="8"/>
      <c r="F109" s="7">
        <v>6</v>
      </c>
      <c r="G109" s="8">
        <v>6.5754865860073643E-5</v>
      </c>
      <c r="H109" s="7">
        <v>143</v>
      </c>
      <c r="I109" s="8">
        <v>6.4730573698474128E-5</v>
      </c>
      <c r="J109" s="7">
        <v>3</v>
      </c>
      <c r="K109" s="8">
        <v>0.5</v>
      </c>
      <c r="L109" s="7">
        <v>58</v>
      </c>
      <c r="M109" s="8">
        <v>0.40559440559440557</v>
      </c>
      <c r="N109" s="39" t="s">
        <v>911</v>
      </c>
      <c r="O109" s="40">
        <v>23.833333333333332</v>
      </c>
      <c r="P109" s="40">
        <v>8.3333333333333339</v>
      </c>
      <c r="Q109" s="40"/>
      <c r="R109" s="7"/>
    </row>
    <row r="110" spans="2:18" s="1" customFormat="1" ht="15" customHeight="1">
      <c r="B110" s="6" t="s">
        <v>448</v>
      </c>
      <c r="C110" s="37" t="s">
        <v>914</v>
      </c>
      <c r="D110" s="7"/>
      <c r="E110" s="8"/>
      <c r="F110" s="7">
        <v>4</v>
      </c>
      <c r="G110" s="8">
        <v>4.38365772400491E-5</v>
      </c>
      <c r="H110" s="7">
        <v>51</v>
      </c>
      <c r="I110" s="8">
        <v>2.3085729081273988E-5</v>
      </c>
      <c r="J110" s="7"/>
      <c r="K110" s="8"/>
      <c r="L110" s="7"/>
      <c r="M110" s="8"/>
      <c r="N110" s="39" t="s">
        <v>931</v>
      </c>
      <c r="O110" s="40">
        <v>12.75</v>
      </c>
      <c r="P110" s="40">
        <v>12.75</v>
      </c>
      <c r="Q110" s="40"/>
      <c r="R110" s="7"/>
    </row>
    <row r="111" spans="2:18" s="1" customFormat="1" ht="15" customHeight="1">
      <c r="B111" s="6" t="s">
        <v>451</v>
      </c>
      <c r="C111" s="37" t="s">
        <v>914</v>
      </c>
      <c r="D111" s="7"/>
      <c r="E111" s="8"/>
      <c r="F111" s="7">
        <v>1</v>
      </c>
      <c r="G111" s="8">
        <v>1.0959144310012275E-5</v>
      </c>
      <c r="H111" s="7">
        <v>1</v>
      </c>
      <c r="I111" s="8">
        <v>4.5266135453478406E-7</v>
      </c>
      <c r="J111" s="7"/>
      <c r="K111" s="8"/>
      <c r="L111" s="7"/>
      <c r="M111" s="8"/>
      <c r="N111" s="39" t="s">
        <v>929</v>
      </c>
      <c r="O111" s="40">
        <v>1</v>
      </c>
      <c r="P111" s="40">
        <v>1</v>
      </c>
      <c r="Q111" s="40"/>
      <c r="R111" s="7"/>
    </row>
    <row r="112" spans="2:18" s="1" customFormat="1" ht="15" customHeight="1">
      <c r="B112" s="6" t="s">
        <v>452</v>
      </c>
      <c r="C112" s="37" t="s">
        <v>914</v>
      </c>
      <c r="D112" s="7"/>
      <c r="E112" s="8"/>
      <c r="F112" s="7">
        <v>1</v>
      </c>
      <c r="G112" s="8">
        <v>1.0959144310012275E-5</v>
      </c>
      <c r="H112" s="7">
        <v>8</v>
      </c>
      <c r="I112" s="8">
        <v>3.6212908362782725E-6</v>
      </c>
      <c r="J112" s="7"/>
      <c r="K112" s="8"/>
      <c r="L112" s="7"/>
      <c r="M112" s="8"/>
      <c r="N112" s="39" t="s">
        <v>931</v>
      </c>
      <c r="O112" s="40">
        <v>8</v>
      </c>
      <c r="P112" s="40">
        <v>8</v>
      </c>
      <c r="Q112" s="40"/>
      <c r="R112" s="7"/>
    </row>
    <row r="113" spans="2:18" s="1" customFormat="1" ht="15" customHeight="1">
      <c r="B113" s="6" t="s">
        <v>465</v>
      </c>
      <c r="C113" s="37" t="s">
        <v>914</v>
      </c>
      <c r="D113" s="7"/>
      <c r="E113" s="8"/>
      <c r="F113" s="7">
        <v>1</v>
      </c>
      <c r="G113" s="8">
        <v>1.0959144310012275E-5</v>
      </c>
      <c r="H113" s="7">
        <v>16</v>
      </c>
      <c r="I113" s="8">
        <v>7.242581672556545E-6</v>
      </c>
      <c r="J113" s="7"/>
      <c r="K113" s="8"/>
      <c r="L113" s="7"/>
      <c r="M113" s="8"/>
      <c r="N113" s="39" t="s">
        <v>951</v>
      </c>
      <c r="O113" s="40">
        <v>16</v>
      </c>
      <c r="P113" s="40">
        <v>16</v>
      </c>
      <c r="Q113" s="40"/>
      <c r="R113" s="7"/>
    </row>
    <row r="114" spans="2:18" s="1" customFormat="1" ht="15" customHeight="1">
      <c r="B114" s="6" t="s">
        <v>466</v>
      </c>
      <c r="C114" s="37" t="s">
        <v>914</v>
      </c>
      <c r="D114" s="7"/>
      <c r="E114" s="8"/>
      <c r="F114" s="7">
        <v>1</v>
      </c>
      <c r="G114" s="8">
        <v>1.0959144310012275E-5</v>
      </c>
      <c r="H114" s="7">
        <v>14</v>
      </c>
      <c r="I114" s="8">
        <v>6.3372589634869768E-6</v>
      </c>
      <c r="J114" s="7"/>
      <c r="K114" s="8"/>
      <c r="L114" s="7"/>
      <c r="M114" s="8"/>
      <c r="N114" s="39" t="s">
        <v>952</v>
      </c>
      <c r="O114" s="40">
        <v>14</v>
      </c>
      <c r="P114" s="40">
        <v>14</v>
      </c>
      <c r="Q114" s="40"/>
      <c r="R114" s="7"/>
    </row>
    <row r="115" spans="2:18" s="1" customFormat="1" ht="15" customHeight="1">
      <c r="B115" s="6" t="s">
        <v>467</v>
      </c>
      <c r="C115" s="37" t="s">
        <v>914</v>
      </c>
      <c r="D115" s="7"/>
      <c r="E115" s="8"/>
      <c r="F115" s="7">
        <v>1</v>
      </c>
      <c r="G115" s="8">
        <v>1.0959144310012275E-5</v>
      </c>
      <c r="H115" s="7">
        <v>4</v>
      </c>
      <c r="I115" s="8">
        <v>1.8106454181391363E-6</v>
      </c>
      <c r="J115" s="7"/>
      <c r="K115" s="8"/>
      <c r="L115" s="7"/>
      <c r="M115" s="8"/>
      <c r="N115" s="39" t="s">
        <v>908</v>
      </c>
      <c r="O115" s="40">
        <v>4</v>
      </c>
      <c r="P115" s="40">
        <v>4</v>
      </c>
      <c r="Q115" s="40"/>
      <c r="R115" s="7"/>
    </row>
    <row r="116" spans="2:18" s="1" customFormat="1" ht="15" customHeight="1">
      <c r="B116" s="6" t="s">
        <v>468</v>
      </c>
      <c r="C116" s="37" t="s">
        <v>914</v>
      </c>
      <c r="D116" s="7"/>
      <c r="E116" s="8"/>
      <c r="F116" s="7">
        <v>2</v>
      </c>
      <c r="G116" s="8">
        <v>2.191828862002455E-5</v>
      </c>
      <c r="H116" s="7">
        <v>30</v>
      </c>
      <c r="I116" s="8">
        <v>1.3579840636043523E-5</v>
      </c>
      <c r="J116" s="7">
        <v>1</v>
      </c>
      <c r="K116" s="8">
        <v>0.5</v>
      </c>
      <c r="L116" s="7">
        <v>8</v>
      </c>
      <c r="M116" s="8">
        <v>0.26666666666666666</v>
      </c>
      <c r="N116" s="39" t="s">
        <v>920</v>
      </c>
      <c r="O116" s="40">
        <v>15</v>
      </c>
      <c r="P116" s="40">
        <v>2</v>
      </c>
      <c r="Q116" s="40"/>
      <c r="R116" s="7"/>
    </row>
    <row r="117" spans="2:18" s="1" customFormat="1" ht="15" customHeight="1">
      <c r="B117" s="6" t="s">
        <v>470</v>
      </c>
      <c r="C117" s="37" t="s">
        <v>914</v>
      </c>
      <c r="D117" s="7"/>
      <c r="E117" s="8"/>
      <c r="F117" s="7">
        <v>1</v>
      </c>
      <c r="G117" s="8">
        <v>1.0959144310012275E-5</v>
      </c>
      <c r="H117" s="7">
        <v>6</v>
      </c>
      <c r="I117" s="8">
        <v>2.7159681272087047E-6</v>
      </c>
      <c r="J117" s="7"/>
      <c r="K117" s="8"/>
      <c r="L117" s="7"/>
      <c r="M117" s="8"/>
      <c r="N117" s="39" t="s">
        <v>920</v>
      </c>
      <c r="O117" s="40">
        <v>6</v>
      </c>
      <c r="P117" s="40">
        <v>6</v>
      </c>
      <c r="Q117" s="40"/>
      <c r="R117" s="7"/>
    </row>
    <row r="118" spans="2:18" s="1" customFormat="1" ht="15" customHeight="1">
      <c r="B118" s="6" t="s">
        <v>473</v>
      </c>
      <c r="C118" s="37" t="s">
        <v>907</v>
      </c>
      <c r="D118" s="7"/>
      <c r="E118" s="8"/>
      <c r="F118" s="7">
        <v>1</v>
      </c>
      <c r="G118" s="8">
        <v>1.0959144310012275E-5</v>
      </c>
      <c r="H118" s="7">
        <v>22</v>
      </c>
      <c r="I118" s="8">
        <v>9.9585497997652497E-6</v>
      </c>
      <c r="J118" s="7">
        <v>1</v>
      </c>
      <c r="K118" s="8">
        <v>1</v>
      </c>
      <c r="L118" s="7">
        <v>7</v>
      </c>
      <c r="M118" s="8">
        <v>0.31818181818181818</v>
      </c>
      <c r="N118" s="39" t="s">
        <v>952</v>
      </c>
      <c r="O118" s="40">
        <v>22</v>
      </c>
      <c r="P118" s="40"/>
      <c r="Q118" s="40">
        <v>18</v>
      </c>
      <c r="R118" s="7"/>
    </row>
    <row r="119" spans="2:18" s="1" customFormat="1" ht="15" customHeight="1">
      <c r="B119" s="6" t="s">
        <v>477</v>
      </c>
      <c r="C119" s="37" t="s">
        <v>907</v>
      </c>
      <c r="D119" s="7"/>
      <c r="E119" s="8"/>
      <c r="F119" s="7">
        <v>2</v>
      </c>
      <c r="G119" s="8">
        <v>2.191828862002455E-5</v>
      </c>
      <c r="H119" s="7">
        <v>69</v>
      </c>
      <c r="I119" s="8">
        <v>3.1233633462900099E-5</v>
      </c>
      <c r="J119" s="7">
        <v>2</v>
      </c>
      <c r="K119" s="8">
        <v>1</v>
      </c>
      <c r="L119" s="7">
        <v>39</v>
      </c>
      <c r="M119" s="8">
        <v>0.56521739130434778</v>
      </c>
      <c r="N119" s="39" t="s">
        <v>923</v>
      </c>
      <c r="O119" s="40">
        <v>34.5</v>
      </c>
      <c r="P119" s="40"/>
      <c r="Q119" s="40">
        <v>0.5</v>
      </c>
      <c r="R119" s="7"/>
    </row>
    <row r="120" spans="2:18" s="1" customFormat="1" ht="15" customHeight="1">
      <c r="B120" s="6" t="s">
        <v>479</v>
      </c>
      <c r="C120" s="37" t="s">
        <v>907</v>
      </c>
      <c r="D120" s="7"/>
      <c r="E120" s="8"/>
      <c r="F120" s="7">
        <v>2</v>
      </c>
      <c r="G120" s="8">
        <v>2.191828862002455E-5</v>
      </c>
      <c r="H120" s="7">
        <v>47</v>
      </c>
      <c r="I120" s="8">
        <v>2.1275083663134853E-5</v>
      </c>
      <c r="J120" s="7">
        <v>1</v>
      </c>
      <c r="K120" s="8">
        <v>0.5</v>
      </c>
      <c r="L120" s="7">
        <v>27</v>
      </c>
      <c r="M120" s="8">
        <v>0.57446808510638303</v>
      </c>
      <c r="N120" s="39" t="s">
        <v>921</v>
      </c>
      <c r="O120" s="40">
        <v>23.5</v>
      </c>
      <c r="P120" s="40">
        <v>5</v>
      </c>
      <c r="Q120" s="40">
        <v>0.5</v>
      </c>
      <c r="R120" s="7"/>
    </row>
    <row r="121" spans="2:18" s="1" customFormat="1" ht="15" customHeight="1">
      <c r="B121" s="6" t="s">
        <v>482</v>
      </c>
      <c r="C121" s="37" t="s">
        <v>907</v>
      </c>
      <c r="D121" s="7"/>
      <c r="E121" s="8"/>
      <c r="F121" s="7">
        <v>1</v>
      </c>
      <c r="G121" s="8">
        <v>1.0959144310012275E-5</v>
      </c>
      <c r="H121" s="7">
        <v>58</v>
      </c>
      <c r="I121" s="8">
        <v>2.6254358563017476E-5</v>
      </c>
      <c r="J121" s="7">
        <v>1</v>
      </c>
      <c r="K121" s="8">
        <v>1</v>
      </c>
      <c r="L121" s="7">
        <v>43</v>
      </c>
      <c r="M121" s="8">
        <v>0.74137931034482762</v>
      </c>
      <c r="N121" s="39" t="s">
        <v>929</v>
      </c>
      <c r="O121" s="40">
        <v>58</v>
      </c>
      <c r="P121" s="40"/>
      <c r="Q121" s="40">
        <v>0</v>
      </c>
      <c r="R121" s="7"/>
    </row>
    <row r="122" spans="2:18" s="1" customFormat="1" ht="15" customHeight="1">
      <c r="B122" s="6" t="s">
        <v>490</v>
      </c>
      <c r="C122" s="37" t="s">
        <v>907</v>
      </c>
      <c r="D122" s="7"/>
      <c r="E122" s="8"/>
      <c r="F122" s="7">
        <v>1</v>
      </c>
      <c r="G122" s="8">
        <v>1.0959144310012275E-5</v>
      </c>
      <c r="H122" s="7">
        <v>32</v>
      </c>
      <c r="I122" s="8">
        <v>1.448516334511309E-5</v>
      </c>
      <c r="J122" s="7">
        <v>1</v>
      </c>
      <c r="K122" s="8">
        <v>1</v>
      </c>
      <c r="L122" s="7">
        <v>17</v>
      </c>
      <c r="M122" s="8">
        <v>0.53125</v>
      </c>
      <c r="N122" s="39" t="s">
        <v>931</v>
      </c>
      <c r="O122" s="40">
        <v>32</v>
      </c>
      <c r="P122" s="40"/>
      <c r="Q122" s="40">
        <v>0</v>
      </c>
      <c r="R122" s="7"/>
    </row>
    <row r="123" spans="2:18" s="1" customFormat="1" ht="15" customHeight="1">
      <c r="B123" s="6" t="s">
        <v>492</v>
      </c>
      <c r="C123" s="37" t="s">
        <v>914</v>
      </c>
      <c r="D123" s="7">
        <v>1</v>
      </c>
      <c r="E123" s="8">
        <v>4.4052863436123352E-3</v>
      </c>
      <c r="F123" s="7">
        <v>226</v>
      </c>
      <c r="G123" s="8">
        <v>2.4767666140627742E-3</v>
      </c>
      <c r="H123" s="7">
        <v>7165</v>
      </c>
      <c r="I123" s="8">
        <v>3.2433186052417281E-3</v>
      </c>
      <c r="J123" s="7">
        <v>38</v>
      </c>
      <c r="K123" s="8">
        <v>0.16814159292035399</v>
      </c>
      <c r="L123" s="7">
        <v>605</v>
      </c>
      <c r="M123" s="8">
        <v>8.4438241451500348E-2</v>
      </c>
      <c r="N123" s="39" t="s">
        <v>959</v>
      </c>
      <c r="O123" s="40">
        <v>31.70353982300885</v>
      </c>
      <c r="P123" s="40">
        <v>27.026595744680851</v>
      </c>
      <c r="Q123" s="40"/>
      <c r="R123" s="7">
        <v>1</v>
      </c>
    </row>
    <row r="124" spans="2:18" s="1" customFormat="1" ht="15" customHeight="1">
      <c r="B124" s="6" t="s">
        <v>493</v>
      </c>
      <c r="C124" s="37" t="s">
        <v>914</v>
      </c>
      <c r="D124" s="7">
        <v>9</v>
      </c>
      <c r="E124" s="8">
        <v>3.7220843672456576E-3</v>
      </c>
      <c r="F124" s="7">
        <v>2409</v>
      </c>
      <c r="G124" s="8">
        <v>2.6400578642819569E-2</v>
      </c>
      <c r="H124" s="7">
        <v>73316</v>
      </c>
      <c r="I124" s="8">
        <v>3.3187319869072231E-2</v>
      </c>
      <c r="J124" s="7">
        <v>430</v>
      </c>
      <c r="K124" s="8">
        <v>0.17849730178497303</v>
      </c>
      <c r="L124" s="7">
        <v>3186</v>
      </c>
      <c r="M124" s="8">
        <v>4.3455725898848815E-2</v>
      </c>
      <c r="N124" s="39" t="s">
        <v>915</v>
      </c>
      <c r="O124" s="40">
        <v>30.434205064342052</v>
      </c>
      <c r="P124" s="40">
        <v>27</v>
      </c>
      <c r="Q124" s="40"/>
      <c r="R124" s="7">
        <v>24</v>
      </c>
    </row>
    <row r="125" spans="2:18" s="1" customFormat="1" ht="15" customHeight="1">
      <c r="B125" s="6" t="s">
        <v>494</v>
      </c>
      <c r="C125" s="37" t="s">
        <v>914</v>
      </c>
      <c r="D125" s="7"/>
      <c r="E125" s="8"/>
      <c r="F125" s="7">
        <v>4</v>
      </c>
      <c r="G125" s="8">
        <v>4.38365772400491E-5</v>
      </c>
      <c r="H125" s="7">
        <v>42</v>
      </c>
      <c r="I125" s="8">
        <v>1.901177689046093E-5</v>
      </c>
      <c r="J125" s="7"/>
      <c r="K125" s="8"/>
      <c r="L125" s="7"/>
      <c r="M125" s="8"/>
      <c r="N125" s="39" t="s">
        <v>919</v>
      </c>
      <c r="O125" s="40">
        <v>10.5</v>
      </c>
      <c r="P125" s="40">
        <v>10.5</v>
      </c>
      <c r="Q125" s="40"/>
      <c r="R125" s="7"/>
    </row>
    <row r="126" spans="2:18" s="1" customFormat="1" ht="15" customHeight="1">
      <c r="B126" s="6" t="s">
        <v>495</v>
      </c>
      <c r="C126" s="37" t="s">
        <v>914</v>
      </c>
      <c r="D126" s="7"/>
      <c r="E126" s="8"/>
      <c r="F126" s="7">
        <v>3</v>
      </c>
      <c r="G126" s="8">
        <v>3.2877432930036822E-5</v>
      </c>
      <c r="H126" s="7">
        <v>56</v>
      </c>
      <c r="I126" s="8">
        <v>2.5349035853947907E-5</v>
      </c>
      <c r="J126" s="7">
        <v>2</v>
      </c>
      <c r="K126" s="8">
        <v>0.66666666666666663</v>
      </c>
      <c r="L126" s="7">
        <v>11</v>
      </c>
      <c r="M126" s="8">
        <v>0.19642857142857142</v>
      </c>
      <c r="N126" s="39" t="s">
        <v>960</v>
      </c>
      <c r="O126" s="40">
        <v>18.666666666666668</v>
      </c>
      <c r="P126" s="40">
        <v>15</v>
      </c>
      <c r="Q126" s="40"/>
      <c r="R126" s="7"/>
    </row>
    <row r="127" spans="2:18" s="1" customFormat="1" ht="15" customHeight="1">
      <c r="B127" s="6" t="s">
        <v>496</v>
      </c>
      <c r="C127" s="37" t="s">
        <v>914</v>
      </c>
      <c r="D127" s="7">
        <v>1</v>
      </c>
      <c r="E127" s="8">
        <v>1.0416666666666666E-2</v>
      </c>
      <c r="F127" s="7">
        <v>95</v>
      </c>
      <c r="G127" s="8">
        <v>1.0411187094511659E-3</v>
      </c>
      <c r="H127" s="7">
        <v>2256</v>
      </c>
      <c r="I127" s="8">
        <v>1.0212040158304729E-3</v>
      </c>
      <c r="J127" s="7">
        <v>71</v>
      </c>
      <c r="K127" s="8">
        <v>0.74736842105263157</v>
      </c>
      <c r="L127" s="7">
        <v>915</v>
      </c>
      <c r="M127" s="8">
        <v>0.40558510638297873</v>
      </c>
      <c r="N127" s="39" t="s">
        <v>938</v>
      </c>
      <c r="O127" s="40">
        <v>23.747368421052631</v>
      </c>
      <c r="P127" s="40">
        <v>11.958333333333334</v>
      </c>
      <c r="Q127" s="40"/>
      <c r="R127" s="7">
        <v>2</v>
      </c>
    </row>
    <row r="128" spans="2:18" s="1" customFormat="1" ht="15" customHeight="1">
      <c r="B128" s="6" t="s">
        <v>497</v>
      </c>
      <c r="C128" s="37" t="s">
        <v>914</v>
      </c>
      <c r="D128" s="7"/>
      <c r="E128" s="8"/>
      <c r="F128" s="7">
        <v>62</v>
      </c>
      <c r="G128" s="8">
        <v>6.7946694722076102E-4</v>
      </c>
      <c r="H128" s="7">
        <v>1461</v>
      </c>
      <c r="I128" s="8">
        <v>6.613382389753196E-4</v>
      </c>
      <c r="J128" s="7">
        <v>57</v>
      </c>
      <c r="K128" s="8">
        <v>0.91935483870967738</v>
      </c>
      <c r="L128" s="7">
        <v>548</v>
      </c>
      <c r="M128" s="8">
        <v>0.3750855578370979</v>
      </c>
      <c r="N128" s="39" t="s">
        <v>916</v>
      </c>
      <c r="O128" s="40">
        <v>23.56451612903226</v>
      </c>
      <c r="P128" s="40">
        <v>11.6</v>
      </c>
      <c r="Q128" s="40"/>
      <c r="R128" s="7"/>
    </row>
    <row r="129" spans="2:18" s="1" customFormat="1" ht="15" customHeight="1">
      <c r="B129" s="6" t="s">
        <v>498</v>
      </c>
      <c r="C129" s="37" t="s">
        <v>914</v>
      </c>
      <c r="D129" s="7"/>
      <c r="E129" s="8"/>
      <c r="F129" s="7">
        <v>116</v>
      </c>
      <c r="G129" s="8">
        <v>1.2712607399614239E-3</v>
      </c>
      <c r="H129" s="7">
        <v>2381</v>
      </c>
      <c r="I129" s="8">
        <v>1.0777866851473209E-3</v>
      </c>
      <c r="J129" s="7">
        <v>94</v>
      </c>
      <c r="K129" s="8">
        <v>0.81034482758620685</v>
      </c>
      <c r="L129" s="7">
        <v>668</v>
      </c>
      <c r="M129" s="8">
        <v>0.28055438891222173</v>
      </c>
      <c r="N129" s="39" t="s">
        <v>921</v>
      </c>
      <c r="O129" s="40">
        <v>20.525862068965516</v>
      </c>
      <c r="P129" s="40">
        <v>13.772727272727273</v>
      </c>
      <c r="Q129" s="40"/>
      <c r="R129" s="7"/>
    </row>
    <row r="130" spans="2:18" s="1" customFormat="1" ht="15" customHeight="1">
      <c r="B130" s="6" t="s">
        <v>499</v>
      </c>
      <c r="C130" s="37" t="s">
        <v>914</v>
      </c>
      <c r="D130" s="7"/>
      <c r="E130" s="8"/>
      <c r="F130" s="7">
        <v>3</v>
      </c>
      <c r="G130" s="8">
        <v>3.2877432930036822E-5</v>
      </c>
      <c r="H130" s="7">
        <v>89</v>
      </c>
      <c r="I130" s="8">
        <v>4.0286860553595783E-5</v>
      </c>
      <c r="J130" s="7">
        <v>2</v>
      </c>
      <c r="K130" s="8">
        <v>0.66666666666666663</v>
      </c>
      <c r="L130" s="7">
        <v>44</v>
      </c>
      <c r="M130" s="8">
        <v>0.4943820224719101</v>
      </c>
      <c r="N130" s="39" t="s">
        <v>961</v>
      </c>
      <c r="O130" s="40">
        <v>29.666666666666668</v>
      </c>
      <c r="P130" s="40">
        <v>15</v>
      </c>
      <c r="Q130" s="40"/>
      <c r="R130" s="7"/>
    </row>
    <row r="131" spans="2:18" s="1" customFormat="1" ht="15" customHeight="1">
      <c r="B131" s="6" t="s">
        <v>500</v>
      </c>
      <c r="C131" s="37" t="s">
        <v>914</v>
      </c>
      <c r="D131" s="7">
        <v>3</v>
      </c>
      <c r="E131" s="8">
        <v>2.6109660574412533E-3</v>
      </c>
      <c r="F131" s="7">
        <v>1146</v>
      </c>
      <c r="G131" s="8">
        <v>1.2559179379274065E-2</v>
      </c>
      <c r="H131" s="7">
        <v>21392</v>
      </c>
      <c r="I131" s="8">
        <v>9.6833316962081015E-3</v>
      </c>
      <c r="J131" s="7">
        <v>489</v>
      </c>
      <c r="K131" s="8">
        <v>0.42670157068062825</v>
      </c>
      <c r="L131" s="7">
        <v>4933</v>
      </c>
      <c r="M131" s="8">
        <v>0.23060022438294689</v>
      </c>
      <c r="N131" s="39" t="s">
        <v>921</v>
      </c>
      <c r="O131" s="40">
        <v>18.666666666666668</v>
      </c>
      <c r="P131" s="40">
        <v>11.792998477929984</v>
      </c>
      <c r="Q131" s="40"/>
      <c r="R131" s="7">
        <v>2</v>
      </c>
    </row>
    <row r="132" spans="2:18" s="1" customFormat="1" ht="15" customHeight="1">
      <c r="B132" s="6" t="s">
        <v>501</v>
      </c>
      <c r="C132" s="37" t="s">
        <v>914</v>
      </c>
      <c r="D132" s="7"/>
      <c r="E132" s="8"/>
      <c r="F132" s="7">
        <v>68</v>
      </c>
      <c r="G132" s="8">
        <v>7.4522181308083466E-4</v>
      </c>
      <c r="H132" s="7">
        <v>1537</v>
      </c>
      <c r="I132" s="8">
        <v>6.9574050191996309E-4</v>
      </c>
      <c r="J132" s="7">
        <v>43</v>
      </c>
      <c r="K132" s="8">
        <v>0.63235294117647056</v>
      </c>
      <c r="L132" s="7">
        <v>387</v>
      </c>
      <c r="M132" s="8">
        <v>0.25178919973975278</v>
      </c>
      <c r="N132" s="39" t="s">
        <v>920</v>
      </c>
      <c r="O132" s="40">
        <v>22.602941176470587</v>
      </c>
      <c r="P132" s="40">
        <v>15.04</v>
      </c>
      <c r="Q132" s="40"/>
      <c r="R132" s="7"/>
    </row>
    <row r="133" spans="2:18" s="1" customFormat="1" ht="15" customHeight="1">
      <c r="B133" s="6" t="s">
        <v>502</v>
      </c>
      <c r="C133" s="37" t="s">
        <v>914</v>
      </c>
      <c r="D133" s="7">
        <v>2</v>
      </c>
      <c r="E133" s="8">
        <v>4.9261083743842365E-3</v>
      </c>
      <c r="F133" s="7">
        <v>404</v>
      </c>
      <c r="G133" s="8">
        <v>4.4274943012449584E-3</v>
      </c>
      <c r="H133" s="7">
        <v>7925</v>
      </c>
      <c r="I133" s="8">
        <v>3.5873412346881638E-3</v>
      </c>
      <c r="J133" s="7">
        <v>199</v>
      </c>
      <c r="K133" s="8">
        <v>0.49257425742574257</v>
      </c>
      <c r="L133" s="7">
        <v>1604</v>
      </c>
      <c r="M133" s="8">
        <v>0.20239747634069399</v>
      </c>
      <c r="N133" s="39" t="s">
        <v>923</v>
      </c>
      <c r="O133" s="40">
        <v>19.616336633663366</v>
      </c>
      <c r="P133" s="40">
        <v>13.546341463414635</v>
      </c>
      <c r="Q133" s="40"/>
      <c r="R133" s="7"/>
    </row>
    <row r="134" spans="2:18" s="1" customFormat="1" ht="15" customHeight="1">
      <c r="B134" s="6" t="s">
        <v>503</v>
      </c>
      <c r="C134" s="37" t="s">
        <v>914</v>
      </c>
      <c r="D134" s="7"/>
      <c r="E134" s="8"/>
      <c r="F134" s="7">
        <v>7</v>
      </c>
      <c r="G134" s="8">
        <v>7.6714010170085922E-5</v>
      </c>
      <c r="H134" s="7">
        <v>186</v>
      </c>
      <c r="I134" s="8">
        <v>8.4195011943469843E-5</v>
      </c>
      <c r="J134" s="7">
        <v>7</v>
      </c>
      <c r="K134" s="8">
        <v>1</v>
      </c>
      <c r="L134" s="7">
        <v>81</v>
      </c>
      <c r="M134" s="8">
        <v>0.43548387096774194</v>
      </c>
      <c r="N134" s="39" t="s">
        <v>923</v>
      </c>
      <c r="O134" s="40">
        <v>26.571428571428573</v>
      </c>
      <c r="P134" s="40"/>
      <c r="Q134" s="40"/>
      <c r="R134" s="7"/>
    </row>
    <row r="135" spans="2:18" s="1" customFormat="1" ht="15" customHeight="1">
      <c r="B135" s="6" t="s">
        <v>504</v>
      </c>
      <c r="C135" s="37" t="s">
        <v>914</v>
      </c>
      <c r="D135" s="7"/>
      <c r="E135" s="8"/>
      <c r="F135" s="7">
        <v>834</v>
      </c>
      <c r="G135" s="8">
        <v>9.139926354550236E-3</v>
      </c>
      <c r="H135" s="7">
        <v>17885</v>
      </c>
      <c r="I135" s="8">
        <v>8.0958483258546134E-3</v>
      </c>
      <c r="J135" s="7">
        <v>499</v>
      </c>
      <c r="K135" s="8">
        <v>0.59832134292565953</v>
      </c>
      <c r="L135" s="7">
        <v>4402</v>
      </c>
      <c r="M135" s="8">
        <v>0.24612804025719878</v>
      </c>
      <c r="N135" s="39" t="s">
        <v>918</v>
      </c>
      <c r="O135" s="40">
        <v>21.444844124700239</v>
      </c>
      <c r="P135" s="40">
        <v>14.343283582089553</v>
      </c>
      <c r="Q135" s="40"/>
      <c r="R135" s="7">
        <v>11</v>
      </c>
    </row>
    <row r="136" spans="2:18" s="1" customFormat="1" ht="15" customHeight="1">
      <c r="B136" s="6" t="s">
        <v>505</v>
      </c>
      <c r="C136" s="37" t="s">
        <v>914</v>
      </c>
      <c r="D136" s="7">
        <v>1</v>
      </c>
      <c r="E136" s="8">
        <v>1.6835016835016834E-3</v>
      </c>
      <c r="F136" s="7">
        <v>593</v>
      </c>
      <c r="G136" s="8">
        <v>6.4987725758372788E-3</v>
      </c>
      <c r="H136" s="7">
        <v>11708</v>
      </c>
      <c r="I136" s="8">
        <v>5.2997591388932522E-3</v>
      </c>
      <c r="J136" s="7">
        <v>342</v>
      </c>
      <c r="K136" s="8">
        <v>0.57672849915682967</v>
      </c>
      <c r="L136" s="7">
        <v>3881</v>
      </c>
      <c r="M136" s="8">
        <v>0.33148274683976769</v>
      </c>
      <c r="N136" s="39" t="s">
        <v>917</v>
      </c>
      <c r="O136" s="40">
        <v>19.743676222596964</v>
      </c>
      <c r="P136" s="40">
        <v>11.561752988047809</v>
      </c>
      <c r="Q136" s="40"/>
      <c r="R136" s="7">
        <v>23</v>
      </c>
    </row>
    <row r="137" spans="2:18" s="1" customFormat="1" ht="15" customHeight="1">
      <c r="B137" s="6" t="s">
        <v>506</v>
      </c>
      <c r="C137" s="37" t="s">
        <v>914</v>
      </c>
      <c r="D137" s="7">
        <v>9</v>
      </c>
      <c r="E137" s="8">
        <v>2.012072434607646E-3</v>
      </c>
      <c r="F137" s="7">
        <v>4464</v>
      </c>
      <c r="G137" s="8">
        <v>4.8921620199894794E-2</v>
      </c>
      <c r="H137" s="7">
        <v>101247</v>
      </c>
      <c r="I137" s="8">
        <v>4.5830604162583284E-2</v>
      </c>
      <c r="J137" s="7">
        <v>1713</v>
      </c>
      <c r="K137" s="8">
        <v>0.38373655913978494</v>
      </c>
      <c r="L137" s="7">
        <v>17181</v>
      </c>
      <c r="M137" s="8">
        <v>0.16969391685679575</v>
      </c>
      <c r="N137" s="39" t="s">
        <v>936</v>
      </c>
      <c r="O137" s="40">
        <v>22.680779569892472</v>
      </c>
      <c r="P137" s="40">
        <v>17.366775717920756</v>
      </c>
      <c r="Q137" s="40"/>
      <c r="R137" s="7">
        <v>26</v>
      </c>
    </row>
    <row r="138" spans="2:18" s="1" customFormat="1" ht="15" customHeight="1">
      <c r="B138" s="6" t="s">
        <v>507</v>
      </c>
      <c r="C138" s="37" t="s">
        <v>914</v>
      </c>
      <c r="D138" s="7"/>
      <c r="E138" s="8"/>
      <c r="F138" s="7">
        <v>4</v>
      </c>
      <c r="G138" s="8">
        <v>4.38365772400491E-5</v>
      </c>
      <c r="H138" s="7">
        <v>86</v>
      </c>
      <c r="I138" s="8">
        <v>3.892887648999143E-5</v>
      </c>
      <c r="J138" s="7">
        <v>3</v>
      </c>
      <c r="K138" s="8">
        <v>0.75</v>
      </c>
      <c r="L138" s="7">
        <v>29</v>
      </c>
      <c r="M138" s="8">
        <v>0.33720930232558138</v>
      </c>
      <c r="N138" s="39" t="s">
        <v>927</v>
      </c>
      <c r="O138" s="40">
        <v>21.5</v>
      </c>
      <c r="P138" s="40">
        <v>12</v>
      </c>
      <c r="Q138" s="40"/>
      <c r="R138" s="7"/>
    </row>
    <row r="139" spans="2:18" s="1" customFormat="1" ht="15" customHeight="1">
      <c r="B139" s="6" t="s">
        <v>508</v>
      </c>
      <c r="C139" s="37" t="s">
        <v>914</v>
      </c>
      <c r="D139" s="7"/>
      <c r="E139" s="8"/>
      <c r="F139" s="7">
        <v>14</v>
      </c>
      <c r="G139" s="8">
        <v>1.5342802034017184E-4</v>
      </c>
      <c r="H139" s="7">
        <v>279</v>
      </c>
      <c r="I139" s="8">
        <v>1.2629251791520477E-4</v>
      </c>
      <c r="J139" s="7">
        <v>9</v>
      </c>
      <c r="K139" s="8">
        <v>0.6428571428571429</v>
      </c>
      <c r="L139" s="7">
        <v>93</v>
      </c>
      <c r="M139" s="8">
        <v>0.33333333333333331</v>
      </c>
      <c r="N139" s="39" t="s">
        <v>930</v>
      </c>
      <c r="O139" s="40">
        <v>19.928571428571427</v>
      </c>
      <c r="P139" s="40">
        <v>12.4</v>
      </c>
      <c r="Q139" s="40"/>
      <c r="R139" s="7"/>
    </row>
    <row r="140" spans="2:18" s="1" customFormat="1" ht="15" customHeight="1">
      <c r="B140" s="6" t="s">
        <v>510</v>
      </c>
      <c r="C140" s="37" t="s">
        <v>914</v>
      </c>
      <c r="D140" s="7"/>
      <c r="E140" s="8"/>
      <c r="F140" s="7">
        <v>24</v>
      </c>
      <c r="G140" s="8">
        <v>2.6301946344029457E-4</v>
      </c>
      <c r="H140" s="7">
        <v>567</v>
      </c>
      <c r="I140" s="8">
        <v>2.5665898802122256E-4</v>
      </c>
      <c r="J140" s="7">
        <v>12</v>
      </c>
      <c r="K140" s="8">
        <v>0.5</v>
      </c>
      <c r="L140" s="7">
        <v>182</v>
      </c>
      <c r="M140" s="8">
        <v>0.32098765432098764</v>
      </c>
      <c r="N140" s="39" t="s">
        <v>928</v>
      </c>
      <c r="O140" s="40">
        <v>23.625</v>
      </c>
      <c r="P140" s="40">
        <v>14</v>
      </c>
      <c r="Q140" s="40"/>
      <c r="R140" s="7"/>
    </row>
    <row r="141" spans="2:18" s="1" customFormat="1" ht="15" customHeight="1">
      <c r="B141" s="6" t="s">
        <v>511</v>
      </c>
      <c r="C141" s="37" t="s">
        <v>914</v>
      </c>
      <c r="D141" s="7"/>
      <c r="E141" s="8"/>
      <c r="F141" s="7">
        <v>92</v>
      </c>
      <c r="G141" s="8">
        <v>1.0082412765211291E-3</v>
      </c>
      <c r="H141" s="7">
        <v>1924</v>
      </c>
      <c r="I141" s="8">
        <v>8.7092044612492462E-4</v>
      </c>
      <c r="J141" s="7">
        <v>50</v>
      </c>
      <c r="K141" s="8">
        <v>0.54347826086956519</v>
      </c>
      <c r="L141" s="7">
        <v>511</v>
      </c>
      <c r="M141" s="8">
        <v>0.26559251559251557</v>
      </c>
      <c r="N141" s="39" t="s">
        <v>929</v>
      </c>
      <c r="O141" s="40">
        <v>20.913043478260871</v>
      </c>
      <c r="P141" s="40">
        <v>12.619047619047619</v>
      </c>
      <c r="Q141" s="40"/>
      <c r="R141" s="7"/>
    </row>
    <row r="142" spans="2:18" s="1" customFormat="1" ht="15" customHeight="1">
      <c r="B142" s="6" t="s">
        <v>513</v>
      </c>
      <c r="C142" s="37" t="s">
        <v>914</v>
      </c>
      <c r="D142" s="7">
        <v>37</v>
      </c>
      <c r="E142" s="8">
        <v>1.3969116925284101E-3</v>
      </c>
      <c r="F142" s="7">
        <v>26450</v>
      </c>
      <c r="G142" s="8">
        <v>0.28986936699982463</v>
      </c>
      <c r="H142" s="7">
        <v>440656</v>
      </c>
      <c r="I142" s="8">
        <v>0.19946794184387981</v>
      </c>
      <c r="J142" s="7">
        <v>3109</v>
      </c>
      <c r="K142" s="8">
        <v>0.11754253308128544</v>
      </c>
      <c r="L142" s="7">
        <v>20889</v>
      </c>
      <c r="M142" s="8">
        <v>4.7404324461711632E-2</v>
      </c>
      <c r="N142" s="39" t="s">
        <v>920</v>
      </c>
      <c r="O142" s="40">
        <v>16.659962192816636</v>
      </c>
      <c r="P142" s="40">
        <v>15.140139668394671</v>
      </c>
      <c r="Q142" s="40"/>
      <c r="R142" s="7">
        <v>18</v>
      </c>
    </row>
    <row r="143" spans="2:18" s="1" customFormat="1" ht="15" customHeight="1">
      <c r="B143" s="6" t="s">
        <v>528</v>
      </c>
      <c r="C143" s="37" t="s">
        <v>914</v>
      </c>
      <c r="D143" s="7"/>
      <c r="E143" s="8"/>
      <c r="F143" s="7">
        <v>3</v>
      </c>
      <c r="G143" s="8">
        <v>3.2877432930036822E-5</v>
      </c>
      <c r="H143" s="7">
        <v>142</v>
      </c>
      <c r="I143" s="8">
        <v>6.4277912343939337E-5</v>
      </c>
      <c r="J143" s="7">
        <v>2</v>
      </c>
      <c r="K143" s="8">
        <v>0.66666666666666663</v>
      </c>
      <c r="L143" s="7">
        <v>48</v>
      </c>
      <c r="M143" s="8">
        <v>0.3380281690140845</v>
      </c>
      <c r="N143" s="39" t="s">
        <v>941</v>
      </c>
      <c r="O143" s="40">
        <v>47.333333333333336</v>
      </c>
      <c r="P143" s="40">
        <v>54</v>
      </c>
      <c r="Q143" s="40"/>
      <c r="R143" s="7"/>
    </row>
    <row r="144" spans="2:18" s="1" customFormat="1" ht="15" customHeight="1">
      <c r="B144" s="6" t="s">
        <v>534</v>
      </c>
      <c r="C144" s="37" t="s">
        <v>914</v>
      </c>
      <c r="D144" s="7"/>
      <c r="E144" s="8"/>
      <c r="F144" s="7">
        <v>2</v>
      </c>
      <c r="G144" s="8">
        <v>2.191828862002455E-5</v>
      </c>
      <c r="H144" s="7">
        <v>22</v>
      </c>
      <c r="I144" s="8">
        <v>9.9585497997652497E-6</v>
      </c>
      <c r="J144" s="7"/>
      <c r="K144" s="8"/>
      <c r="L144" s="7"/>
      <c r="M144" s="8"/>
      <c r="N144" s="39" t="s">
        <v>925</v>
      </c>
      <c r="O144" s="40">
        <v>11</v>
      </c>
      <c r="P144" s="40">
        <v>11</v>
      </c>
      <c r="Q144" s="40"/>
      <c r="R144" s="7"/>
    </row>
    <row r="145" spans="2:18" s="1" customFormat="1" ht="15" customHeight="1">
      <c r="B145" s="6" t="s">
        <v>537</v>
      </c>
      <c r="C145" s="37" t="s">
        <v>914</v>
      </c>
      <c r="D145" s="7"/>
      <c r="E145" s="8"/>
      <c r="F145" s="7">
        <v>5</v>
      </c>
      <c r="G145" s="8">
        <v>5.4795721550061372E-5</v>
      </c>
      <c r="H145" s="7">
        <v>127</v>
      </c>
      <c r="I145" s="8">
        <v>5.7487992025917576E-5</v>
      </c>
      <c r="J145" s="7">
        <v>5</v>
      </c>
      <c r="K145" s="8">
        <v>1</v>
      </c>
      <c r="L145" s="7">
        <v>26</v>
      </c>
      <c r="M145" s="8">
        <v>0.20472440944881889</v>
      </c>
      <c r="N145" s="39" t="s">
        <v>927</v>
      </c>
      <c r="O145" s="40">
        <v>25.4</v>
      </c>
      <c r="P145" s="40"/>
      <c r="Q145" s="40"/>
      <c r="R145" s="7"/>
    </row>
    <row r="146" spans="2:18" s="1" customFormat="1" ht="15" customHeight="1">
      <c r="B146" s="6" t="s">
        <v>538</v>
      </c>
      <c r="C146" s="37" t="s">
        <v>914</v>
      </c>
      <c r="D146" s="7"/>
      <c r="E146" s="8"/>
      <c r="F146" s="7">
        <v>11</v>
      </c>
      <c r="G146" s="8">
        <v>1.2055058741013502E-4</v>
      </c>
      <c r="H146" s="7">
        <v>308</v>
      </c>
      <c r="I146" s="8">
        <v>1.394196971967135E-4</v>
      </c>
      <c r="J146" s="7">
        <v>5</v>
      </c>
      <c r="K146" s="8">
        <v>0.45454545454545453</v>
      </c>
      <c r="L146" s="7">
        <v>109</v>
      </c>
      <c r="M146" s="8">
        <v>0.35389610389610388</v>
      </c>
      <c r="N146" s="39" t="s">
        <v>930</v>
      </c>
      <c r="O146" s="40">
        <v>28</v>
      </c>
      <c r="P146" s="40">
        <v>16.5</v>
      </c>
      <c r="Q146" s="40"/>
      <c r="R146" s="7"/>
    </row>
    <row r="147" spans="2:18" s="1" customFormat="1" ht="15" customHeight="1">
      <c r="B147" s="6" t="s">
        <v>541</v>
      </c>
      <c r="C147" s="37" t="s">
        <v>914</v>
      </c>
      <c r="D147" s="7"/>
      <c r="E147" s="8"/>
      <c r="F147" s="7">
        <v>2</v>
      </c>
      <c r="G147" s="8">
        <v>2.191828862002455E-5</v>
      </c>
      <c r="H147" s="7">
        <v>35</v>
      </c>
      <c r="I147" s="8">
        <v>1.5843147408717442E-5</v>
      </c>
      <c r="J147" s="7">
        <v>1</v>
      </c>
      <c r="K147" s="8">
        <v>0.5</v>
      </c>
      <c r="L147" s="7">
        <v>2</v>
      </c>
      <c r="M147" s="8">
        <v>5.7142857142857141E-2</v>
      </c>
      <c r="N147" s="39" t="s">
        <v>936</v>
      </c>
      <c r="O147" s="40">
        <v>17.5</v>
      </c>
      <c r="P147" s="40">
        <v>13</v>
      </c>
      <c r="Q147" s="40"/>
      <c r="R147" s="7"/>
    </row>
    <row r="148" spans="2:18" s="1" customFormat="1" ht="15" customHeight="1">
      <c r="B148" s="6" t="s">
        <v>553</v>
      </c>
      <c r="C148" s="37" t="s">
        <v>914</v>
      </c>
      <c r="D148" s="7">
        <v>1</v>
      </c>
      <c r="E148" s="8">
        <v>0.04</v>
      </c>
      <c r="F148" s="7">
        <v>24</v>
      </c>
      <c r="G148" s="8">
        <v>2.6301946344029457E-4</v>
      </c>
      <c r="H148" s="7">
        <v>475</v>
      </c>
      <c r="I148" s="8">
        <v>2.1501414340402243E-4</v>
      </c>
      <c r="J148" s="7">
        <v>16</v>
      </c>
      <c r="K148" s="8">
        <v>0.66666666666666663</v>
      </c>
      <c r="L148" s="7">
        <v>25</v>
      </c>
      <c r="M148" s="8">
        <v>5.2631578947368418E-2</v>
      </c>
      <c r="N148" s="39" t="s">
        <v>929</v>
      </c>
      <c r="O148" s="40">
        <v>19.791666666666668</v>
      </c>
      <c r="P148" s="40">
        <v>16.25</v>
      </c>
      <c r="Q148" s="40"/>
      <c r="R148" s="7"/>
    </row>
    <row r="149" spans="2:18" s="1" customFormat="1" ht="15" customHeight="1">
      <c r="B149" s="6" t="s">
        <v>554</v>
      </c>
      <c r="C149" s="37" t="s">
        <v>914</v>
      </c>
      <c r="D149" s="7">
        <v>3</v>
      </c>
      <c r="E149" s="8">
        <v>1.4925373134328358E-2</v>
      </c>
      <c r="F149" s="7">
        <v>198</v>
      </c>
      <c r="G149" s="8">
        <v>2.1699105733824302E-3</v>
      </c>
      <c r="H149" s="7">
        <v>4063</v>
      </c>
      <c r="I149" s="8">
        <v>1.8391630834748277E-3</v>
      </c>
      <c r="J149" s="7">
        <v>128</v>
      </c>
      <c r="K149" s="8">
        <v>0.64646464646464652</v>
      </c>
      <c r="L149" s="7">
        <v>263</v>
      </c>
      <c r="M149" s="8">
        <v>6.4730494708343592E-2</v>
      </c>
      <c r="N149" s="39" t="s">
        <v>918</v>
      </c>
      <c r="O149" s="40">
        <v>20.520202020202021</v>
      </c>
      <c r="P149" s="40">
        <v>17.714285714285715</v>
      </c>
      <c r="Q149" s="40"/>
      <c r="R149" s="7"/>
    </row>
    <row r="150" spans="2:18" s="1" customFormat="1" ht="15" customHeight="1">
      <c r="B150" s="6" t="s">
        <v>555</v>
      </c>
      <c r="C150" s="37" t="s">
        <v>914</v>
      </c>
      <c r="D150" s="7"/>
      <c r="E150" s="8"/>
      <c r="F150" s="7">
        <v>7</v>
      </c>
      <c r="G150" s="8">
        <v>7.6714010170085922E-5</v>
      </c>
      <c r="H150" s="7">
        <v>142</v>
      </c>
      <c r="I150" s="8">
        <v>6.4277912343939337E-5</v>
      </c>
      <c r="J150" s="7">
        <v>5</v>
      </c>
      <c r="K150" s="8">
        <v>0.7142857142857143</v>
      </c>
      <c r="L150" s="7">
        <v>5</v>
      </c>
      <c r="M150" s="8">
        <v>3.5211267605633804E-2</v>
      </c>
      <c r="N150" s="39" t="s">
        <v>928</v>
      </c>
      <c r="O150" s="40">
        <v>20.285714285714285</v>
      </c>
      <c r="P150" s="40">
        <v>18.5</v>
      </c>
      <c r="Q150" s="40"/>
      <c r="R150" s="7"/>
    </row>
    <row r="151" spans="2:18" s="1" customFormat="1" ht="15" customHeight="1">
      <c r="B151" s="6" t="s">
        <v>556</v>
      </c>
      <c r="C151" s="37" t="s">
        <v>914</v>
      </c>
      <c r="D151" s="7"/>
      <c r="E151" s="8"/>
      <c r="F151" s="7">
        <v>7</v>
      </c>
      <c r="G151" s="8">
        <v>7.6714010170085922E-5</v>
      </c>
      <c r="H151" s="7">
        <v>45</v>
      </c>
      <c r="I151" s="8">
        <v>2.0369760954065284E-5</v>
      </c>
      <c r="J151" s="7"/>
      <c r="K151" s="8"/>
      <c r="L151" s="7"/>
      <c r="M151" s="8"/>
      <c r="N151" s="39" t="s">
        <v>943</v>
      </c>
      <c r="O151" s="40">
        <v>6.4285714285714288</v>
      </c>
      <c r="P151" s="40">
        <v>6.4285714285714288</v>
      </c>
      <c r="Q151" s="40"/>
      <c r="R151" s="7"/>
    </row>
    <row r="152" spans="2:18" s="1" customFormat="1" ht="15" customHeight="1">
      <c r="B152" s="6" t="s">
        <v>558</v>
      </c>
      <c r="C152" s="37" t="s">
        <v>914</v>
      </c>
      <c r="D152" s="7"/>
      <c r="E152" s="8"/>
      <c r="F152" s="7">
        <v>1</v>
      </c>
      <c r="G152" s="8">
        <v>1.0959144310012275E-5</v>
      </c>
      <c r="H152" s="7">
        <v>3</v>
      </c>
      <c r="I152" s="8">
        <v>1.3579840636043524E-6</v>
      </c>
      <c r="J152" s="7"/>
      <c r="K152" s="8"/>
      <c r="L152" s="7"/>
      <c r="M152" s="8"/>
      <c r="N152" s="39" t="s">
        <v>939</v>
      </c>
      <c r="O152" s="40">
        <v>3</v>
      </c>
      <c r="P152" s="40">
        <v>3</v>
      </c>
      <c r="Q152" s="40"/>
      <c r="R152" s="7"/>
    </row>
    <row r="153" spans="2:18" s="1" customFormat="1" ht="15" customHeight="1">
      <c r="B153" s="6" t="s">
        <v>561</v>
      </c>
      <c r="C153" s="37" t="s">
        <v>907</v>
      </c>
      <c r="D153" s="7"/>
      <c r="E153" s="8"/>
      <c r="F153" s="7">
        <v>1</v>
      </c>
      <c r="G153" s="8">
        <v>1.0959144310012275E-5</v>
      </c>
      <c r="H153" s="7">
        <v>137</v>
      </c>
      <c r="I153" s="8">
        <v>6.2014605571265421E-5</v>
      </c>
      <c r="J153" s="7">
        <v>1</v>
      </c>
      <c r="K153" s="8">
        <v>1</v>
      </c>
      <c r="L153" s="7">
        <v>117</v>
      </c>
      <c r="M153" s="8">
        <v>0.85401459854014594</v>
      </c>
      <c r="N153" s="39" t="s">
        <v>916</v>
      </c>
      <c r="O153" s="40">
        <v>137</v>
      </c>
      <c r="P153" s="40"/>
      <c r="Q153" s="40">
        <v>0</v>
      </c>
      <c r="R153" s="7"/>
    </row>
    <row r="154" spans="2:18" s="1" customFormat="1" ht="15" customHeight="1">
      <c r="B154" s="6" t="s">
        <v>573</v>
      </c>
      <c r="C154" s="37" t="s">
        <v>914</v>
      </c>
      <c r="D154" s="7"/>
      <c r="E154" s="8"/>
      <c r="F154" s="7">
        <v>1</v>
      </c>
      <c r="G154" s="8">
        <v>1.0959144310012275E-5</v>
      </c>
      <c r="H154" s="7">
        <v>3</v>
      </c>
      <c r="I154" s="8">
        <v>1.3579840636043524E-6</v>
      </c>
      <c r="J154" s="7"/>
      <c r="K154" s="8"/>
      <c r="L154" s="7"/>
      <c r="M154" s="8"/>
      <c r="N154" s="39" t="s">
        <v>951</v>
      </c>
      <c r="O154" s="40">
        <v>3</v>
      </c>
      <c r="P154" s="40">
        <v>3</v>
      </c>
      <c r="Q154" s="40"/>
      <c r="R154" s="7"/>
    </row>
    <row r="155" spans="2:18" s="1" customFormat="1" ht="15" customHeight="1">
      <c r="B155" s="6" t="s">
        <v>578</v>
      </c>
      <c r="C155" s="37" t="s">
        <v>914</v>
      </c>
      <c r="D155" s="7"/>
      <c r="E155" s="8"/>
      <c r="F155" s="7">
        <v>1</v>
      </c>
      <c r="G155" s="8">
        <v>1.0959144310012275E-5</v>
      </c>
      <c r="H155" s="7">
        <v>10</v>
      </c>
      <c r="I155" s="8">
        <v>4.5266135453478412E-6</v>
      </c>
      <c r="J155" s="7"/>
      <c r="K155" s="8"/>
      <c r="L155" s="7"/>
      <c r="M155" s="8"/>
      <c r="N155" s="39" t="s">
        <v>926</v>
      </c>
      <c r="O155" s="40">
        <v>10</v>
      </c>
      <c r="P155" s="40">
        <v>10</v>
      </c>
      <c r="Q155" s="40"/>
      <c r="R155" s="7"/>
    </row>
    <row r="156" spans="2:18" s="1" customFormat="1" ht="15" customHeight="1">
      <c r="B156" s="6" t="s">
        <v>588</v>
      </c>
      <c r="C156" s="37" t="s">
        <v>914</v>
      </c>
      <c r="D156" s="7"/>
      <c r="E156" s="8"/>
      <c r="F156" s="7">
        <v>3</v>
      </c>
      <c r="G156" s="8">
        <v>3.2877432930036822E-5</v>
      </c>
      <c r="H156" s="7">
        <v>87</v>
      </c>
      <c r="I156" s="8">
        <v>3.9381537844526214E-5</v>
      </c>
      <c r="J156" s="7">
        <v>2</v>
      </c>
      <c r="K156" s="8">
        <v>0.66666666666666663</v>
      </c>
      <c r="L156" s="7">
        <v>38</v>
      </c>
      <c r="M156" s="8">
        <v>0.43678160919540232</v>
      </c>
      <c r="N156" s="39" t="s">
        <v>924</v>
      </c>
      <c r="O156" s="40">
        <v>29</v>
      </c>
      <c r="P156" s="40">
        <v>9</v>
      </c>
      <c r="Q156" s="40"/>
      <c r="R156" s="7"/>
    </row>
    <row r="157" spans="2:18" s="1" customFormat="1" ht="15" customHeight="1">
      <c r="B157" s="6" t="s">
        <v>589</v>
      </c>
      <c r="C157" s="37" t="s">
        <v>914</v>
      </c>
      <c r="D157" s="7"/>
      <c r="E157" s="8"/>
      <c r="F157" s="7">
        <v>6</v>
      </c>
      <c r="G157" s="8">
        <v>6.5754865860073643E-5</v>
      </c>
      <c r="H157" s="7">
        <v>135</v>
      </c>
      <c r="I157" s="8">
        <v>6.1109282862195852E-5</v>
      </c>
      <c r="J157" s="7">
        <v>2</v>
      </c>
      <c r="K157" s="8">
        <v>0.33333333333333331</v>
      </c>
      <c r="L157" s="7">
        <v>23</v>
      </c>
      <c r="M157" s="8">
        <v>0.17037037037037037</v>
      </c>
      <c r="N157" s="39" t="s">
        <v>918</v>
      </c>
      <c r="O157" s="40">
        <v>22.5</v>
      </c>
      <c r="P157" s="40">
        <v>18</v>
      </c>
      <c r="Q157" s="40"/>
      <c r="R157" s="7"/>
    </row>
    <row r="158" spans="2:18" s="1" customFormat="1" ht="15" customHeight="1">
      <c r="B158" s="6" t="s">
        <v>590</v>
      </c>
      <c r="C158" s="37" t="s">
        <v>914</v>
      </c>
      <c r="D158" s="7"/>
      <c r="E158" s="8"/>
      <c r="F158" s="7">
        <v>1</v>
      </c>
      <c r="G158" s="8">
        <v>1.0959144310012275E-5</v>
      </c>
      <c r="H158" s="7">
        <v>19</v>
      </c>
      <c r="I158" s="8">
        <v>8.6005657361608978E-6</v>
      </c>
      <c r="J158" s="7"/>
      <c r="K158" s="8"/>
      <c r="L158" s="7"/>
      <c r="M158" s="8"/>
      <c r="N158" s="39" t="s">
        <v>931</v>
      </c>
      <c r="O158" s="40">
        <v>19</v>
      </c>
      <c r="P158" s="40">
        <v>19</v>
      </c>
      <c r="Q158" s="40"/>
      <c r="R158" s="7"/>
    </row>
    <row r="159" spans="2:18" s="1" customFormat="1" ht="15" customHeight="1">
      <c r="B159" s="6" t="s">
        <v>652</v>
      </c>
      <c r="C159" s="37" t="s">
        <v>914</v>
      </c>
      <c r="D159" s="7"/>
      <c r="E159" s="8"/>
      <c r="F159" s="7">
        <v>5</v>
      </c>
      <c r="G159" s="8">
        <v>5.4795721550061372E-5</v>
      </c>
      <c r="H159" s="7">
        <v>52</v>
      </c>
      <c r="I159" s="8">
        <v>2.3538390435808772E-5</v>
      </c>
      <c r="J159" s="7"/>
      <c r="K159" s="8"/>
      <c r="L159" s="7"/>
      <c r="M159" s="8"/>
      <c r="N159" s="39" t="s">
        <v>953</v>
      </c>
      <c r="O159" s="40">
        <v>10.4</v>
      </c>
      <c r="P159" s="40">
        <v>10.4</v>
      </c>
      <c r="Q159" s="40"/>
      <c r="R159" s="7"/>
    </row>
    <row r="160" spans="2:18" s="1" customFormat="1" ht="15" customHeight="1">
      <c r="B160" s="6" t="s">
        <v>655</v>
      </c>
      <c r="C160" s="37" t="s">
        <v>914</v>
      </c>
      <c r="D160" s="7"/>
      <c r="E160" s="8"/>
      <c r="F160" s="7">
        <v>2</v>
      </c>
      <c r="G160" s="8">
        <v>2.191828862002455E-5</v>
      </c>
      <c r="H160" s="7">
        <v>61</v>
      </c>
      <c r="I160" s="8">
        <v>2.761234262662183E-5</v>
      </c>
      <c r="J160" s="7">
        <v>1</v>
      </c>
      <c r="K160" s="8">
        <v>0.5</v>
      </c>
      <c r="L160" s="7">
        <v>37</v>
      </c>
      <c r="M160" s="8">
        <v>0.60655737704918034</v>
      </c>
      <c r="N160" s="39" t="s">
        <v>920</v>
      </c>
      <c r="O160" s="40">
        <v>30.5</v>
      </c>
      <c r="P160" s="40">
        <v>4</v>
      </c>
      <c r="Q160" s="40"/>
      <c r="R160" s="7"/>
    </row>
    <row r="161" spans="2:18" s="1" customFormat="1" ht="15" customHeight="1">
      <c r="B161" s="6" t="s">
        <v>656</v>
      </c>
      <c r="C161" s="37" t="s">
        <v>914</v>
      </c>
      <c r="D161" s="7"/>
      <c r="E161" s="8"/>
      <c r="F161" s="7">
        <v>1</v>
      </c>
      <c r="G161" s="8">
        <v>1.0959144310012275E-5</v>
      </c>
      <c r="H161" s="7">
        <v>8</v>
      </c>
      <c r="I161" s="8">
        <v>3.6212908362782725E-6</v>
      </c>
      <c r="J161" s="7"/>
      <c r="K161" s="8"/>
      <c r="L161" s="7"/>
      <c r="M161" s="8"/>
      <c r="N161" s="39" t="s">
        <v>936</v>
      </c>
      <c r="O161" s="40">
        <v>8</v>
      </c>
      <c r="P161" s="40">
        <v>8</v>
      </c>
      <c r="Q161" s="40"/>
      <c r="R161" s="7"/>
    </row>
    <row r="162" spans="2:18" s="1" customFormat="1" ht="15" customHeight="1">
      <c r="B162" s="6" t="s">
        <v>666</v>
      </c>
      <c r="C162" s="37" t="s">
        <v>914</v>
      </c>
      <c r="D162" s="7"/>
      <c r="E162" s="8"/>
      <c r="F162" s="7">
        <v>1</v>
      </c>
      <c r="G162" s="8">
        <v>1.0959144310012275E-5</v>
      </c>
      <c r="H162" s="7">
        <v>23</v>
      </c>
      <c r="I162" s="8">
        <v>1.0411211154300034E-5</v>
      </c>
      <c r="J162" s="7">
        <v>1</v>
      </c>
      <c r="K162" s="8">
        <v>1</v>
      </c>
      <c r="L162" s="7">
        <v>3</v>
      </c>
      <c r="M162" s="8">
        <v>0.13043478260869565</v>
      </c>
      <c r="N162" s="39" t="s">
        <v>930</v>
      </c>
      <c r="O162" s="40">
        <v>23</v>
      </c>
      <c r="P162" s="40"/>
      <c r="Q162" s="40"/>
      <c r="R162" s="7"/>
    </row>
    <row r="163" spans="2:18" s="1" customFormat="1" ht="15" customHeight="1">
      <c r="B163" s="6" t="s">
        <v>667</v>
      </c>
      <c r="C163" s="37" t="s">
        <v>914</v>
      </c>
      <c r="D163" s="7"/>
      <c r="E163" s="8"/>
      <c r="F163" s="7">
        <v>4</v>
      </c>
      <c r="G163" s="8">
        <v>4.38365772400491E-5</v>
      </c>
      <c r="H163" s="7">
        <v>117</v>
      </c>
      <c r="I163" s="8">
        <v>5.2961378480569737E-5</v>
      </c>
      <c r="J163" s="7">
        <v>2</v>
      </c>
      <c r="K163" s="8">
        <v>0.5</v>
      </c>
      <c r="L163" s="7">
        <v>52</v>
      </c>
      <c r="M163" s="8">
        <v>0.44444444444444442</v>
      </c>
      <c r="N163" s="39" t="s">
        <v>926</v>
      </c>
      <c r="O163" s="40">
        <v>29.25</v>
      </c>
      <c r="P163" s="40">
        <v>12.5</v>
      </c>
      <c r="Q163" s="40"/>
      <c r="R163" s="7"/>
    </row>
    <row r="164" spans="2:18" s="1" customFormat="1" ht="15" customHeight="1">
      <c r="B164" s="6" t="s">
        <v>669</v>
      </c>
      <c r="C164" s="37" t="s">
        <v>914</v>
      </c>
      <c r="D164" s="7"/>
      <c r="E164" s="8"/>
      <c r="F164" s="7">
        <v>1</v>
      </c>
      <c r="G164" s="8">
        <v>1.0959144310012275E-5</v>
      </c>
      <c r="H164" s="7">
        <v>22</v>
      </c>
      <c r="I164" s="8">
        <v>9.9585497997652497E-6</v>
      </c>
      <c r="J164" s="7">
        <v>1</v>
      </c>
      <c r="K164" s="8">
        <v>1</v>
      </c>
      <c r="L164" s="7">
        <v>2</v>
      </c>
      <c r="M164" s="8">
        <v>9.0909090909090912E-2</v>
      </c>
      <c r="N164" s="39" t="s">
        <v>931</v>
      </c>
      <c r="O164" s="40">
        <v>22</v>
      </c>
      <c r="P164" s="40"/>
      <c r="Q164" s="40"/>
      <c r="R164" s="7"/>
    </row>
    <row r="165" spans="2:18" s="1" customFormat="1" ht="15" customHeight="1">
      <c r="B165" s="6" t="s">
        <v>670</v>
      </c>
      <c r="C165" s="37" t="s">
        <v>914</v>
      </c>
      <c r="D165" s="7"/>
      <c r="E165" s="8"/>
      <c r="F165" s="7">
        <v>1</v>
      </c>
      <c r="G165" s="8">
        <v>1.0959144310012275E-5</v>
      </c>
      <c r="H165" s="7">
        <v>11</v>
      </c>
      <c r="I165" s="8">
        <v>4.9792748998826249E-6</v>
      </c>
      <c r="J165" s="7"/>
      <c r="K165" s="8"/>
      <c r="L165" s="7"/>
      <c r="M165" s="8"/>
      <c r="N165" s="39" t="s">
        <v>952</v>
      </c>
      <c r="O165" s="40">
        <v>11</v>
      </c>
      <c r="P165" s="40">
        <v>11</v>
      </c>
      <c r="Q165" s="40"/>
      <c r="R165" s="7"/>
    </row>
    <row r="166" spans="2:18" s="1" customFormat="1" ht="15" customHeight="1">
      <c r="B166" s="6" t="s">
        <v>672</v>
      </c>
      <c r="C166" s="37" t="s">
        <v>914</v>
      </c>
      <c r="D166" s="7"/>
      <c r="E166" s="8"/>
      <c r="F166" s="7">
        <v>1</v>
      </c>
      <c r="G166" s="8">
        <v>1.0959144310012275E-5</v>
      </c>
      <c r="H166" s="7">
        <v>18</v>
      </c>
      <c r="I166" s="8">
        <v>8.1479043816261133E-6</v>
      </c>
      <c r="J166" s="7"/>
      <c r="K166" s="8"/>
      <c r="L166" s="7"/>
      <c r="M166" s="8"/>
      <c r="N166" s="39" t="s">
        <v>951</v>
      </c>
      <c r="O166" s="40">
        <v>18</v>
      </c>
      <c r="P166" s="40">
        <v>18</v>
      </c>
      <c r="Q166" s="40"/>
      <c r="R166" s="7"/>
    </row>
    <row r="167" spans="2:18" s="1" customFormat="1" ht="15" customHeight="1">
      <c r="B167" s="6" t="s">
        <v>677</v>
      </c>
      <c r="C167" s="37" t="s">
        <v>914</v>
      </c>
      <c r="D167" s="7"/>
      <c r="E167" s="8"/>
      <c r="F167" s="7">
        <v>6</v>
      </c>
      <c r="G167" s="8">
        <v>6.5754865860073643E-5</v>
      </c>
      <c r="H167" s="7">
        <v>105</v>
      </c>
      <c r="I167" s="8">
        <v>4.7529442226152329E-5</v>
      </c>
      <c r="J167" s="7">
        <v>2</v>
      </c>
      <c r="K167" s="8">
        <v>0.33333333333333331</v>
      </c>
      <c r="L167" s="7">
        <v>7</v>
      </c>
      <c r="M167" s="8">
        <v>6.6666666666666666E-2</v>
      </c>
      <c r="N167" s="39" t="s">
        <v>952</v>
      </c>
      <c r="O167" s="40">
        <v>17.5</v>
      </c>
      <c r="P167" s="40">
        <v>14.5</v>
      </c>
      <c r="Q167" s="40"/>
      <c r="R167" s="7"/>
    </row>
    <row r="168" spans="2:18" s="1" customFormat="1" ht="15" customHeight="1">
      <c r="B168" s="6" t="s">
        <v>679</v>
      </c>
      <c r="C168" s="37" t="s">
        <v>914</v>
      </c>
      <c r="D168" s="7"/>
      <c r="E168" s="8"/>
      <c r="F168" s="7">
        <v>58</v>
      </c>
      <c r="G168" s="8">
        <v>6.3563036998071196E-4</v>
      </c>
      <c r="H168" s="7">
        <v>1683</v>
      </c>
      <c r="I168" s="8">
        <v>7.6182905968204164E-4</v>
      </c>
      <c r="J168" s="7">
        <v>17</v>
      </c>
      <c r="K168" s="8">
        <v>0.29310344827586204</v>
      </c>
      <c r="L168" s="7">
        <v>228</v>
      </c>
      <c r="M168" s="8">
        <v>0.13547237076648841</v>
      </c>
      <c r="N168" s="39" t="s">
        <v>926</v>
      </c>
      <c r="O168" s="40">
        <v>29.017241379310345</v>
      </c>
      <c r="P168" s="40">
        <v>23.048780487804876</v>
      </c>
      <c r="Q168" s="40"/>
      <c r="R168" s="7">
        <v>1</v>
      </c>
    </row>
    <row r="169" spans="2:18" s="1" customFormat="1" ht="15" customHeight="1">
      <c r="B169" s="6" t="s">
        <v>680</v>
      </c>
      <c r="C169" s="37" t="s">
        <v>914</v>
      </c>
      <c r="D169" s="7">
        <v>3</v>
      </c>
      <c r="E169" s="8">
        <v>3.4482758620689655E-2</v>
      </c>
      <c r="F169" s="7">
        <v>84</v>
      </c>
      <c r="G169" s="8">
        <v>9.2056812204103101E-4</v>
      </c>
      <c r="H169" s="7">
        <v>2123</v>
      </c>
      <c r="I169" s="8">
        <v>9.6100005567734657E-4</v>
      </c>
      <c r="J169" s="7">
        <v>24</v>
      </c>
      <c r="K169" s="8">
        <v>0.2857142857142857</v>
      </c>
      <c r="L169" s="7">
        <v>124</v>
      </c>
      <c r="M169" s="8">
        <v>5.8407913330193122E-2</v>
      </c>
      <c r="N169" s="39" t="s">
        <v>921</v>
      </c>
      <c r="O169" s="40">
        <v>25.273809523809526</v>
      </c>
      <c r="P169" s="40">
        <v>21.316666666666666</v>
      </c>
      <c r="Q169" s="40"/>
      <c r="R169" s="7"/>
    </row>
    <row r="170" spans="2:18" s="1" customFormat="1" ht="15" customHeight="1">
      <c r="B170" s="6" t="s">
        <v>681</v>
      </c>
      <c r="C170" s="37" t="s">
        <v>914</v>
      </c>
      <c r="D170" s="7">
        <v>5</v>
      </c>
      <c r="E170" s="8">
        <v>1.483679525222552E-2</v>
      </c>
      <c r="F170" s="7">
        <v>332</v>
      </c>
      <c r="G170" s="8">
        <v>3.6384359109240751E-3</v>
      </c>
      <c r="H170" s="7">
        <v>9330</v>
      </c>
      <c r="I170" s="8">
        <v>4.2233304378095351E-3</v>
      </c>
      <c r="J170" s="7">
        <v>119</v>
      </c>
      <c r="K170" s="8">
        <v>0.35843373493975905</v>
      </c>
      <c r="L170" s="7">
        <v>952</v>
      </c>
      <c r="M170" s="8">
        <v>0.10203644158628082</v>
      </c>
      <c r="N170" s="39" t="s">
        <v>953</v>
      </c>
      <c r="O170" s="40">
        <v>28.102409638554217</v>
      </c>
      <c r="P170" s="40">
        <v>22.572769953051644</v>
      </c>
      <c r="Q170" s="40"/>
      <c r="R170" s="7"/>
    </row>
    <row r="171" spans="2:18" s="1" customFormat="1" ht="15" customHeight="1">
      <c r="B171" s="6" t="s">
        <v>682</v>
      </c>
      <c r="C171" s="37" t="s">
        <v>914</v>
      </c>
      <c r="D171" s="7">
        <v>3</v>
      </c>
      <c r="E171" s="8">
        <v>8.8757396449704144E-3</v>
      </c>
      <c r="F171" s="7">
        <v>335</v>
      </c>
      <c r="G171" s="8">
        <v>3.6713133438541117E-3</v>
      </c>
      <c r="H171" s="7">
        <v>14931</v>
      </c>
      <c r="I171" s="8">
        <v>6.7586866845588608E-3</v>
      </c>
      <c r="J171" s="7">
        <v>124</v>
      </c>
      <c r="K171" s="8">
        <v>0.37014925373134328</v>
      </c>
      <c r="L171" s="7">
        <v>6399</v>
      </c>
      <c r="M171" s="8">
        <v>0.42857142857142855</v>
      </c>
      <c r="N171" s="39" t="s">
        <v>952</v>
      </c>
      <c r="O171" s="40">
        <v>44.570149253731344</v>
      </c>
      <c r="P171" s="40">
        <v>21.398104265402843</v>
      </c>
      <c r="Q171" s="40"/>
      <c r="R171" s="7"/>
    </row>
    <row r="172" spans="2:18" s="1" customFormat="1" ht="15" customHeight="1">
      <c r="B172" s="6" t="s">
        <v>683</v>
      </c>
      <c r="C172" s="37" t="s">
        <v>914</v>
      </c>
      <c r="D172" s="7">
        <v>6</v>
      </c>
      <c r="E172" s="8">
        <v>9.0909090909090905E-3</v>
      </c>
      <c r="F172" s="7">
        <v>654</v>
      </c>
      <c r="G172" s="8">
        <v>7.1672803787480276E-3</v>
      </c>
      <c r="H172" s="7">
        <v>10644</v>
      </c>
      <c r="I172" s="8">
        <v>4.818127457668242E-3</v>
      </c>
      <c r="J172" s="7">
        <v>64</v>
      </c>
      <c r="K172" s="8">
        <v>9.7859327217125383E-2</v>
      </c>
      <c r="L172" s="7">
        <v>1057</v>
      </c>
      <c r="M172" s="8">
        <v>9.9304772641863964E-2</v>
      </c>
      <c r="N172" s="39" t="s">
        <v>951</v>
      </c>
      <c r="O172" s="40">
        <v>16.275229357798164</v>
      </c>
      <c r="P172" s="40">
        <v>12.486440677966101</v>
      </c>
      <c r="Q172" s="40"/>
      <c r="R172" s="7">
        <v>8</v>
      </c>
    </row>
    <row r="173" spans="2:18" s="1" customFormat="1" ht="15" customHeight="1">
      <c r="B173" s="6" t="s">
        <v>684</v>
      </c>
      <c r="C173" s="37" t="s">
        <v>914</v>
      </c>
      <c r="D173" s="7">
        <v>21</v>
      </c>
      <c r="E173" s="8">
        <v>1.16991643454039E-2</v>
      </c>
      <c r="F173" s="7">
        <v>1774</v>
      </c>
      <c r="G173" s="8">
        <v>1.9441522005961775E-2</v>
      </c>
      <c r="H173" s="7">
        <v>44938</v>
      </c>
      <c r="I173" s="8">
        <v>2.0341695950084126E-2</v>
      </c>
      <c r="J173" s="7">
        <v>445</v>
      </c>
      <c r="K173" s="8">
        <v>0.25084554678692222</v>
      </c>
      <c r="L173" s="7">
        <v>3492</v>
      </c>
      <c r="M173" s="8">
        <v>7.7707063064666876E-2</v>
      </c>
      <c r="N173" s="39" t="s">
        <v>971</v>
      </c>
      <c r="O173" s="40">
        <v>25.331454340473506</v>
      </c>
      <c r="P173" s="40">
        <v>21.140707298720844</v>
      </c>
      <c r="Q173" s="40"/>
      <c r="R173" s="7">
        <v>2</v>
      </c>
    </row>
    <row r="174" spans="2:18" s="1" customFormat="1" ht="15" customHeight="1">
      <c r="B174" s="6" t="s">
        <v>685</v>
      </c>
      <c r="C174" s="37" t="s">
        <v>914</v>
      </c>
      <c r="D174" s="7">
        <v>2</v>
      </c>
      <c r="E174" s="8">
        <v>7.5187969924812026E-3</v>
      </c>
      <c r="F174" s="7">
        <v>264</v>
      </c>
      <c r="G174" s="8">
        <v>2.8932140978432403E-3</v>
      </c>
      <c r="H174" s="7">
        <v>2454</v>
      </c>
      <c r="I174" s="8">
        <v>1.1108309640283601E-3</v>
      </c>
      <c r="J174" s="7">
        <v>1</v>
      </c>
      <c r="K174" s="8">
        <v>3.787878787878788E-3</v>
      </c>
      <c r="L174" s="7">
        <v>5</v>
      </c>
      <c r="M174" s="8">
        <v>2.0374898125509371E-3</v>
      </c>
      <c r="N174" s="39" t="s">
        <v>917</v>
      </c>
      <c r="O174" s="40">
        <v>9.295454545454545</v>
      </c>
      <c r="P174" s="40">
        <v>9.1977186311787076</v>
      </c>
      <c r="Q174" s="40"/>
      <c r="R174" s="7"/>
    </row>
    <row r="175" spans="2:18" s="1" customFormat="1" ht="15" customHeight="1">
      <c r="B175" s="6" t="s">
        <v>686</v>
      </c>
      <c r="C175" s="37" t="s">
        <v>914</v>
      </c>
      <c r="D175" s="7">
        <v>6</v>
      </c>
      <c r="E175" s="8">
        <v>2.7649769585253458E-2</v>
      </c>
      <c r="F175" s="7">
        <v>211</v>
      </c>
      <c r="G175" s="8">
        <v>2.3123794494125899E-3</v>
      </c>
      <c r="H175" s="7">
        <v>7348</v>
      </c>
      <c r="I175" s="8">
        <v>3.3261556331215933E-3</v>
      </c>
      <c r="J175" s="7">
        <v>61</v>
      </c>
      <c r="K175" s="8">
        <v>0.2890995260663507</v>
      </c>
      <c r="L175" s="7">
        <v>2357</v>
      </c>
      <c r="M175" s="8">
        <v>0.32076755579749594</v>
      </c>
      <c r="N175" s="39" t="s">
        <v>916</v>
      </c>
      <c r="O175" s="40">
        <v>34.824644549763036</v>
      </c>
      <c r="P175" s="40">
        <v>19.98</v>
      </c>
      <c r="Q175" s="40"/>
      <c r="R175" s="7"/>
    </row>
    <row r="176" spans="2:18" s="1" customFormat="1" ht="15" customHeight="1">
      <c r="B176" s="6" t="s">
        <v>687</v>
      </c>
      <c r="C176" s="37" t="s">
        <v>914</v>
      </c>
      <c r="D176" s="7">
        <v>7</v>
      </c>
      <c r="E176" s="8">
        <v>0.25925925925925924</v>
      </c>
      <c r="F176" s="7">
        <v>20</v>
      </c>
      <c r="G176" s="8">
        <v>2.1918288620024549E-4</v>
      </c>
      <c r="H176" s="7">
        <v>218</v>
      </c>
      <c r="I176" s="8">
        <v>9.8680175288582935E-5</v>
      </c>
      <c r="J176" s="7"/>
      <c r="K176" s="8"/>
      <c r="L176" s="7"/>
      <c r="M176" s="8"/>
      <c r="N176" s="39" t="s">
        <v>928</v>
      </c>
      <c r="O176" s="40">
        <v>10.9</v>
      </c>
      <c r="P176" s="40">
        <v>10.9</v>
      </c>
      <c r="Q176" s="40"/>
      <c r="R176" s="7"/>
    </row>
    <row r="177" spans="2:18" s="1" customFormat="1" ht="15" customHeight="1">
      <c r="B177" s="6" t="s">
        <v>693</v>
      </c>
      <c r="C177" s="37" t="s">
        <v>914</v>
      </c>
      <c r="D177" s="7"/>
      <c r="E177" s="8"/>
      <c r="F177" s="7">
        <v>3</v>
      </c>
      <c r="G177" s="8">
        <v>3.2877432930036822E-5</v>
      </c>
      <c r="H177" s="7">
        <v>58</v>
      </c>
      <c r="I177" s="8">
        <v>2.6254358563017476E-5</v>
      </c>
      <c r="J177" s="7">
        <v>1</v>
      </c>
      <c r="K177" s="8">
        <v>0.33333333333333331</v>
      </c>
      <c r="L177" s="7">
        <v>20</v>
      </c>
      <c r="M177" s="8">
        <v>0.34482758620689657</v>
      </c>
      <c r="N177" s="39" t="s">
        <v>928</v>
      </c>
      <c r="O177" s="40">
        <v>19.333333333333332</v>
      </c>
      <c r="P177" s="40">
        <v>9</v>
      </c>
      <c r="Q177" s="40"/>
      <c r="R177" s="7">
        <v>1</v>
      </c>
    </row>
    <row r="178" spans="2:18" s="1" customFormat="1" ht="15" customHeight="1">
      <c r="B178" s="6" t="s">
        <v>694</v>
      </c>
      <c r="C178" s="37" t="s">
        <v>914</v>
      </c>
      <c r="D178" s="7"/>
      <c r="E178" s="8"/>
      <c r="F178" s="7">
        <v>7</v>
      </c>
      <c r="G178" s="8">
        <v>7.6714010170085922E-5</v>
      </c>
      <c r="H178" s="7">
        <v>204</v>
      </c>
      <c r="I178" s="8">
        <v>9.2342916325095952E-5</v>
      </c>
      <c r="J178" s="7">
        <v>3</v>
      </c>
      <c r="K178" s="8">
        <v>0.42857142857142855</v>
      </c>
      <c r="L178" s="7">
        <v>93</v>
      </c>
      <c r="M178" s="8">
        <v>0.45588235294117646</v>
      </c>
      <c r="N178" s="39" t="s">
        <v>928</v>
      </c>
      <c r="O178" s="40">
        <v>29.142857142857142</v>
      </c>
      <c r="P178" s="40">
        <v>12.75</v>
      </c>
      <c r="Q178" s="40"/>
      <c r="R178" s="7"/>
    </row>
    <row r="179" spans="2:18" s="1" customFormat="1" ht="15" customHeight="1">
      <c r="B179" s="6" t="s">
        <v>701</v>
      </c>
      <c r="C179" s="37" t="s">
        <v>914</v>
      </c>
      <c r="D179" s="7"/>
      <c r="E179" s="8"/>
      <c r="F179" s="7">
        <v>3</v>
      </c>
      <c r="G179" s="8">
        <v>3.2877432930036822E-5</v>
      </c>
      <c r="H179" s="7">
        <v>78</v>
      </c>
      <c r="I179" s="8">
        <v>3.530758565371316E-5</v>
      </c>
      <c r="J179" s="7">
        <v>2</v>
      </c>
      <c r="K179" s="8">
        <v>0.66666666666666663</v>
      </c>
      <c r="L179" s="7">
        <v>32</v>
      </c>
      <c r="M179" s="8">
        <v>0.41025641025641024</v>
      </c>
      <c r="N179" s="39" t="s">
        <v>929</v>
      </c>
      <c r="O179" s="40">
        <v>26</v>
      </c>
      <c r="P179" s="40">
        <v>4</v>
      </c>
      <c r="Q179" s="40"/>
      <c r="R179" s="7"/>
    </row>
    <row r="180" spans="2:18" s="1" customFormat="1" ht="15" customHeight="1">
      <c r="B180" s="6" t="s">
        <v>702</v>
      </c>
      <c r="C180" s="37" t="s">
        <v>914</v>
      </c>
      <c r="D180" s="7"/>
      <c r="E180" s="8"/>
      <c r="F180" s="7">
        <v>2</v>
      </c>
      <c r="G180" s="8">
        <v>2.191828862002455E-5</v>
      </c>
      <c r="H180" s="7">
        <v>20</v>
      </c>
      <c r="I180" s="8">
        <v>9.0532270906956824E-6</v>
      </c>
      <c r="J180" s="7"/>
      <c r="K180" s="8"/>
      <c r="L180" s="7"/>
      <c r="M180" s="8"/>
      <c r="N180" s="39" t="s">
        <v>936</v>
      </c>
      <c r="O180" s="40">
        <v>10</v>
      </c>
      <c r="P180" s="40">
        <v>10</v>
      </c>
      <c r="Q180" s="40"/>
      <c r="R180" s="7"/>
    </row>
    <row r="181" spans="2:18" s="1" customFormat="1" ht="15" customHeight="1">
      <c r="B181" s="6" t="s">
        <v>703</v>
      </c>
      <c r="C181" s="37" t="s">
        <v>914</v>
      </c>
      <c r="D181" s="7"/>
      <c r="E181" s="8"/>
      <c r="F181" s="7">
        <v>5</v>
      </c>
      <c r="G181" s="8">
        <v>5.4795721550061372E-5</v>
      </c>
      <c r="H181" s="7">
        <v>74</v>
      </c>
      <c r="I181" s="8">
        <v>3.3496940235574022E-5</v>
      </c>
      <c r="J181" s="7">
        <v>1</v>
      </c>
      <c r="K181" s="8">
        <v>0.2</v>
      </c>
      <c r="L181" s="7">
        <v>15</v>
      </c>
      <c r="M181" s="8">
        <v>0.20270270270270271</v>
      </c>
      <c r="N181" s="39" t="s">
        <v>928</v>
      </c>
      <c r="O181" s="40">
        <v>14.8</v>
      </c>
      <c r="P181" s="40">
        <v>9.75</v>
      </c>
      <c r="Q181" s="40"/>
      <c r="R181" s="7"/>
    </row>
    <row r="182" spans="2:18" s="1" customFormat="1" ht="15" customHeight="1">
      <c r="B182" s="6" t="s">
        <v>704</v>
      </c>
      <c r="C182" s="37" t="s">
        <v>914</v>
      </c>
      <c r="D182" s="7"/>
      <c r="E182" s="8"/>
      <c r="F182" s="7">
        <v>10</v>
      </c>
      <c r="G182" s="8">
        <v>1.0959144310012274E-4</v>
      </c>
      <c r="H182" s="7">
        <v>180</v>
      </c>
      <c r="I182" s="8">
        <v>8.1479043816261136E-5</v>
      </c>
      <c r="J182" s="7">
        <v>3</v>
      </c>
      <c r="K182" s="8">
        <v>0.3</v>
      </c>
      <c r="L182" s="7">
        <v>8</v>
      </c>
      <c r="M182" s="8">
        <v>4.4444444444444446E-2</v>
      </c>
      <c r="N182" s="39" t="s">
        <v>942</v>
      </c>
      <c r="O182" s="40">
        <v>18</v>
      </c>
      <c r="P182" s="40">
        <v>16</v>
      </c>
      <c r="Q182" s="40"/>
      <c r="R182" s="7"/>
    </row>
    <row r="183" spans="2:18" s="1" customFormat="1" ht="15" customHeight="1">
      <c r="B183" s="6" t="s">
        <v>706</v>
      </c>
      <c r="C183" s="37" t="s">
        <v>914</v>
      </c>
      <c r="D183" s="7">
        <v>4</v>
      </c>
      <c r="E183" s="8">
        <v>7.0671378091872791E-3</v>
      </c>
      <c r="F183" s="7">
        <v>562</v>
      </c>
      <c r="G183" s="8">
        <v>6.1590391022268978E-3</v>
      </c>
      <c r="H183" s="7">
        <v>12076</v>
      </c>
      <c r="I183" s="8">
        <v>5.4663385173620528E-3</v>
      </c>
      <c r="J183" s="7">
        <v>262</v>
      </c>
      <c r="K183" s="8">
        <v>0.46619217081850534</v>
      </c>
      <c r="L183" s="7">
        <v>2625</v>
      </c>
      <c r="M183" s="8">
        <v>0.21737330241801922</v>
      </c>
      <c r="N183" s="39" t="s">
        <v>952</v>
      </c>
      <c r="O183" s="40">
        <v>21.487544483985765</v>
      </c>
      <c r="P183" s="40">
        <v>13.876666666666667</v>
      </c>
      <c r="Q183" s="40"/>
      <c r="R183" s="7">
        <v>10</v>
      </c>
    </row>
    <row r="184" spans="2:18" s="1" customFormat="1" ht="15" customHeight="1">
      <c r="B184" s="6" t="s">
        <v>707</v>
      </c>
      <c r="C184" s="37" t="s">
        <v>914</v>
      </c>
      <c r="D184" s="7"/>
      <c r="E184" s="8"/>
      <c r="F184" s="7">
        <v>28</v>
      </c>
      <c r="G184" s="8">
        <v>3.0685604068034369E-4</v>
      </c>
      <c r="H184" s="7">
        <v>774</v>
      </c>
      <c r="I184" s="8">
        <v>3.503598884099229E-4</v>
      </c>
      <c r="J184" s="7">
        <v>17</v>
      </c>
      <c r="K184" s="8">
        <v>0.6071428571428571</v>
      </c>
      <c r="L184" s="7">
        <v>289</v>
      </c>
      <c r="M184" s="8">
        <v>0.37338501291989662</v>
      </c>
      <c r="N184" s="39" t="s">
        <v>920</v>
      </c>
      <c r="O184" s="40">
        <v>27.642857142857142</v>
      </c>
      <c r="P184" s="40">
        <v>13.181818181818182</v>
      </c>
      <c r="Q184" s="40"/>
      <c r="R184" s="7">
        <v>4</v>
      </c>
    </row>
    <row r="185" spans="2:18" s="1" customFormat="1" ht="15" customHeight="1">
      <c r="B185" s="6" t="s">
        <v>708</v>
      </c>
      <c r="C185" s="37" t="s">
        <v>914</v>
      </c>
      <c r="D185" s="7">
        <v>1</v>
      </c>
      <c r="E185" s="8">
        <v>6.25E-2</v>
      </c>
      <c r="F185" s="7">
        <v>15</v>
      </c>
      <c r="G185" s="8">
        <v>1.6438716465018411E-4</v>
      </c>
      <c r="H185" s="7">
        <v>297</v>
      </c>
      <c r="I185" s="8">
        <v>1.3444042229683088E-4</v>
      </c>
      <c r="J185" s="7">
        <v>3</v>
      </c>
      <c r="K185" s="8">
        <v>0.2</v>
      </c>
      <c r="L185" s="7">
        <v>85</v>
      </c>
      <c r="M185" s="8">
        <v>0.28619528619528617</v>
      </c>
      <c r="N185" s="39" t="s">
        <v>943</v>
      </c>
      <c r="O185" s="40">
        <v>19.8</v>
      </c>
      <c r="P185" s="40">
        <v>12.666666666666666</v>
      </c>
      <c r="Q185" s="40"/>
      <c r="R185" s="7">
        <v>1</v>
      </c>
    </row>
    <row r="186" spans="2:18" s="1" customFormat="1" ht="15" customHeight="1">
      <c r="B186" s="6" t="s">
        <v>709</v>
      </c>
      <c r="C186" s="37" t="s">
        <v>914</v>
      </c>
      <c r="D186" s="7"/>
      <c r="E186" s="8"/>
      <c r="F186" s="7">
        <v>27</v>
      </c>
      <c r="G186" s="8">
        <v>2.958968963703314E-4</v>
      </c>
      <c r="H186" s="7">
        <v>459</v>
      </c>
      <c r="I186" s="8">
        <v>2.0777156173146588E-4</v>
      </c>
      <c r="J186" s="7">
        <v>6</v>
      </c>
      <c r="K186" s="8">
        <v>0.22222222222222221</v>
      </c>
      <c r="L186" s="7">
        <v>85</v>
      </c>
      <c r="M186" s="8">
        <v>0.18518518518518517</v>
      </c>
      <c r="N186" s="39" t="s">
        <v>928</v>
      </c>
      <c r="O186" s="40">
        <v>17</v>
      </c>
      <c r="P186" s="40">
        <v>12.095238095238095</v>
      </c>
      <c r="Q186" s="40"/>
      <c r="R186" s="7"/>
    </row>
    <row r="187" spans="2:18" s="1" customFormat="1" ht="15" customHeight="1">
      <c r="B187" s="6" t="s">
        <v>710</v>
      </c>
      <c r="C187" s="37" t="s">
        <v>914</v>
      </c>
      <c r="D187" s="7"/>
      <c r="E187" s="8"/>
      <c r="F187" s="7">
        <v>140</v>
      </c>
      <c r="G187" s="8">
        <v>1.5342802034017185E-3</v>
      </c>
      <c r="H187" s="7">
        <v>2434</v>
      </c>
      <c r="I187" s="8">
        <v>1.1017777369376645E-3</v>
      </c>
      <c r="J187" s="7">
        <v>36</v>
      </c>
      <c r="K187" s="8">
        <v>0.25714285714285712</v>
      </c>
      <c r="L187" s="7">
        <v>521</v>
      </c>
      <c r="M187" s="8">
        <v>0.21405094494658997</v>
      </c>
      <c r="N187" s="39" t="s">
        <v>930</v>
      </c>
      <c r="O187" s="40">
        <v>17.385714285714286</v>
      </c>
      <c r="P187" s="40">
        <v>11.471153846153847</v>
      </c>
      <c r="Q187" s="40"/>
      <c r="R187" s="7">
        <v>1</v>
      </c>
    </row>
    <row r="188" spans="2:18" s="1" customFormat="1" ht="15" customHeight="1">
      <c r="B188" s="6" t="s">
        <v>711</v>
      </c>
      <c r="C188" s="37" t="s">
        <v>914</v>
      </c>
      <c r="D188" s="7">
        <v>32</v>
      </c>
      <c r="E188" s="8">
        <v>3.343782654127482E-2</v>
      </c>
      <c r="F188" s="7">
        <v>925</v>
      </c>
      <c r="G188" s="8">
        <v>1.0137208486761353E-2</v>
      </c>
      <c r="H188" s="7">
        <v>17360</v>
      </c>
      <c r="I188" s="8">
        <v>7.8582011147238524E-3</v>
      </c>
      <c r="J188" s="7">
        <v>324</v>
      </c>
      <c r="K188" s="8">
        <v>0.35027027027027025</v>
      </c>
      <c r="L188" s="7">
        <v>2757</v>
      </c>
      <c r="M188" s="8">
        <v>0.15881336405529953</v>
      </c>
      <c r="N188" s="39" t="s">
        <v>930</v>
      </c>
      <c r="O188" s="40">
        <v>18.767567567567568</v>
      </c>
      <c r="P188" s="40">
        <v>13.495840266222961</v>
      </c>
      <c r="Q188" s="40"/>
      <c r="R188" s="7">
        <v>5</v>
      </c>
    </row>
    <row r="189" spans="2:18" s="1" customFormat="1" ht="15" customHeight="1">
      <c r="B189" s="6" t="s">
        <v>712</v>
      </c>
      <c r="C189" s="37" t="s">
        <v>907</v>
      </c>
      <c r="D189" s="7"/>
      <c r="E189" s="8"/>
      <c r="F189" s="7">
        <v>2</v>
      </c>
      <c r="G189" s="8">
        <v>2.191828862002455E-5</v>
      </c>
      <c r="H189" s="7">
        <v>154</v>
      </c>
      <c r="I189" s="8">
        <v>6.9709848598356752E-5</v>
      </c>
      <c r="J189" s="7">
        <v>1</v>
      </c>
      <c r="K189" s="8">
        <v>0.5</v>
      </c>
      <c r="L189" s="7">
        <v>36</v>
      </c>
      <c r="M189" s="8">
        <v>0.23376623376623376</v>
      </c>
      <c r="N189" s="39" t="s">
        <v>972</v>
      </c>
      <c r="O189" s="40">
        <v>77</v>
      </c>
      <c r="P189" s="40">
        <v>98</v>
      </c>
      <c r="Q189" s="40">
        <v>21</v>
      </c>
      <c r="R189" s="7"/>
    </row>
    <row r="190" spans="2:18" s="1" customFormat="1" ht="15" customHeight="1">
      <c r="B190" s="6" t="s">
        <v>715</v>
      </c>
      <c r="C190" s="37" t="s">
        <v>907</v>
      </c>
      <c r="D190" s="7"/>
      <c r="E190" s="8"/>
      <c r="F190" s="7">
        <v>4</v>
      </c>
      <c r="G190" s="8">
        <v>4.38365772400491E-5</v>
      </c>
      <c r="H190" s="7">
        <v>87</v>
      </c>
      <c r="I190" s="8">
        <v>3.9381537844526214E-5</v>
      </c>
      <c r="J190" s="7">
        <v>4</v>
      </c>
      <c r="K190" s="8">
        <v>1</v>
      </c>
      <c r="L190" s="7">
        <v>27</v>
      </c>
      <c r="M190" s="8">
        <v>0.31034482758620691</v>
      </c>
      <c r="N190" s="39" t="s">
        <v>973</v>
      </c>
      <c r="O190" s="40">
        <v>21.75</v>
      </c>
      <c r="P190" s="40"/>
      <c r="Q190" s="40">
        <v>1</v>
      </c>
      <c r="R190" s="7"/>
    </row>
    <row r="191" spans="2:18" s="1" customFormat="1" ht="15" customHeight="1">
      <c r="B191" s="6" t="s">
        <v>716</v>
      </c>
      <c r="C191" s="37" t="s">
        <v>914</v>
      </c>
      <c r="D191" s="7"/>
      <c r="E191" s="8"/>
      <c r="F191" s="7">
        <v>1</v>
      </c>
      <c r="G191" s="8">
        <v>1.0959144310012275E-5</v>
      </c>
      <c r="H191" s="7">
        <v>34</v>
      </c>
      <c r="I191" s="8">
        <v>1.5390486054182657E-5</v>
      </c>
      <c r="J191" s="7">
        <v>1</v>
      </c>
      <c r="K191" s="8">
        <v>1</v>
      </c>
      <c r="L191" s="7">
        <v>14</v>
      </c>
      <c r="M191" s="8">
        <v>0.41176470588235292</v>
      </c>
      <c r="N191" s="39" t="s">
        <v>963</v>
      </c>
      <c r="O191" s="40">
        <v>34</v>
      </c>
      <c r="P191" s="40"/>
      <c r="Q191" s="40"/>
      <c r="R191" s="7"/>
    </row>
    <row r="192" spans="2:18" s="1" customFormat="1" ht="15" customHeight="1">
      <c r="B192" s="6" t="s">
        <v>718</v>
      </c>
      <c r="C192" s="37" t="s">
        <v>907</v>
      </c>
      <c r="D192" s="7"/>
      <c r="E192" s="8"/>
      <c r="F192" s="7">
        <v>2</v>
      </c>
      <c r="G192" s="8">
        <v>2.191828862002455E-5</v>
      </c>
      <c r="H192" s="7">
        <v>92</v>
      </c>
      <c r="I192" s="8">
        <v>4.1644844617200137E-5</v>
      </c>
      <c r="J192" s="7">
        <v>2</v>
      </c>
      <c r="K192" s="8">
        <v>1</v>
      </c>
      <c r="L192" s="7">
        <v>52</v>
      </c>
      <c r="M192" s="8">
        <v>0.56521739130434778</v>
      </c>
      <c r="N192" s="39" t="s">
        <v>954</v>
      </c>
      <c r="O192" s="40">
        <v>46</v>
      </c>
      <c r="P192" s="40"/>
      <c r="Q192" s="40">
        <v>0.5</v>
      </c>
      <c r="R192" s="7"/>
    </row>
    <row r="193" spans="2:18" s="1" customFormat="1" ht="15" customHeight="1">
      <c r="B193" s="6" t="s">
        <v>726</v>
      </c>
      <c r="C193" s="37" t="s">
        <v>914</v>
      </c>
      <c r="D193" s="7"/>
      <c r="E193" s="8"/>
      <c r="F193" s="7">
        <v>41</v>
      </c>
      <c r="G193" s="8">
        <v>4.4932491671050327E-4</v>
      </c>
      <c r="H193" s="7">
        <v>1370</v>
      </c>
      <c r="I193" s="8">
        <v>6.2014605571265424E-4</v>
      </c>
      <c r="J193" s="7">
        <v>31</v>
      </c>
      <c r="K193" s="8">
        <v>0.75609756097560976</v>
      </c>
      <c r="L193" s="7">
        <v>625</v>
      </c>
      <c r="M193" s="8">
        <v>0.45620437956204379</v>
      </c>
      <c r="N193" s="39" t="s">
        <v>952</v>
      </c>
      <c r="O193" s="40">
        <v>33.414634146341463</v>
      </c>
      <c r="P193" s="40">
        <v>12.2</v>
      </c>
      <c r="Q193" s="40"/>
      <c r="R193" s="7">
        <v>1</v>
      </c>
    </row>
    <row r="194" spans="2:18" s="1" customFormat="1" ht="15" customHeight="1">
      <c r="B194" s="6" t="s">
        <v>728</v>
      </c>
      <c r="C194" s="37" t="s">
        <v>914</v>
      </c>
      <c r="D194" s="7"/>
      <c r="E194" s="8"/>
      <c r="F194" s="7">
        <v>2</v>
      </c>
      <c r="G194" s="8">
        <v>2.191828862002455E-5</v>
      </c>
      <c r="H194" s="7">
        <v>28</v>
      </c>
      <c r="I194" s="8">
        <v>1.2674517926973954E-5</v>
      </c>
      <c r="J194" s="7">
        <v>1</v>
      </c>
      <c r="K194" s="8">
        <v>0.5</v>
      </c>
      <c r="L194" s="7">
        <v>7</v>
      </c>
      <c r="M194" s="8">
        <v>0.25</v>
      </c>
      <c r="N194" s="39" t="s">
        <v>956</v>
      </c>
      <c r="O194" s="40">
        <v>14</v>
      </c>
      <c r="P194" s="40">
        <v>1</v>
      </c>
      <c r="Q194" s="40"/>
      <c r="R194" s="7"/>
    </row>
    <row r="195" spans="2:18" s="1" customFormat="1" ht="15" customHeight="1">
      <c r="B195" s="6" t="s">
        <v>750</v>
      </c>
      <c r="C195" s="37" t="s">
        <v>914</v>
      </c>
      <c r="D195" s="7"/>
      <c r="E195" s="8"/>
      <c r="F195" s="7">
        <v>2</v>
      </c>
      <c r="G195" s="8">
        <v>2.191828862002455E-5</v>
      </c>
      <c r="H195" s="7">
        <v>53</v>
      </c>
      <c r="I195" s="8">
        <v>2.3991051790343557E-5</v>
      </c>
      <c r="J195" s="7">
        <v>2</v>
      </c>
      <c r="K195" s="8">
        <v>1</v>
      </c>
      <c r="L195" s="7">
        <v>13</v>
      </c>
      <c r="M195" s="8">
        <v>0.24528301886792453</v>
      </c>
      <c r="N195" s="39" t="s">
        <v>926</v>
      </c>
      <c r="O195" s="40">
        <v>26.5</v>
      </c>
      <c r="P195" s="40"/>
      <c r="Q195" s="40"/>
      <c r="R195" s="7"/>
    </row>
    <row r="196" spans="2:18" s="1" customFormat="1" ht="15" customHeight="1">
      <c r="B196" s="6" t="s">
        <v>754</v>
      </c>
      <c r="C196" s="37" t="s">
        <v>907</v>
      </c>
      <c r="D196" s="7"/>
      <c r="E196" s="8"/>
      <c r="F196" s="7">
        <v>1</v>
      </c>
      <c r="G196" s="8">
        <v>1.0959144310012275E-5</v>
      </c>
      <c r="H196" s="7">
        <v>13</v>
      </c>
      <c r="I196" s="8">
        <v>5.8845976089521931E-6</v>
      </c>
      <c r="J196" s="7"/>
      <c r="K196" s="8"/>
      <c r="L196" s="7"/>
      <c r="M196" s="8"/>
      <c r="N196" s="39" t="s">
        <v>933</v>
      </c>
      <c r="O196" s="40">
        <v>13</v>
      </c>
      <c r="P196" s="40">
        <v>13</v>
      </c>
      <c r="Q196" s="40">
        <v>0</v>
      </c>
      <c r="R196" s="7"/>
    </row>
    <row r="197" spans="2:18" s="1" customFormat="1" ht="15" customHeight="1">
      <c r="B197" s="6" t="s">
        <v>757</v>
      </c>
      <c r="C197" s="37" t="s">
        <v>914</v>
      </c>
      <c r="D197" s="7"/>
      <c r="E197" s="8"/>
      <c r="F197" s="7">
        <v>24</v>
      </c>
      <c r="G197" s="8">
        <v>2.6301946344029457E-4</v>
      </c>
      <c r="H197" s="7">
        <v>549</v>
      </c>
      <c r="I197" s="8">
        <v>2.4851108363959648E-4</v>
      </c>
      <c r="J197" s="7">
        <v>4</v>
      </c>
      <c r="K197" s="8">
        <v>0.16666666666666666</v>
      </c>
      <c r="L197" s="7">
        <v>12</v>
      </c>
      <c r="M197" s="8">
        <v>2.185792349726776E-2</v>
      </c>
      <c r="N197" s="39" t="s">
        <v>923</v>
      </c>
      <c r="O197" s="40">
        <v>22.875</v>
      </c>
      <c r="P197" s="40">
        <v>20.85</v>
      </c>
      <c r="Q197" s="40"/>
      <c r="R197" s="7"/>
    </row>
    <row r="198" spans="2:18" s="1" customFormat="1" ht="15" customHeight="1">
      <c r="B198" s="6" t="s">
        <v>758</v>
      </c>
      <c r="C198" s="37" t="s">
        <v>914</v>
      </c>
      <c r="D198" s="7">
        <v>7</v>
      </c>
      <c r="E198" s="8">
        <v>1.9607843137254902E-2</v>
      </c>
      <c r="F198" s="7">
        <v>350</v>
      </c>
      <c r="G198" s="8">
        <v>3.835700508504296E-3</v>
      </c>
      <c r="H198" s="7">
        <v>8416</v>
      </c>
      <c r="I198" s="8">
        <v>3.809597959764743E-3</v>
      </c>
      <c r="J198" s="7">
        <v>91</v>
      </c>
      <c r="K198" s="8">
        <v>0.26</v>
      </c>
      <c r="L198" s="7">
        <v>417</v>
      </c>
      <c r="M198" s="8">
        <v>4.9548479087452468E-2</v>
      </c>
      <c r="N198" s="39" t="s">
        <v>953</v>
      </c>
      <c r="O198" s="40">
        <v>24.045714285714286</v>
      </c>
      <c r="P198" s="40">
        <v>20.343629343629345</v>
      </c>
      <c r="Q198" s="40"/>
      <c r="R198" s="7"/>
    </row>
    <row r="199" spans="2:18" s="1" customFormat="1" ht="15" customHeight="1">
      <c r="B199" s="6" t="s">
        <v>759</v>
      </c>
      <c r="C199" s="37" t="s">
        <v>914</v>
      </c>
      <c r="D199" s="7">
        <v>1</v>
      </c>
      <c r="E199" s="8">
        <v>1.1764705882352941E-2</v>
      </c>
      <c r="F199" s="7">
        <v>84</v>
      </c>
      <c r="G199" s="8">
        <v>9.2056812204103101E-4</v>
      </c>
      <c r="H199" s="7">
        <v>1758</v>
      </c>
      <c r="I199" s="8">
        <v>7.9577866127215045E-4</v>
      </c>
      <c r="J199" s="7">
        <v>14</v>
      </c>
      <c r="K199" s="8">
        <v>0.16666666666666666</v>
      </c>
      <c r="L199" s="7">
        <v>56</v>
      </c>
      <c r="M199" s="8">
        <v>3.1854379977246869E-2</v>
      </c>
      <c r="N199" s="39" t="s">
        <v>921</v>
      </c>
      <c r="O199" s="40">
        <v>20.928571428571427</v>
      </c>
      <c r="P199" s="40">
        <v>18.314285714285713</v>
      </c>
      <c r="Q199" s="40"/>
      <c r="R199" s="7"/>
    </row>
    <row r="200" spans="2:18" s="1" customFormat="1" ht="15" customHeight="1">
      <c r="B200" s="6" t="s">
        <v>760</v>
      </c>
      <c r="C200" s="37" t="s">
        <v>914</v>
      </c>
      <c r="D200" s="7">
        <v>3</v>
      </c>
      <c r="E200" s="8">
        <v>1.9230769230769232E-2</v>
      </c>
      <c r="F200" s="7">
        <v>153</v>
      </c>
      <c r="G200" s="8">
        <v>1.6767490794318779E-3</v>
      </c>
      <c r="H200" s="7">
        <v>4513</v>
      </c>
      <c r="I200" s="8">
        <v>2.0428606930154806E-3</v>
      </c>
      <c r="J200" s="7">
        <v>14</v>
      </c>
      <c r="K200" s="8">
        <v>9.1503267973856203E-2</v>
      </c>
      <c r="L200" s="7">
        <v>161</v>
      </c>
      <c r="M200" s="8">
        <v>3.5674717482827391E-2</v>
      </c>
      <c r="N200" s="39" t="s">
        <v>920</v>
      </c>
      <c r="O200" s="40">
        <v>29.496732026143789</v>
      </c>
      <c r="P200" s="40">
        <v>26.266187050359711</v>
      </c>
      <c r="Q200" s="40"/>
      <c r="R200" s="7">
        <v>9</v>
      </c>
    </row>
    <row r="201" spans="2:18" s="1" customFormat="1" ht="15" customHeight="1">
      <c r="B201" s="6" t="s">
        <v>765</v>
      </c>
      <c r="C201" s="37" t="s">
        <v>907</v>
      </c>
      <c r="D201" s="7"/>
      <c r="E201" s="8"/>
      <c r="F201" s="7">
        <v>2</v>
      </c>
      <c r="G201" s="8">
        <v>2.191828862002455E-5</v>
      </c>
      <c r="H201" s="7">
        <v>66</v>
      </c>
      <c r="I201" s="8">
        <v>2.9875649399295749E-5</v>
      </c>
      <c r="J201" s="7">
        <v>1</v>
      </c>
      <c r="K201" s="8">
        <v>0.5</v>
      </c>
      <c r="L201" s="7">
        <v>22</v>
      </c>
      <c r="M201" s="8">
        <v>0.33333333333333331</v>
      </c>
      <c r="N201" s="39" t="s">
        <v>909</v>
      </c>
      <c r="O201" s="40">
        <v>33</v>
      </c>
      <c r="P201" s="40">
        <v>4</v>
      </c>
      <c r="Q201" s="40">
        <v>0.5</v>
      </c>
      <c r="R201" s="7"/>
    </row>
    <row r="202" spans="2:18" s="1" customFormat="1" ht="15" customHeight="1">
      <c r="B202" s="6" t="s">
        <v>766</v>
      </c>
      <c r="C202" s="37" t="s">
        <v>907</v>
      </c>
      <c r="D202" s="7"/>
      <c r="E202" s="8"/>
      <c r="F202" s="7">
        <v>1</v>
      </c>
      <c r="G202" s="8">
        <v>1.0959144310012275E-5</v>
      </c>
      <c r="H202" s="7">
        <v>21</v>
      </c>
      <c r="I202" s="8">
        <v>9.5058884452304652E-6</v>
      </c>
      <c r="J202" s="7"/>
      <c r="K202" s="8"/>
      <c r="L202" s="7"/>
      <c r="M202" s="8"/>
      <c r="N202" s="39" t="s">
        <v>909</v>
      </c>
      <c r="O202" s="40">
        <v>21</v>
      </c>
      <c r="P202" s="40">
        <v>21</v>
      </c>
      <c r="Q202" s="40">
        <v>1</v>
      </c>
      <c r="R202" s="7"/>
    </row>
    <row r="203" spans="2:18" s="1" customFormat="1" ht="15" customHeight="1">
      <c r="B203" s="6" t="s">
        <v>770</v>
      </c>
      <c r="C203" s="37" t="s">
        <v>907</v>
      </c>
      <c r="D203" s="7"/>
      <c r="E203" s="8"/>
      <c r="F203" s="7">
        <v>1</v>
      </c>
      <c r="G203" s="8">
        <v>1.0959144310012275E-5</v>
      </c>
      <c r="H203" s="7">
        <v>19</v>
      </c>
      <c r="I203" s="8">
        <v>8.6005657361608978E-6</v>
      </c>
      <c r="J203" s="7">
        <v>1</v>
      </c>
      <c r="K203" s="8">
        <v>1</v>
      </c>
      <c r="L203" s="7">
        <v>4</v>
      </c>
      <c r="M203" s="8">
        <v>0.21052631578947367</v>
      </c>
      <c r="N203" s="39" t="s">
        <v>915</v>
      </c>
      <c r="O203" s="40">
        <v>19</v>
      </c>
      <c r="P203" s="40"/>
      <c r="Q203" s="40">
        <v>4</v>
      </c>
      <c r="R203" s="7"/>
    </row>
    <row r="204" spans="2:18" s="1" customFormat="1" ht="15" customHeight="1">
      <c r="B204" s="6" t="s">
        <v>772</v>
      </c>
      <c r="C204" s="37" t="s">
        <v>907</v>
      </c>
      <c r="D204" s="7"/>
      <c r="E204" s="8"/>
      <c r="F204" s="7">
        <v>1</v>
      </c>
      <c r="G204" s="8">
        <v>1.0959144310012275E-5</v>
      </c>
      <c r="H204" s="7">
        <v>54</v>
      </c>
      <c r="I204" s="8">
        <v>2.4443713144878341E-5</v>
      </c>
      <c r="J204" s="7">
        <v>1</v>
      </c>
      <c r="K204" s="8">
        <v>1</v>
      </c>
      <c r="L204" s="7">
        <v>39</v>
      </c>
      <c r="M204" s="8">
        <v>0.72222222222222221</v>
      </c>
      <c r="N204" s="39" t="s">
        <v>911</v>
      </c>
      <c r="O204" s="40">
        <v>54</v>
      </c>
      <c r="P204" s="40"/>
      <c r="Q204" s="40">
        <v>0</v>
      </c>
      <c r="R204" s="7"/>
    </row>
    <row r="205" spans="2:18" s="1" customFormat="1" ht="15" customHeight="1">
      <c r="B205" s="6" t="s">
        <v>776</v>
      </c>
      <c r="C205" s="37" t="s">
        <v>907</v>
      </c>
      <c r="D205" s="7"/>
      <c r="E205" s="8"/>
      <c r="F205" s="7">
        <v>1</v>
      </c>
      <c r="G205" s="8">
        <v>1.0959144310012275E-5</v>
      </c>
      <c r="H205" s="7">
        <v>37</v>
      </c>
      <c r="I205" s="8">
        <v>1.6748470117787011E-5</v>
      </c>
      <c r="J205" s="7">
        <v>1</v>
      </c>
      <c r="K205" s="8">
        <v>1</v>
      </c>
      <c r="L205" s="7">
        <v>17</v>
      </c>
      <c r="M205" s="8">
        <v>0.45945945945945948</v>
      </c>
      <c r="N205" s="39" t="s">
        <v>992</v>
      </c>
      <c r="O205" s="40">
        <v>37</v>
      </c>
      <c r="P205" s="40"/>
      <c r="Q205" s="40">
        <v>37</v>
      </c>
      <c r="R205" s="7"/>
    </row>
    <row r="206" spans="2:18" s="1" customFormat="1" ht="15" customHeight="1">
      <c r="B206" s="6" t="s">
        <v>778</v>
      </c>
      <c r="C206" s="37" t="s">
        <v>907</v>
      </c>
      <c r="D206" s="7"/>
      <c r="E206" s="8"/>
      <c r="F206" s="7">
        <v>35</v>
      </c>
      <c r="G206" s="8">
        <v>3.8357005085042962E-4</v>
      </c>
      <c r="H206" s="7">
        <v>561</v>
      </c>
      <c r="I206" s="8">
        <v>2.5394301989401386E-4</v>
      </c>
      <c r="J206" s="7">
        <v>23</v>
      </c>
      <c r="K206" s="8">
        <v>0.65714285714285714</v>
      </c>
      <c r="L206" s="7">
        <v>49</v>
      </c>
      <c r="M206" s="8">
        <v>8.7344028520499106E-2</v>
      </c>
      <c r="N206" s="39" t="s">
        <v>908</v>
      </c>
      <c r="O206" s="40">
        <v>16.028571428571428</v>
      </c>
      <c r="P206" s="40">
        <v>13.916666666666666</v>
      </c>
      <c r="Q206" s="40">
        <v>1.0571428571428572</v>
      </c>
      <c r="R206" s="7"/>
    </row>
    <row r="207" spans="2:18" s="1" customFormat="1" ht="15" customHeight="1">
      <c r="B207" s="6" t="s">
        <v>779</v>
      </c>
      <c r="C207" s="37" t="s">
        <v>907</v>
      </c>
      <c r="D207" s="7"/>
      <c r="E207" s="8"/>
      <c r="F207" s="7">
        <v>1</v>
      </c>
      <c r="G207" s="8">
        <v>1.0959144310012275E-5</v>
      </c>
      <c r="H207" s="7">
        <v>11</v>
      </c>
      <c r="I207" s="8">
        <v>4.9792748998826249E-6</v>
      </c>
      <c r="J207" s="7"/>
      <c r="K207" s="8"/>
      <c r="L207" s="7"/>
      <c r="M207" s="8"/>
      <c r="N207" s="39" t="s">
        <v>908</v>
      </c>
      <c r="O207" s="40">
        <v>11</v>
      </c>
      <c r="P207" s="40">
        <v>11</v>
      </c>
      <c r="Q207" s="40">
        <v>1</v>
      </c>
      <c r="R207" s="7"/>
    </row>
    <row r="208" spans="2:18" s="1" customFormat="1" ht="15" customHeight="1">
      <c r="B208" s="6" t="s">
        <v>784</v>
      </c>
      <c r="C208" s="37" t="s">
        <v>907</v>
      </c>
      <c r="D208" s="7"/>
      <c r="E208" s="8"/>
      <c r="F208" s="7">
        <v>2</v>
      </c>
      <c r="G208" s="8">
        <v>2.191828862002455E-5</v>
      </c>
      <c r="H208" s="7">
        <v>42</v>
      </c>
      <c r="I208" s="8">
        <v>1.901177689046093E-5</v>
      </c>
      <c r="J208" s="7">
        <v>2</v>
      </c>
      <c r="K208" s="8">
        <v>1</v>
      </c>
      <c r="L208" s="7">
        <v>12</v>
      </c>
      <c r="M208" s="8">
        <v>0.2857142857142857</v>
      </c>
      <c r="N208" s="39" t="s">
        <v>922</v>
      </c>
      <c r="O208" s="40">
        <v>21</v>
      </c>
      <c r="P208" s="40"/>
      <c r="Q208" s="40">
        <v>6.5</v>
      </c>
      <c r="R208" s="7"/>
    </row>
    <row r="209" spans="2:18" s="1" customFormat="1" ht="15" customHeight="1">
      <c r="B209" s="6" t="s">
        <v>788</v>
      </c>
      <c r="C209" s="37" t="s">
        <v>907</v>
      </c>
      <c r="D209" s="7"/>
      <c r="E209" s="8"/>
      <c r="F209" s="7">
        <v>1</v>
      </c>
      <c r="G209" s="8">
        <v>1.0959144310012275E-5</v>
      </c>
      <c r="H209" s="7">
        <v>27</v>
      </c>
      <c r="I209" s="8">
        <v>1.2221856572439171E-5</v>
      </c>
      <c r="J209" s="7">
        <v>1</v>
      </c>
      <c r="K209" s="8">
        <v>1</v>
      </c>
      <c r="L209" s="7">
        <v>12</v>
      </c>
      <c r="M209" s="8">
        <v>0.44444444444444442</v>
      </c>
      <c r="N209" s="39" t="s">
        <v>929</v>
      </c>
      <c r="O209" s="40">
        <v>27</v>
      </c>
      <c r="P209" s="40"/>
      <c r="Q209" s="40">
        <v>8</v>
      </c>
      <c r="R209" s="7"/>
    </row>
    <row r="210" spans="2:18" s="1" customFormat="1" ht="15" customHeight="1">
      <c r="B210" s="6" t="s">
        <v>791</v>
      </c>
      <c r="C210" s="37" t="s">
        <v>907</v>
      </c>
      <c r="D210" s="7"/>
      <c r="E210" s="8"/>
      <c r="F210" s="7">
        <v>1</v>
      </c>
      <c r="G210" s="8">
        <v>1.0959144310012275E-5</v>
      </c>
      <c r="H210" s="7">
        <v>14</v>
      </c>
      <c r="I210" s="8">
        <v>6.3372589634869768E-6</v>
      </c>
      <c r="J210" s="7"/>
      <c r="K210" s="8"/>
      <c r="L210" s="7"/>
      <c r="M210" s="8"/>
      <c r="N210" s="39" t="s">
        <v>924</v>
      </c>
      <c r="O210" s="40">
        <v>14</v>
      </c>
      <c r="P210" s="40">
        <v>14</v>
      </c>
      <c r="Q210" s="40">
        <v>0</v>
      </c>
      <c r="R210" s="7"/>
    </row>
    <row r="211" spans="2:18" s="1" customFormat="1" ht="15" customHeight="1">
      <c r="B211" s="6" t="s">
        <v>794</v>
      </c>
      <c r="C211" s="37" t="s">
        <v>914</v>
      </c>
      <c r="D211" s="7"/>
      <c r="E211" s="8"/>
      <c r="F211" s="7">
        <v>71</v>
      </c>
      <c r="G211" s="8">
        <v>7.7809924601087148E-4</v>
      </c>
      <c r="H211" s="7">
        <v>3091</v>
      </c>
      <c r="I211" s="8">
        <v>1.3991762468670175E-3</v>
      </c>
      <c r="J211" s="7">
        <v>25</v>
      </c>
      <c r="K211" s="8">
        <v>0.352112676056338</v>
      </c>
      <c r="L211" s="7">
        <v>811</v>
      </c>
      <c r="M211" s="8">
        <v>0.26237463604011646</v>
      </c>
      <c r="N211" s="39" t="s">
        <v>912</v>
      </c>
      <c r="O211" s="40">
        <v>43.535211267605632</v>
      </c>
      <c r="P211" s="40">
        <v>27.717391304347824</v>
      </c>
      <c r="Q211" s="40"/>
      <c r="R211" s="7"/>
    </row>
    <row r="212" spans="2:18" s="1" customFormat="1" ht="15" customHeight="1">
      <c r="B212" s="6" t="s">
        <v>795</v>
      </c>
      <c r="C212" s="37" t="s">
        <v>914</v>
      </c>
      <c r="D212" s="7"/>
      <c r="E212" s="8"/>
      <c r="F212" s="7">
        <v>17</v>
      </c>
      <c r="G212" s="8">
        <v>1.8630545327020867E-4</v>
      </c>
      <c r="H212" s="7">
        <v>558</v>
      </c>
      <c r="I212" s="8">
        <v>2.5258503583040954E-4</v>
      </c>
      <c r="J212" s="7">
        <v>5</v>
      </c>
      <c r="K212" s="8">
        <v>0.29411764705882354</v>
      </c>
      <c r="L212" s="7">
        <v>103</v>
      </c>
      <c r="M212" s="8">
        <v>0.18458781362007168</v>
      </c>
      <c r="N212" s="39" t="s">
        <v>912</v>
      </c>
      <c r="O212" s="40">
        <v>32.823529411764703</v>
      </c>
      <c r="P212" s="40">
        <v>21.25</v>
      </c>
      <c r="Q212" s="40"/>
      <c r="R212" s="7"/>
    </row>
    <row r="213" spans="2:18" s="1" customFormat="1" ht="15" customHeight="1">
      <c r="B213" s="6" t="s">
        <v>796</v>
      </c>
      <c r="C213" s="37" t="s">
        <v>914</v>
      </c>
      <c r="D213" s="7"/>
      <c r="E213" s="8"/>
      <c r="F213" s="7">
        <v>3</v>
      </c>
      <c r="G213" s="8">
        <v>3.2877432930036822E-5</v>
      </c>
      <c r="H213" s="7">
        <v>58</v>
      </c>
      <c r="I213" s="8">
        <v>2.6254358563017476E-5</v>
      </c>
      <c r="J213" s="7">
        <v>1</v>
      </c>
      <c r="K213" s="8">
        <v>0.33333333333333331</v>
      </c>
      <c r="L213" s="7">
        <v>4</v>
      </c>
      <c r="M213" s="8">
        <v>6.8965517241379309E-2</v>
      </c>
      <c r="N213" s="39" t="s">
        <v>924</v>
      </c>
      <c r="O213" s="40">
        <v>19.333333333333332</v>
      </c>
      <c r="P213" s="40">
        <v>7</v>
      </c>
      <c r="Q213" s="40"/>
      <c r="R213" s="7"/>
    </row>
    <row r="214" spans="2:18" s="1" customFormat="1" ht="15" customHeight="1">
      <c r="B214" s="6" t="s">
        <v>797</v>
      </c>
      <c r="C214" s="37" t="s">
        <v>914</v>
      </c>
      <c r="D214" s="7"/>
      <c r="E214" s="8"/>
      <c r="F214" s="7">
        <v>4</v>
      </c>
      <c r="G214" s="8">
        <v>4.38365772400491E-5</v>
      </c>
      <c r="H214" s="7">
        <v>73</v>
      </c>
      <c r="I214" s="8">
        <v>3.3044278881039238E-5</v>
      </c>
      <c r="J214" s="7"/>
      <c r="K214" s="8"/>
      <c r="L214" s="7"/>
      <c r="M214" s="8"/>
      <c r="N214" s="39" t="s">
        <v>943</v>
      </c>
      <c r="O214" s="40">
        <v>18.25</v>
      </c>
      <c r="P214" s="40">
        <v>18.25</v>
      </c>
      <c r="Q214" s="40"/>
      <c r="R214" s="7"/>
    </row>
    <row r="215" spans="2:18" s="1" customFormat="1" ht="15" customHeight="1">
      <c r="B215" s="6" t="s">
        <v>798</v>
      </c>
      <c r="C215" s="37" t="s">
        <v>914</v>
      </c>
      <c r="D215" s="7"/>
      <c r="E215" s="8"/>
      <c r="F215" s="7">
        <v>6</v>
      </c>
      <c r="G215" s="8">
        <v>6.5754865860073643E-5</v>
      </c>
      <c r="H215" s="7">
        <v>195</v>
      </c>
      <c r="I215" s="8">
        <v>8.8268964134282897E-5</v>
      </c>
      <c r="J215" s="7">
        <v>2</v>
      </c>
      <c r="K215" s="8">
        <v>0.33333333333333331</v>
      </c>
      <c r="L215" s="7">
        <v>30</v>
      </c>
      <c r="M215" s="8">
        <v>0.15384615384615385</v>
      </c>
      <c r="N215" s="39" t="s">
        <v>924</v>
      </c>
      <c r="O215" s="40">
        <v>32.5</v>
      </c>
      <c r="P215" s="40">
        <v>21.25</v>
      </c>
      <c r="Q215" s="40"/>
      <c r="R215" s="7"/>
    </row>
    <row r="216" spans="2:18" s="1" customFormat="1" ht="15" customHeight="1">
      <c r="B216" s="6" t="s">
        <v>799</v>
      </c>
      <c r="C216" s="37" t="s">
        <v>914</v>
      </c>
      <c r="D216" s="7"/>
      <c r="E216" s="8"/>
      <c r="F216" s="7">
        <v>98</v>
      </c>
      <c r="G216" s="8">
        <v>1.0739961423812028E-3</v>
      </c>
      <c r="H216" s="7">
        <v>3247</v>
      </c>
      <c r="I216" s="8">
        <v>1.4697914181744439E-3</v>
      </c>
      <c r="J216" s="7">
        <v>50</v>
      </c>
      <c r="K216" s="8">
        <v>0.51020408163265307</v>
      </c>
      <c r="L216" s="7">
        <v>984</v>
      </c>
      <c r="M216" s="8">
        <v>0.30304896827841082</v>
      </c>
      <c r="N216" s="39" t="s">
        <v>987</v>
      </c>
      <c r="O216" s="40">
        <v>33.132653061224488</v>
      </c>
      <c r="P216" s="40">
        <v>15.895833333333334</v>
      </c>
      <c r="Q216" s="40"/>
      <c r="R216" s="7">
        <v>10</v>
      </c>
    </row>
    <row r="217" spans="2:18" s="1" customFormat="1" ht="15" customHeight="1">
      <c r="B217" s="6" t="s">
        <v>800</v>
      </c>
      <c r="C217" s="37" t="s">
        <v>914</v>
      </c>
      <c r="D217" s="7">
        <v>2</v>
      </c>
      <c r="E217" s="8">
        <v>2.1505376344086023E-2</v>
      </c>
      <c r="F217" s="7">
        <v>91</v>
      </c>
      <c r="G217" s="8">
        <v>9.97282132211117E-4</v>
      </c>
      <c r="H217" s="7">
        <v>2319</v>
      </c>
      <c r="I217" s="8">
        <v>1.0497216811661643E-3</v>
      </c>
      <c r="J217" s="7">
        <v>31</v>
      </c>
      <c r="K217" s="8">
        <v>0.34065934065934067</v>
      </c>
      <c r="L217" s="7">
        <v>460</v>
      </c>
      <c r="M217" s="8">
        <v>0.19836136265631737</v>
      </c>
      <c r="N217" s="39" t="s">
        <v>987</v>
      </c>
      <c r="O217" s="40">
        <v>25.483516483516482</v>
      </c>
      <c r="P217" s="40">
        <v>15.483333333333333</v>
      </c>
      <c r="Q217" s="40"/>
      <c r="R217" s="7">
        <v>9</v>
      </c>
    </row>
    <row r="218" spans="2:18" s="1" customFormat="1" ht="15" customHeight="1">
      <c r="B218" s="6" t="s">
        <v>805</v>
      </c>
      <c r="C218" s="37" t="s">
        <v>914</v>
      </c>
      <c r="D218" s="7"/>
      <c r="E218" s="8"/>
      <c r="F218" s="7">
        <v>1</v>
      </c>
      <c r="G218" s="8">
        <v>1.0959144310012275E-5</v>
      </c>
      <c r="H218" s="7">
        <v>15</v>
      </c>
      <c r="I218" s="8">
        <v>6.7899203180217613E-6</v>
      </c>
      <c r="J218" s="7"/>
      <c r="K218" s="8"/>
      <c r="L218" s="7"/>
      <c r="M218" s="8"/>
      <c r="N218" s="39" t="s">
        <v>924</v>
      </c>
      <c r="O218" s="40">
        <v>15</v>
      </c>
      <c r="P218" s="40">
        <v>15</v>
      </c>
      <c r="Q218" s="40"/>
      <c r="R218" s="7"/>
    </row>
    <row r="219" spans="2:18" s="1" customFormat="1" ht="15" customHeight="1">
      <c r="B219" s="6" t="s">
        <v>809</v>
      </c>
      <c r="C219" s="37" t="s">
        <v>914</v>
      </c>
      <c r="D219" s="7"/>
      <c r="E219" s="8"/>
      <c r="F219" s="7">
        <v>1</v>
      </c>
      <c r="G219" s="8">
        <v>1.0959144310012275E-5</v>
      </c>
      <c r="H219" s="7">
        <v>36</v>
      </c>
      <c r="I219" s="8">
        <v>1.6295808763252227E-5</v>
      </c>
      <c r="J219" s="7">
        <v>1</v>
      </c>
      <c r="K219" s="8">
        <v>1</v>
      </c>
      <c r="L219" s="7">
        <v>16</v>
      </c>
      <c r="M219" s="8">
        <v>0.44444444444444442</v>
      </c>
      <c r="N219" s="39" t="s">
        <v>980</v>
      </c>
      <c r="O219" s="40">
        <v>36</v>
      </c>
      <c r="P219" s="40"/>
      <c r="Q219" s="40"/>
      <c r="R219" s="7"/>
    </row>
    <row r="220" spans="2:18" s="1" customFormat="1" ht="15" customHeight="1">
      <c r="B220" s="6" t="s">
        <v>810</v>
      </c>
      <c r="C220" s="37" t="s">
        <v>914</v>
      </c>
      <c r="D220" s="7">
        <v>1</v>
      </c>
      <c r="E220" s="8">
        <v>0.1111111111111111</v>
      </c>
      <c r="F220" s="7">
        <v>8</v>
      </c>
      <c r="G220" s="8">
        <v>8.76731544800982E-5</v>
      </c>
      <c r="H220" s="7">
        <v>176</v>
      </c>
      <c r="I220" s="8">
        <v>7.9668398398121998E-5</v>
      </c>
      <c r="J220" s="7">
        <v>5</v>
      </c>
      <c r="K220" s="8">
        <v>0.625</v>
      </c>
      <c r="L220" s="7">
        <v>36</v>
      </c>
      <c r="M220" s="8">
        <v>0.20454545454545456</v>
      </c>
      <c r="N220" s="39" t="s">
        <v>980</v>
      </c>
      <c r="O220" s="40">
        <v>22</v>
      </c>
      <c r="P220" s="40">
        <v>13.333333333333334</v>
      </c>
      <c r="Q220" s="40"/>
      <c r="R220" s="7">
        <v>2</v>
      </c>
    </row>
    <row r="221" spans="2:18" s="1" customFormat="1" ht="15" customHeight="1">
      <c r="B221" s="9" t="s">
        <v>887</v>
      </c>
      <c r="C221" s="41"/>
      <c r="D221" s="10">
        <v>555</v>
      </c>
      <c r="E221" s="11">
        <v>6.0455540668605603E-3</v>
      </c>
      <c r="F221" s="10">
        <v>91248</v>
      </c>
      <c r="G221" s="11">
        <v>1</v>
      </c>
      <c r="H221" s="10">
        <v>2209157</v>
      </c>
      <c r="I221" s="11">
        <v>1</v>
      </c>
      <c r="J221" s="10">
        <v>15828</v>
      </c>
      <c r="K221" s="11">
        <v>0.17346133613887427</v>
      </c>
      <c r="L221" s="10">
        <v>160762</v>
      </c>
      <c r="M221" s="11">
        <v>7.2770744677720961E-2</v>
      </c>
      <c r="N221" s="41"/>
      <c r="O221" s="43">
        <v>24.210470366473785</v>
      </c>
      <c r="P221" s="41"/>
      <c r="Q221" s="43">
        <v>1.2076648255304225</v>
      </c>
      <c r="R221" s="10">
        <v>901</v>
      </c>
    </row>
    <row r="222" spans="2:18" s="1" customFormat="1" ht="15.75" customHeight="1">
      <c r="B222" s="223" t="s">
        <v>988</v>
      </c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</row>
  </sheetData>
  <mergeCells count="19">
    <mergeCell ref="D14:E14"/>
    <mergeCell ref="F14:G14"/>
    <mergeCell ref="H14:I14"/>
    <mergeCell ref="J14:K14"/>
    <mergeCell ref="L14:M14"/>
    <mergeCell ref="B222:L222"/>
    <mergeCell ref="R12:R14"/>
    <mergeCell ref="F13:I13"/>
    <mergeCell ref="J13:M13"/>
    <mergeCell ref="N13:N15"/>
    <mergeCell ref="O13:Q14"/>
    <mergeCell ref="B14:B15"/>
    <mergeCell ref="C14:C15"/>
    <mergeCell ref="B2:D3"/>
    <mergeCell ref="H2:K2"/>
    <mergeCell ref="B5:H6"/>
    <mergeCell ref="B12:B13"/>
    <mergeCell ref="C12:E13"/>
    <mergeCell ref="F12:Q12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173"/>
  <sheetViews>
    <sheetView workbookViewId="0"/>
  </sheetViews>
  <sheetFormatPr defaultColWidth="8.85546875" defaultRowHeight="12.75"/>
  <cols>
    <col min="1" max="1" width="1.42578125" style="12" customWidth="1"/>
    <col min="2" max="2" width="71" style="12" customWidth="1"/>
    <col min="3" max="18" width="8.425781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B2" s="216" t="s">
        <v>0</v>
      </c>
      <c r="C2" s="216"/>
      <c r="D2" s="216"/>
      <c r="E2" s="216"/>
      <c r="I2" s="220" t="s">
        <v>993</v>
      </c>
      <c r="J2" s="220"/>
      <c r="K2" s="220"/>
      <c r="L2" s="220"/>
    </row>
    <row r="3" spans="2:18" s="1" customFormat="1" ht="3" customHeight="1" thickBot="1">
      <c r="B3" s="216"/>
      <c r="C3" s="216"/>
      <c r="D3" s="216"/>
      <c r="E3" s="216"/>
    </row>
    <row r="4" spans="2:18" s="1" customFormat="1" ht="42.75" customHeight="1"/>
    <row r="5" spans="2:18" s="1" customFormat="1" ht="9.75" customHeight="1" thickBot="1">
      <c r="B5" s="235" t="s">
        <v>994</v>
      </c>
      <c r="C5" s="235"/>
      <c r="D5" s="235"/>
      <c r="E5" s="235"/>
      <c r="F5" s="235"/>
      <c r="G5" s="235"/>
      <c r="H5" s="235"/>
      <c r="I5" s="235"/>
    </row>
    <row r="6" spans="2:18" s="1" customFormat="1" ht="15.75" customHeight="1" thickBot="1">
      <c r="B6" s="235"/>
      <c r="C6" s="235"/>
      <c r="D6" s="235"/>
      <c r="E6" s="235"/>
      <c r="F6" s="235"/>
      <c r="G6" s="235"/>
      <c r="H6" s="235"/>
      <c r="I6" s="235"/>
    </row>
    <row r="7" spans="2:18" s="1" customFormat="1" ht="15.75" customHeight="1">
      <c r="B7" s="2" t="s">
        <v>891</v>
      </c>
    </row>
    <row r="8" spans="2:18" s="1" customFormat="1" ht="15" customHeight="1">
      <c r="B8" s="2" t="s">
        <v>995</v>
      </c>
    </row>
    <row r="9" spans="2:18" s="1" customFormat="1" ht="18" customHeight="1"/>
    <row r="10" spans="2:18" s="1" customFormat="1" ht="27" customHeight="1">
      <c r="B10" s="229"/>
      <c r="C10" s="230"/>
      <c r="D10" s="230"/>
      <c r="E10" s="230"/>
      <c r="F10" s="222" t="s">
        <v>893</v>
      </c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32"/>
    </row>
    <row r="11" spans="2:18" s="1" customFormat="1" ht="18" customHeight="1">
      <c r="B11" s="229"/>
      <c r="C11" s="230"/>
      <c r="D11" s="230"/>
      <c r="E11" s="230"/>
      <c r="F11" s="233" t="s">
        <v>839</v>
      </c>
      <c r="G11" s="233"/>
      <c r="H11" s="233"/>
      <c r="I11" s="233"/>
      <c r="J11" s="231" t="s">
        <v>894</v>
      </c>
      <c r="K11" s="231"/>
      <c r="L11" s="231"/>
      <c r="M11" s="231"/>
      <c r="N11" s="231" t="s">
        <v>895</v>
      </c>
      <c r="O11" s="231" t="s">
        <v>896</v>
      </c>
      <c r="P11" s="231"/>
      <c r="Q11" s="231"/>
      <c r="R11" s="232"/>
    </row>
    <row r="12" spans="2:18" s="1" customFormat="1" ht="18" customHeight="1">
      <c r="B12" s="234" t="s">
        <v>275</v>
      </c>
      <c r="C12" s="233" t="s">
        <v>897</v>
      </c>
      <c r="D12" s="233" t="s">
        <v>849</v>
      </c>
      <c r="E12" s="233"/>
      <c r="F12" s="233" t="s">
        <v>898</v>
      </c>
      <c r="G12" s="233"/>
      <c r="H12" s="233" t="s">
        <v>899</v>
      </c>
      <c r="I12" s="233"/>
      <c r="J12" s="231" t="s">
        <v>898</v>
      </c>
      <c r="K12" s="231"/>
      <c r="L12" s="231" t="s">
        <v>899</v>
      </c>
      <c r="M12" s="231"/>
      <c r="N12" s="231"/>
      <c r="O12" s="231"/>
      <c r="P12" s="231"/>
      <c r="Q12" s="231"/>
      <c r="R12" s="232"/>
    </row>
    <row r="13" spans="2:18" s="1" customFormat="1" ht="45.75" customHeight="1">
      <c r="B13" s="234"/>
      <c r="C13" s="233"/>
      <c r="D13" s="35" t="s">
        <v>900</v>
      </c>
      <c r="E13" s="35" t="s">
        <v>901</v>
      </c>
      <c r="F13" s="35" t="s">
        <v>900</v>
      </c>
      <c r="G13" s="20" t="s">
        <v>902</v>
      </c>
      <c r="H13" s="35" t="s">
        <v>900</v>
      </c>
      <c r="I13" s="20" t="s">
        <v>902</v>
      </c>
      <c r="J13" s="20" t="s">
        <v>900</v>
      </c>
      <c r="K13" s="20" t="s">
        <v>901</v>
      </c>
      <c r="L13" s="20" t="s">
        <v>900</v>
      </c>
      <c r="M13" s="20" t="s">
        <v>901</v>
      </c>
      <c r="N13" s="231"/>
      <c r="O13" s="20" t="s">
        <v>903</v>
      </c>
      <c r="P13" s="20" t="s">
        <v>904</v>
      </c>
      <c r="Q13" s="36" t="s">
        <v>905</v>
      </c>
      <c r="R13" s="20" t="s">
        <v>906</v>
      </c>
    </row>
    <row r="14" spans="2:18" s="1" customFormat="1" ht="15" customHeight="1">
      <c r="B14" s="6" t="s">
        <v>281</v>
      </c>
      <c r="C14" s="37" t="s">
        <v>907</v>
      </c>
      <c r="D14" s="7"/>
      <c r="E14" s="8"/>
      <c r="F14" s="7">
        <v>1</v>
      </c>
      <c r="G14" s="8">
        <v>6.4871878040869283E-5</v>
      </c>
      <c r="H14" s="7">
        <v>18</v>
      </c>
      <c r="I14" s="8">
        <v>4.9181671630372413E-5</v>
      </c>
      <c r="J14" s="7"/>
      <c r="K14" s="8"/>
      <c r="L14" s="7"/>
      <c r="M14" s="8"/>
      <c r="N14" s="39" t="s">
        <v>925</v>
      </c>
      <c r="O14" s="40">
        <v>18</v>
      </c>
      <c r="P14" s="40">
        <v>18</v>
      </c>
      <c r="Q14" s="40">
        <v>5</v>
      </c>
      <c r="R14" s="7"/>
    </row>
    <row r="15" spans="2:18" s="1" customFormat="1" ht="15" customHeight="1">
      <c r="B15" s="6" t="s">
        <v>282</v>
      </c>
      <c r="C15" s="37" t="s">
        <v>914</v>
      </c>
      <c r="D15" s="7"/>
      <c r="E15" s="8"/>
      <c r="F15" s="7">
        <v>45</v>
      </c>
      <c r="G15" s="8">
        <v>2.9192345118391177E-3</v>
      </c>
      <c r="H15" s="7">
        <v>1640</v>
      </c>
      <c r="I15" s="8">
        <v>4.480996748545042E-3</v>
      </c>
      <c r="J15" s="7">
        <v>6</v>
      </c>
      <c r="K15" s="8">
        <v>0.13333333333333333</v>
      </c>
      <c r="L15" s="7">
        <v>298</v>
      </c>
      <c r="M15" s="8">
        <v>0.18170731707317073</v>
      </c>
      <c r="N15" s="39" t="s">
        <v>915</v>
      </c>
      <c r="O15" s="40">
        <v>36.444444444444443</v>
      </c>
      <c r="P15" s="40">
        <v>25.948717948717949</v>
      </c>
      <c r="Q15" s="40"/>
      <c r="R15" s="7">
        <v>1</v>
      </c>
    </row>
    <row r="16" spans="2:18" s="1" customFormat="1" ht="15" customHeight="1">
      <c r="B16" s="6" t="s">
        <v>283</v>
      </c>
      <c r="C16" s="37" t="s">
        <v>914</v>
      </c>
      <c r="D16" s="7">
        <v>1</v>
      </c>
      <c r="E16" s="8">
        <v>3.3333333333333333E-2</v>
      </c>
      <c r="F16" s="7">
        <v>29</v>
      </c>
      <c r="G16" s="8">
        <v>1.8812844631852091E-3</v>
      </c>
      <c r="H16" s="7">
        <v>757</v>
      </c>
      <c r="I16" s="8">
        <v>2.0683625235662175E-3</v>
      </c>
      <c r="J16" s="7"/>
      <c r="K16" s="8"/>
      <c r="L16" s="7"/>
      <c r="M16" s="8"/>
      <c r="N16" s="39" t="s">
        <v>916</v>
      </c>
      <c r="O16" s="40">
        <v>26.103448275862068</v>
      </c>
      <c r="P16" s="40">
        <v>26.103448275862068</v>
      </c>
      <c r="Q16" s="40"/>
      <c r="R16" s="7">
        <v>21</v>
      </c>
    </row>
    <row r="17" spans="2:18" s="1" customFormat="1" ht="15" customHeight="1">
      <c r="B17" s="6" t="s">
        <v>284</v>
      </c>
      <c r="C17" s="37" t="s">
        <v>914</v>
      </c>
      <c r="D17" s="7"/>
      <c r="E17" s="8"/>
      <c r="F17" s="7">
        <v>13</v>
      </c>
      <c r="G17" s="8">
        <v>8.4333441453130072E-4</v>
      </c>
      <c r="H17" s="7">
        <v>548</v>
      </c>
      <c r="I17" s="8">
        <v>1.4973086696357823E-3</v>
      </c>
      <c r="J17" s="7">
        <v>1</v>
      </c>
      <c r="K17" s="8">
        <v>7.6923076923076927E-2</v>
      </c>
      <c r="L17" s="7">
        <v>23</v>
      </c>
      <c r="M17" s="8">
        <v>4.1970802919708027E-2</v>
      </c>
      <c r="N17" s="39" t="s">
        <v>908</v>
      </c>
      <c r="O17" s="40">
        <v>42.153846153846153</v>
      </c>
      <c r="P17" s="40">
        <v>38.75</v>
      </c>
      <c r="Q17" s="40"/>
      <c r="R17" s="7">
        <v>9</v>
      </c>
    </row>
    <row r="18" spans="2:18" s="1" customFormat="1" ht="15" customHeight="1">
      <c r="B18" s="6" t="s">
        <v>285</v>
      </c>
      <c r="C18" s="37" t="s">
        <v>914</v>
      </c>
      <c r="D18" s="7">
        <v>3</v>
      </c>
      <c r="E18" s="8">
        <v>4.3103448275862068E-3</v>
      </c>
      <c r="F18" s="7">
        <v>693</v>
      </c>
      <c r="G18" s="8">
        <v>4.4956211482322414E-2</v>
      </c>
      <c r="H18" s="7">
        <v>22422</v>
      </c>
      <c r="I18" s="8">
        <v>6.1263968960900569E-2</v>
      </c>
      <c r="J18" s="7">
        <v>35</v>
      </c>
      <c r="K18" s="8">
        <v>5.0505050505050504E-2</v>
      </c>
      <c r="L18" s="7">
        <v>859</v>
      </c>
      <c r="M18" s="8">
        <v>3.8310587815538311E-2</v>
      </c>
      <c r="N18" s="39" t="s">
        <v>917</v>
      </c>
      <c r="O18" s="40">
        <v>32.354978354978357</v>
      </c>
      <c r="P18" s="40">
        <v>29.806990881458965</v>
      </c>
      <c r="Q18" s="40"/>
      <c r="R18" s="7">
        <v>32</v>
      </c>
    </row>
    <row r="19" spans="2:18" s="1" customFormat="1" ht="15" customHeight="1">
      <c r="B19" s="6" t="s">
        <v>286</v>
      </c>
      <c r="C19" s="37" t="s">
        <v>914</v>
      </c>
      <c r="D19" s="7"/>
      <c r="E19" s="8"/>
      <c r="F19" s="7">
        <v>12</v>
      </c>
      <c r="G19" s="8">
        <v>7.7846253649043135E-4</v>
      </c>
      <c r="H19" s="7">
        <v>260</v>
      </c>
      <c r="I19" s="8">
        <v>7.1040192354982379E-4</v>
      </c>
      <c r="J19" s="7"/>
      <c r="K19" s="8"/>
      <c r="L19" s="7"/>
      <c r="M19" s="8"/>
      <c r="N19" s="39" t="s">
        <v>918</v>
      </c>
      <c r="O19" s="40">
        <v>21.666666666666668</v>
      </c>
      <c r="P19" s="40">
        <v>21.666666666666668</v>
      </c>
      <c r="Q19" s="40"/>
      <c r="R19" s="7">
        <v>1</v>
      </c>
    </row>
    <row r="20" spans="2:18" s="1" customFormat="1" ht="15" customHeight="1">
      <c r="B20" s="6" t="s">
        <v>287</v>
      </c>
      <c r="C20" s="37" t="s">
        <v>914</v>
      </c>
      <c r="D20" s="7"/>
      <c r="E20" s="8"/>
      <c r="F20" s="7">
        <v>30</v>
      </c>
      <c r="G20" s="8">
        <v>1.9461563412260785E-3</v>
      </c>
      <c r="H20" s="7">
        <v>919</v>
      </c>
      <c r="I20" s="8">
        <v>2.5109975682395696E-3</v>
      </c>
      <c r="J20" s="7">
        <v>4</v>
      </c>
      <c r="K20" s="8">
        <v>0.13333333333333333</v>
      </c>
      <c r="L20" s="7">
        <v>56</v>
      </c>
      <c r="M20" s="8">
        <v>6.0935799782372145E-2</v>
      </c>
      <c r="N20" s="39" t="s">
        <v>919</v>
      </c>
      <c r="O20" s="40">
        <v>30.633333333333333</v>
      </c>
      <c r="P20" s="40">
        <v>23.96153846153846</v>
      </c>
      <c r="Q20" s="40"/>
      <c r="R20" s="7">
        <v>4</v>
      </c>
    </row>
    <row r="21" spans="2:18" s="1" customFormat="1" ht="15" customHeight="1">
      <c r="B21" s="6" t="s">
        <v>288</v>
      </c>
      <c r="C21" s="37" t="s">
        <v>914</v>
      </c>
      <c r="D21" s="7"/>
      <c r="E21" s="8"/>
      <c r="F21" s="7">
        <v>4</v>
      </c>
      <c r="G21" s="8">
        <v>2.5948751216347713E-4</v>
      </c>
      <c r="H21" s="7">
        <v>52</v>
      </c>
      <c r="I21" s="8">
        <v>1.4208038470996475E-4</v>
      </c>
      <c r="J21" s="7"/>
      <c r="K21" s="8"/>
      <c r="L21" s="7"/>
      <c r="M21" s="8"/>
      <c r="N21" s="39" t="s">
        <v>919</v>
      </c>
      <c r="O21" s="40">
        <v>13</v>
      </c>
      <c r="P21" s="40">
        <v>13</v>
      </c>
      <c r="Q21" s="40"/>
      <c r="R21" s="7">
        <v>2</v>
      </c>
    </row>
    <row r="22" spans="2:18" s="1" customFormat="1" ht="15" customHeight="1">
      <c r="B22" s="6" t="s">
        <v>289</v>
      </c>
      <c r="C22" s="37" t="s">
        <v>914</v>
      </c>
      <c r="D22" s="7"/>
      <c r="E22" s="8"/>
      <c r="F22" s="7">
        <v>14</v>
      </c>
      <c r="G22" s="8">
        <v>9.0820629257216999E-4</v>
      </c>
      <c r="H22" s="7">
        <v>277</v>
      </c>
      <c r="I22" s="8">
        <v>7.5685128008961991E-4</v>
      </c>
      <c r="J22" s="7"/>
      <c r="K22" s="8"/>
      <c r="L22" s="7"/>
      <c r="M22" s="8"/>
      <c r="N22" s="39" t="s">
        <v>920</v>
      </c>
      <c r="O22" s="40">
        <v>19.785714285714285</v>
      </c>
      <c r="P22" s="40">
        <v>19.785714285714285</v>
      </c>
      <c r="Q22" s="40"/>
      <c r="R22" s="7">
        <v>3</v>
      </c>
    </row>
    <row r="23" spans="2:18" s="1" customFormat="1" ht="15" customHeight="1">
      <c r="B23" s="6" t="s">
        <v>290</v>
      </c>
      <c r="C23" s="37" t="s">
        <v>914</v>
      </c>
      <c r="D23" s="7"/>
      <c r="E23" s="8"/>
      <c r="F23" s="7">
        <v>28</v>
      </c>
      <c r="G23" s="8">
        <v>1.81641258514434E-3</v>
      </c>
      <c r="H23" s="7">
        <v>794</v>
      </c>
      <c r="I23" s="8">
        <v>2.1694581819175387E-3</v>
      </c>
      <c r="J23" s="7">
        <v>1</v>
      </c>
      <c r="K23" s="8">
        <v>3.5714285714285712E-2</v>
      </c>
      <c r="L23" s="7">
        <v>34</v>
      </c>
      <c r="M23" s="8">
        <v>4.2821158690176324E-2</v>
      </c>
      <c r="N23" s="39" t="s">
        <v>918</v>
      </c>
      <c r="O23" s="40">
        <v>28.357142857142858</v>
      </c>
      <c r="P23" s="40">
        <v>25.925925925925927</v>
      </c>
      <c r="Q23" s="40"/>
      <c r="R23" s="7"/>
    </row>
    <row r="24" spans="2:18" s="1" customFormat="1" ht="15" customHeight="1">
      <c r="B24" s="6" t="s">
        <v>291</v>
      </c>
      <c r="C24" s="37" t="s">
        <v>914</v>
      </c>
      <c r="D24" s="7"/>
      <c r="E24" s="8"/>
      <c r="F24" s="7">
        <v>31</v>
      </c>
      <c r="G24" s="8">
        <v>2.0110282192669477E-3</v>
      </c>
      <c r="H24" s="7">
        <v>694</v>
      </c>
      <c r="I24" s="8">
        <v>1.8962266728599143E-3</v>
      </c>
      <c r="J24" s="7"/>
      <c r="K24" s="8"/>
      <c r="L24" s="7"/>
      <c r="M24" s="8"/>
      <c r="N24" s="39" t="s">
        <v>920</v>
      </c>
      <c r="O24" s="40">
        <v>22.387096774193548</v>
      </c>
      <c r="P24" s="40">
        <v>22.387096774193548</v>
      </c>
      <c r="Q24" s="40"/>
      <c r="R24" s="7"/>
    </row>
    <row r="25" spans="2:18" s="1" customFormat="1" ht="15" customHeight="1">
      <c r="B25" s="6" t="s">
        <v>292</v>
      </c>
      <c r="C25" s="37" t="s">
        <v>914</v>
      </c>
      <c r="D25" s="7"/>
      <c r="E25" s="8"/>
      <c r="F25" s="7">
        <v>24</v>
      </c>
      <c r="G25" s="8">
        <v>1.5569250729808627E-3</v>
      </c>
      <c r="H25" s="7">
        <v>460</v>
      </c>
      <c r="I25" s="8">
        <v>1.2568649416650729E-3</v>
      </c>
      <c r="J25" s="7"/>
      <c r="K25" s="8"/>
      <c r="L25" s="7"/>
      <c r="M25" s="8"/>
      <c r="N25" s="39" t="s">
        <v>921</v>
      </c>
      <c r="O25" s="40">
        <v>19.166666666666668</v>
      </c>
      <c r="P25" s="40">
        <v>19.166666666666668</v>
      </c>
      <c r="Q25" s="40"/>
      <c r="R25" s="7"/>
    </row>
    <row r="26" spans="2:18" s="1" customFormat="1" ht="15" customHeight="1">
      <c r="B26" s="6" t="s">
        <v>294</v>
      </c>
      <c r="C26" s="37" t="s">
        <v>914</v>
      </c>
      <c r="D26" s="7"/>
      <c r="E26" s="8"/>
      <c r="F26" s="7">
        <v>1</v>
      </c>
      <c r="G26" s="8">
        <v>6.4871878040869283E-5</v>
      </c>
      <c r="H26" s="7">
        <v>1</v>
      </c>
      <c r="I26" s="8">
        <v>2.7323150905762454E-6</v>
      </c>
      <c r="J26" s="7"/>
      <c r="K26" s="8"/>
      <c r="L26" s="7"/>
      <c r="M26" s="8"/>
      <c r="N26" s="39" t="s">
        <v>922</v>
      </c>
      <c r="O26" s="40">
        <v>1</v>
      </c>
      <c r="P26" s="40">
        <v>1</v>
      </c>
      <c r="Q26" s="40"/>
      <c r="R26" s="7">
        <v>1</v>
      </c>
    </row>
    <row r="27" spans="2:18" s="1" customFormat="1" ht="15" customHeight="1">
      <c r="B27" s="6" t="s">
        <v>295</v>
      </c>
      <c r="C27" s="37" t="s">
        <v>914</v>
      </c>
      <c r="D27" s="7"/>
      <c r="E27" s="8"/>
      <c r="F27" s="7">
        <v>33</v>
      </c>
      <c r="G27" s="8">
        <v>2.1407719753486864E-3</v>
      </c>
      <c r="H27" s="7">
        <v>1845</v>
      </c>
      <c r="I27" s="8">
        <v>5.0411213421131728E-3</v>
      </c>
      <c r="J27" s="7">
        <v>6</v>
      </c>
      <c r="K27" s="8">
        <v>0.18181818181818182</v>
      </c>
      <c r="L27" s="7">
        <v>793</v>
      </c>
      <c r="M27" s="8">
        <v>0.42981029810298105</v>
      </c>
      <c r="N27" s="39" t="s">
        <v>923</v>
      </c>
      <c r="O27" s="40">
        <v>55.909090909090907</v>
      </c>
      <c r="P27" s="40">
        <v>25.62962962962963</v>
      </c>
      <c r="Q27" s="40"/>
      <c r="R27" s="7">
        <v>10</v>
      </c>
    </row>
    <row r="28" spans="2:18" s="1" customFormat="1" ht="15" customHeight="1">
      <c r="B28" s="6" t="s">
        <v>298</v>
      </c>
      <c r="C28" s="37" t="s">
        <v>914</v>
      </c>
      <c r="D28" s="7"/>
      <c r="E28" s="8"/>
      <c r="F28" s="7">
        <v>2</v>
      </c>
      <c r="G28" s="8">
        <v>1.2974375608173857E-4</v>
      </c>
      <c r="H28" s="7">
        <v>71</v>
      </c>
      <c r="I28" s="8">
        <v>1.9399437143091341E-4</v>
      </c>
      <c r="J28" s="7"/>
      <c r="K28" s="8"/>
      <c r="L28" s="7"/>
      <c r="M28" s="8"/>
      <c r="N28" s="39" t="s">
        <v>925</v>
      </c>
      <c r="O28" s="40">
        <v>35.5</v>
      </c>
      <c r="P28" s="40">
        <v>35.5</v>
      </c>
      <c r="Q28" s="40"/>
      <c r="R28" s="7"/>
    </row>
    <row r="29" spans="2:18" s="1" customFormat="1" ht="15" customHeight="1">
      <c r="B29" s="6" t="s">
        <v>299</v>
      </c>
      <c r="C29" s="37" t="s">
        <v>914</v>
      </c>
      <c r="D29" s="7"/>
      <c r="E29" s="8"/>
      <c r="F29" s="7">
        <v>2</v>
      </c>
      <c r="G29" s="8">
        <v>1.2974375608173857E-4</v>
      </c>
      <c r="H29" s="7">
        <v>75</v>
      </c>
      <c r="I29" s="8">
        <v>2.0492363179321839E-4</v>
      </c>
      <c r="J29" s="7"/>
      <c r="K29" s="8"/>
      <c r="L29" s="7"/>
      <c r="M29" s="8"/>
      <c r="N29" s="39" t="s">
        <v>926</v>
      </c>
      <c r="O29" s="40">
        <v>37.5</v>
      </c>
      <c r="P29" s="40">
        <v>37.5</v>
      </c>
      <c r="Q29" s="40"/>
      <c r="R29" s="7"/>
    </row>
    <row r="30" spans="2:18" s="1" customFormat="1" ht="15" customHeight="1">
      <c r="B30" s="6" t="s">
        <v>301</v>
      </c>
      <c r="C30" s="37" t="s">
        <v>914</v>
      </c>
      <c r="D30" s="7"/>
      <c r="E30" s="8"/>
      <c r="F30" s="7">
        <v>1</v>
      </c>
      <c r="G30" s="8">
        <v>6.4871878040869283E-5</v>
      </c>
      <c r="H30" s="7">
        <v>8</v>
      </c>
      <c r="I30" s="8">
        <v>2.1858520724609963E-5</v>
      </c>
      <c r="J30" s="7"/>
      <c r="K30" s="8"/>
      <c r="L30" s="7"/>
      <c r="M30" s="8"/>
      <c r="N30" s="39" t="s">
        <v>927</v>
      </c>
      <c r="O30" s="40">
        <v>8</v>
      </c>
      <c r="P30" s="40">
        <v>8</v>
      </c>
      <c r="Q30" s="40"/>
      <c r="R30" s="7"/>
    </row>
    <row r="31" spans="2:18" s="1" customFormat="1" ht="15" customHeight="1">
      <c r="B31" s="6" t="s">
        <v>304</v>
      </c>
      <c r="C31" s="37" t="s">
        <v>914</v>
      </c>
      <c r="D31" s="7"/>
      <c r="E31" s="8"/>
      <c r="F31" s="7">
        <v>338</v>
      </c>
      <c r="G31" s="8">
        <v>2.1926694777813817E-2</v>
      </c>
      <c r="H31" s="7">
        <v>10203</v>
      </c>
      <c r="I31" s="8">
        <v>2.7877810869149429E-2</v>
      </c>
      <c r="J31" s="7">
        <v>10</v>
      </c>
      <c r="K31" s="8">
        <v>2.9585798816568046E-2</v>
      </c>
      <c r="L31" s="7">
        <v>66</v>
      </c>
      <c r="M31" s="8">
        <v>6.4686856806821522E-3</v>
      </c>
      <c r="N31" s="39" t="s">
        <v>928</v>
      </c>
      <c r="O31" s="40">
        <v>30.18639053254438</v>
      </c>
      <c r="P31" s="40">
        <v>29.350609756097562</v>
      </c>
      <c r="Q31" s="40"/>
      <c r="R31" s="7">
        <v>8</v>
      </c>
    </row>
    <row r="32" spans="2:18" s="1" customFormat="1" ht="15" customHeight="1">
      <c r="B32" s="6" t="s">
        <v>305</v>
      </c>
      <c r="C32" s="37" t="s">
        <v>914</v>
      </c>
      <c r="D32" s="7">
        <v>1</v>
      </c>
      <c r="E32" s="8">
        <v>2.0790020790020791E-3</v>
      </c>
      <c r="F32" s="7">
        <v>480</v>
      </c>
      <c r="G32" s="8">
        <v>3.1138501459617256E-2</v>
      </c>
      <c r="H32" s="7">
        <v>17094</v>
      </c>
      <c r="I32" s="8">
        <v>4.6706194158310337E-2</v>
      </c>
      <c r="J32" s="7">
        <v>26</v>
      </c>
      <c r="K32" s="8">
        <v>5.4166666666666669E-2</v>
      </c>
      <c r="L32" s="7">
        <v>1660</v>
      </c>
      <c r="M32" s="8">
        <v>9.7110097110097104E-2</v>
      </c>
      <c r="N32" s="39" t="s">
        <v>918</v>
      </c>
      <c r="O32" s="40">
        <v>35.612499999999997</v>
      </c>
      <c r="P32" s="40">
        <v>30.955947136563875</v>
      </c>
      <c r="Q32" s="40"/>
      <c r="R32" s="7">
        <v>5</v>
      </c>
    </row>
    <row r="33" spans="2:18" s="1" customFormat="1" ht="15" customHeight="1">
      <c r="B33" s="6" t="s">
        <v>334</v>
      </c>
      <c r="C33" s="37" t="s">
        <v>914</v>
      </c>
      <c r="D33" s="7"/>
      <c r="E33" s="8"/>
      <c r="F33" s="7">
        <v>38</v>
      </c>
      <c r="G33" s="8">
        <v>2.4651313655530329E-3</v>
      </c>
      <c r="H33" s="7">
        <v>973</v>
      </c>
      <c r="I33" s="8">
        <v>2.6585425831306868E-3</v>
      </c>
      <c r="J33" s="7">
        <v>1</v>
      </c>
      <c r="K33" s="8">
        <v>2.6315789473684209E-2</v>
      </c>
      <c r="L33" s="7">
        <v>5</v>
      </c>
      <c r="M33" s="8">
        <v>5.1387461459403904E-3</v>
      </c>
      <c r="N33" s="39" t="s">
        <v>917</v>
      </c>
      <c r="O33" s="40">
        <v>25.605263157894736</v>
      </c>
      <c r="P33" s="40">
        <v>24.54054054054054</v>
      </c>
      <c r="Q33" s="40"/>
      <c r="R33" s="7">
        <v>19</v>
      </c>
    </row>
    <row r="34" spans="2:18" s="1" customFormat="1" ht="15" customHeight="1">
      <c r="B34" s="6" t="s">
        <v>335</v>
      </c>
      <c r="C34" s="37" t="s">
        <v>914</v>
      </c>
      <c r="D34" s="7"/>
      <c r="E34" s="8"/>
      <c r="F34" s="7">
        <v>2</v>
      </c>
      <c r="G34" s="8">
        <v>1.2974375608173857E-4</v>
      </c>
      <c r="H34" s="7">
        <v>63</v>
      </c>
      <c r="I34" s="8">
        <v>1.7213585070630346E-4</v>
      </c>
      <c r="J34" s="7"/>
      <c r="K34" s="8"/>
      <c r="L34" s="7"/>
      <c r="M34" s="8"/>
      <c r="N34" s="39" t="s">
        <v>931</v>
      </c>
      <c r="O34" s="40">
        <v>31.5</v>
      </c>
      <c r="P34" s="40">
        <v>31.5</v>
      </c>
      <c r="Q34" s="40"/>
      <c r="R34" s="7"/>
    </row>
    <row r="35" spans="2:18" s="1" customFormat="1" ht="15" customHeight="1">
      <c r="B35" s="6" t="s">
        <v>348</v>
      </c>
      <c r="C35" s="37" t="s">
        <v>914</v>
      </c>
      <c r="D35" s="7"/>
      <c r="E35" s="8"/>
      <c r="F35" s="7">
        <v>6</v>
      </c>
      <c r="G35" s="8">
        <v>3.8923126824521567E-4</v>
      </c>
      <c r="H35" s="7">
        <v>141</v>
      </c>
      <c r="I35" s="8">
        <v>3.852564277712506E-4</v>
      </c>
      <c r="J35" s="7"/>
      <c r="K35" s="8"/>
      <c r="L35" s="7"/>
      <c r="M35" s="8"/>
      <c r="N35" s="39" t="s">
        <v>938</v>
      </c>
      <c r="O35" s="40">
        <v>23.5</v>
      </c>
      <c r="P35" s="40">
        <v>23.5</v>
      </c>
      <c r="Q35" s="40"/>
      <c r="R35" s="7"/>
    </row>
    <row r="36" spans="2:18" s="1" customFormat="1" ht="15" customHeight="1">
      <c r="B36" s="6" t="s">
        <v>349</v>
      </c>
      <c r="C36" s="37" t="s">
        <v>914</v>
      </c>
      <c r="D36" s="7">
        <v>1</v>
      </c>
      <c r="E36" s="8">
        <v>0.2</v>
      </c>
      <c r="F36" s="7">
        <v>4</v>
      </c>
      <c r="G36" s="8">
        <v>2.5948751216347713E-4</v>
      </c>
      <c r="H36" s="7">
        <v>43</v>
      </c>
      <c r="I36" s="8">
        <v>1.1748954889477855E-4</v>
      </c>
      <c r="J36" s="7"/>
      <c r="K36" s="8"/>
      <c r="L36" s="7"/>
      <c r="M36" s="8"/>
      <c r="N36" s="39" t="s">
        <v>939</v>
      </c>
      <c r="O36" s="40">
        <v>10.75</v>
      </c>
      <c r="P36" s="40">
        <v>10.75</v>
      </c>
      <c r="Q36" s="40"/>
      <c r="R36" s="7">
        <v>1</v>
      </c>
    </row>
    <row r="37" spans="2:18" s="1" customFormat="1" ht="15" customHeight="1">
      <c r="B37" s="6" t="s">
        <v>350</v>
      </c>
      <c r="C37" s="37" t="s">
        <v>914</v>
      </c>
      <c r="D37" s="7"/>
      <c r="E37" s="8"/>
      <c r="F37" s="7">
        <v>1</v>
      </c>
      <c r="G37" s="8">
        <v>6.4871878040869283E-5</v>
      </c>
      <c r="H37" s="7">
        <v>54</v>
      </c>
      <c r="I37" s="8">
        <v>1.4754501489111724E-4</v>
      </c>
      <c r="J37" s="7"/>
      <c r="K37" s="8"/>
      <c r="L37" s="7"/>
      <c r="M37" s="8"/>
      <c r="N37" s="39" t="s">
        <v>940</v>
      </c>
      <c r="O37" s="40">
        <v>54</v>
      </c>
      <c r="P37" s="40">
        <v>54</v>
      </c>
      <c r="Q37" s="40"/>
      <c r="R37" s="7"/>
    </row>
    <row r="38" spans="2:18" s="1" customFormat="1" ht="15" customHeight="1">
      <c r="B38" s="6" t="s">
        <v>352</v>
      </c>
      <c r="C38" s="37" t="s">
        <v>914</v>
      </c>
      <c r="D38" s="7">
        <v>1</v>
      </c>
      <c r="E38" s="8">
        <v>5.8139534883720929E-3</v>
      </c>
      <c r="F38" s="7">
        <v>171</v>
      </c>
      <c r="G38" s="8">
        <v>1.1093091144988647E-2</v>
      </c>
      <c r="H38" s="7">
        <v>3230</v>
      </c>
      <c r="I38" s="8">
        <v>8.8253777425612717E-3</v>
      </c>
      <c r="J38" s="7"/>
      <c r="K38" s="8"/>
      <c r="L38" s="7"/>
      <c r="M38" s="8"/>
      <c r="N38" s="39" t="s">
        <v>941</v>
      </c>
      <c r="O38" s="40">
        <v>18.888888888888889</v>
      </c>
      <c r="P38" s="40">
        <v>18.888888888888889</v>
      </c>
      <c r="Q38" s="40"/>
      <c r="R38" s="7">
        <v>128</v>
      </c>
    </row>
    <row r="39" spans="2:18" s="1" customFormat="1" ht="15" customHeight="1">
      <c r="B39" s="6" t="s">
        <v>355</v>
      </c>
      <c r="C39" s="37" t="s">
        <v>914</v>
      </c>
      <c r="D39" s="7"/>
      <c r="E39" s="8"/>
      <c r="F39" s="7">
        <v>4</v>
      </c>
      <c r="G39" s="8">
        <v>2.5948751216347713E-4</v>
      </c>
      <c r="H39" s="7">
        <v>109</v>
      </c>
      <c r="I39" s="8">
        <v>2.9782234487281075E-4</v>
      </c>
      <c r="J39" s="7"/>
      <c r="K39" s="8"/>
      <c r="L39" s="7"/>
      <c r="M39" s="8"/>
      <c r="N39" s="39" t="s">
        <v>931</v>
      </c>
      <c r="O39" s="40">
        <v>27.25</v>
      </c>
      <c r="P39" s="40">
        <v>27.25</v>
      </c>
      <c r="Q39" s="40"/>
      <c r="R39" s="7">
        <v>1</v>
      </c>
    </row>
    <row r="40" spans="2:18" s="1" customFormat="1" ht="15" customHeight="1">
      <c r="B40" s="6" t="s">
        <v>357</v>
      </c>
      <c r="C40" s="37" t="s">
        <v>914</v>
      </c>
      <c r="D40" s="7"/>
      <c r="E40" s="8"/>
      <c r="F40" s="7">
        <v>57</v>
      </c>
      <c r="G40" s="8">
        <v>3.6976970483295494E-3</v>
      </c>
      <c r="H40" s="7">
        <v>1062</v>
      </c>
      <c r="I40" s="8">
        <v>2.9017186261919726E-3</v>
      </c>
      <c r="J40" s="7">
        <v>2</v>
      </c>
      <c r="K40" s="8">
        <v>3.5087719298245612E-2</v>
      </c>
      <c r="L40" s="7">
        <v>7</v>
      </c>
      <c r="M40" s="8">
        <v>6.5913370998116763E-3</v>
      </c>
      <c r="N40" s="39" t="s">
        <v>922</v>
      </c>
      <c r="O40" s="40">
        <v>18.631578947368421</v>
      </c>
      <c r="P40" s="40">
        <v>17</v>
      </c>
      <c r="Q40" s="40"/>
      <c r="R40" s="7">
        <v>21</v>
      </c>
    </row>
    <row r="41" spans="2:18" s="1" customFormat="1" ht="15" customHeight="1">
      <c r="B41" s="6" t="s">
        <v>358</v>
      </c>
      <c r="C41" s="37" t="s">
        <v>914</v>
      </c>
      <c r="D41" s="7"/>
      <c r="E41" s="8"/>
      <c r="F41" s="7">
        <v>46</v>
      </c>
      <c r="G41" s="8">
        <v>2.9841063898799871E-3</v>
      </c>
      <c r="H41" s="7">
        <v>1068</v>
      </c>
      <c r="I41" s="8">
        <v>2.9181125167354301E-3</v>
      </c>
      <c r="J41" s="7"/>
      <c r="K41" s="8"/>
      <c r="L41" s="7"/>
      <c r="M41" s="8"/>
      <c r="N41" s="39" t="s">
        <v>939</v>
      </c>
      <c r="O41" s="40">
        <v>23.217391304347824</v>
      </c>
      <c r="P41" s="40">
        <v>23.217391304347824</v>
      </c>
      <c r="Q41" s="40"/>
      <c r="R41" s="7">
        <v>9</v>
      </c>
    </row>
    <row r="42" spans="2:18" s="1" customFormat="1" ht="15" customHeight="1">
      <c r="B42" s="6" t="s">
        <v>359</v>
      </c>
      <c r="C42" s="37" t="s">
        <v>914</v>
      </c>
      <c r="D42" s="7"/>
      <c r="E42" s="8"/>
      <c r="F42" s="7">
        <v>6</v>
      </c>
      <c r="G42" s="8">
        <v>3.8923126824521567E-4</v>
      </c>
      <c r="H42" s="7">
        <v>135</v>
      </c>
      <c r="I42" s="8">
        <v>3.6886253722779309E-4</v>
      </c>
      <c r="J42" s="7"/>
      <c r="K42" s="8"/>
      <c r="L42" s="7"/>
      <c r="M42" s="8"/>
      <c r="N42" s="39" t="s">
        <v>931</v>
      </c>
      <c r="O42" s="40">
        <v>22.5</v>
      </c>
      <c r="P42" s="40">
        <v>22.5</v>
      </c>
      <c r="Q42" s="40"/>
      <c r="R42" s="7"/>
    </row>
    <row r="43" spans="2:18" s="1" customFormat="1" ht="15" customHeight="1">
      <c r="B43" s="6" t="s">
        <v>360</v>
      </c>
      <c r="C43" s="37" t="s">
        <v>914</v>
      </c>
      <c r="D43" s="7"/>
      <c r="E43" s="8"/>
      <c r="F43" s="7">
        <v>3</v>
      </c>
      <c r="G43" s="8">
        <v>1.9461563412260784E-4</v>
      </c>
      <c r="H43" s="7">
        <v>66</v>
      </c>
      <c r="I43" s="8">
        <v>1.8033279597803219E-4</v>
      </c>
      <c r="J43" s="7"/>
      <c r="K43" s="8"/>
      <c r="L43" s="7"/>
      <c r="M43" s="8"/>
      <c r="N43" s="39" t="s">
        <v>939</v>
      </c>
      <c r="O43" s="40">
        <v>22</v>
      </c>
      <c r="P43" s="40">
        <v>22</v>
      </c>
      <c r="Q43" s="40"/>
      <c r="R43" s="7"/>
    </row>
    <row r="44" spans="2:18" s="1" customFormat="1" ht="15" customHeight="1">
      <c r="B44" s="6" t="s">
        <v>365</v>
      </c>
      <c r="C44" s="37" t="s">
        <v>914</v>
      </c>
      <c r="D44" s="7"/>
      <c r="E44" s="8"/>
      <c r="F44" s="7">
        <v>1</v>
      </c>
      <c r="G44" s="8">
        <v>6.4871878040869283E-5</v>
      </c>
      <c r="H44" s="7">
        <v>21</v>
      </c>
      <c r="I44" s="8">
        <v>5.7378616902101151E-5</v>
      </c>
      <c r="J44" s="7"/>
      <c r="K44" s="8"/>
      <c r="L44" s="7"/>
      <c r="M44" s="8"/>
      <c r="N44" s="39" t="s">
        <v>916</v>
      </c>
      <c r="O44" s="40">
        <v>21</v>
      </c>
      <c r="P44" s="40">
        <v>21</v>
      </c>
      <c r="Q44" s="40"/>
      <c r="R44" s="7"/>
    </row>
    <row r="45" spans="2:18" s="1" customFormat="1" ht="15" customHeight="1">
      <c r="B45" s="6" t="s">
        <v>366</v>
      </c>
      <c r="C45" s="37" t="s">
        <v>914</v>
      </c>
      <c r="D45" s="7"/>
      <c r="E45" s="8"/>
      <c r="F45" s="7">
        <v>2</v>
      </c>
      <c r="G45" s="8">
        <v>1.2974375608173857E-4</v>
      </c>
      <c r="H45" s="7">
        <v>19</v>
      </c>
      <c r="I45" s="8">
        <v>5.1913986720948657E-5</v>
      </c>
      <c r="J45" s="7"/>
      <c r="K45" s="8"/>
      <c r="L45" s="7"/>
      <c r="M45" s="8"/>
      <c r="N45" s="39" t="s">
        <v>924</v>
      </c>
      <c r="O45" s="40">
        <v>9.5</v>
      </c>
      <c r="P45" s="40">
        <v>9.5</v>
      </c>
      <c r="Q45" s="40"/>
      <c r="R45" s="7"/>
    </row>
    <row r="46" spans="2:18" s="1" customFormat="1" ht="15" customHeight="1">
      <c r="B46" s="6" t="s">
        <v>369</v>
      </c>
      <c r="C46" s="37" t="s">
        <v>914</v>
      </c>
      <c r="D46" s="7"/>
      <c r="E46" s="8"/>
      <c r="F46" s="7">
        <v>32</v>
      </c>
      <c r="G46" s="8">
        <v>2.0759000973078171E-3</v>
      </c>
      <c r="H46" s="7">
        <v>521</v>
      </c>
      <c r="I46" s="8">
        <v>1.4235361621902237E-3</v>
      </c>
      <c r="J46" s="7"/>
      <c r="K46" s="8"/>
      <c r="L46" s="7"/>
      <c r="M46" s="8"/>
      <c r="N46" s="39" t="s">
        <v>929</v>
      </c>
      <c r="O46" s="40">
        <v>16.28125</v>
      </c>
      <c r="P46" s="40">
        <v>16.28125</v>
      </c>
      <c r="Q46" s="40"/>
      <c r="R46" s="7">
        <v>27</v>
      </c>
    </row>
    <row r="47" spans="2:18" s="1" customFormat="1" ht="15" customHeight="1">
      <c r="B47" s="6" t="s">
        <v>370</v>
      </c>
      <c r="C47" s="37" t="s">
        <v>914</v>
      </c>
      <c r="D47" s="7"/>
      <c r="E47" s="8"/>
      <c r="F47" s="7">
        <v>3</v>
      </c>
      <c r="G47" s="8">
        <v>1.9461563412260784E-4</v>
      </c>
      <c r="H47" s="7">
        <v>51</v>
      </c>
      <c r="I47" s="8">
        <v>1.3934806961938851E-4</v>
      </c>
      <c r="J47" s="7"/>
      <c r="K47" s="8"/>
      <c r="L47" s="7"/>
      <c r="M47" s="8"/>
      <c r="N47" s="39" t="s">
        <v>916</v>
      </c>
      <c r="O47" s="40">
        <v>17</v>
      </c>
      <c r="P47" s="40">
        <v>17</v>
      </c>
      <c r="Q47" s="40"/>
      <c r="R47" s="7">
        <v>1</v>
      </c>
    </row>
    <row r="48" spans="2:18" s="1" customFormat="1" ht="15" customHeight="1">
      <c r="B48" s="6" t="s">
        <v>372</v>
      </c>
      <c r="C48" s="37" t="s">
        <v>914</v>
      </c>
      <c r="D48" s="7"/>
      <c r="E48" s="8"/>
      <c r="F48" s="7">
        <v>1</v>
      </c>
      <c r="G48" s="8">
        <v>6.4871878040869283E-5</v>
      </c>
      <c r="H48" s="7">
        <v>28</v>
      </c>
      <c r="I48" s="8">
        <v>7.6504822536134864E-5</v>
      </c>
      <c r="J48" s="7"/>
      <c r="K48" s="8"/>
      <c r="L48" s="7"/>
      <c r="M48" s="8"/>
      <c r="N48" s="39" t="s">
        <v>931</v>
      </c>
      <c r="O48" s="40">
        <v>28</v>
      </c>
      <c r="P48" s="40">
        <v>28</v>
      </c>
      <c r="Q48" s="40"/>
      <c r="R48" s="7"/>
    </row>
    <row r="49" spans="2:18" s="1" customFormat="1" ht="15" customHeight="1">
      <c r="B49" s="6" t="s">
        <v>388</v>
      </c>
      <c r="C49" s="37" t="s">
        <v>914</v>
      </c>
      <c r="D49" s="7"/>
      <c r="E49" s="8"/>
      <c r="F49" s="7">
        <v>1</v>
      </c>
      <c r="G49" s="8">
        <v>6.4871878040869283E-5</v>
      </c>
      <c r="H49" s="7">
        <v>3</v>
      </c>
      <c r="I49" s="8">
        <v>8.1969452717287361E-6</v>
      </c>
      <c r="J49" s="7"/>
      <c r="K49" s="8"/>
      <c r="L49" s="7"/>
      <c r="M49" s="8"/>
      <c r="N49" s="39" t="s">
        <v>919</v>
      </c>
      <c r="O49" s="40">
        <v>3</v>
      </c>
      <c r="P49" s="40">
        <v>3</v>
      </c>
      <c r="Q49" s="40"/>
      <c r="R49" s="7">
        <v>1</v>
      </c>
    </row>
    <row r="50" spans="2:18" s="1" customFormat="1" ht="15" customHeight="1">
      <c r="B50" s="6" t="s">
        <v>392</v>
      </c>
      <c r="C50" s="37" t="s">
        <v>914</v>
      </c>
      <c r="D50" s="7"/>
      <c r="E50" s="8"/>
      <c r="F50" s="7">
        <v>75</v>
      </c>
      <c r="G50" s="8">
        <v>4.8653908530651964E-3</v>
      </c>
      <c r="H50" s="7">
        <v>1906</v>
      </c>
      <c r="I50" s="8">
        <v>5.2077925626383232E-3</v>
      </c>
      <c r="J50" s="7">
        <v>4</v>
      </c>
      <c r="K50" s="8">
        <v>5.3333333333333337E-2</v>
      </c>
      <c r="L50" s="7">
        <v>67</v>
      </c>
      <c r="M50" s="8">
        <v>3.5152151101783838E-2</v>
      </c>
      <c r="N50" s="39" t="s">
        <v>923</v>
      </c>
      <c r="O50" s="40">
        <v>25.413333333333334</v>
      </c>
      <c r="P50" s="40">
        <v>22.52112676056338</v>
      </c>
      <c r="Q50" s="40"/>
      <c r="R50" s="7">
        <v>19</v>
      </c>
    </row>
    <row r="51" spans="2:18" s="1" customFormat="1" ht="15" customHeight="1">
      <c r="B51" s="6" t="s">
        <v>393</v>
      </c>
      <c r="C51" s="37" t="s">
        <v>914</v>
      </c>
      <c r="D51" s="7"/>
      <c r="E51" s="8"/>
      <c r="F51" s="7">
        <v>3</v>
      </c>
      <c r="G51" s="8">
        <v>1.9461563412260784E-4</v>
      </c>
      <c r="H51" s="7">
        <v>48</v>
      </c>
      <c r="I51" s="8">
        <v>1.3115112434765978E-4</v>
      </c>
      <c r="J51" s="7"/>
      <c r="K51" s="8"/>
      <c r="L51" s="7"/>
      <c r="M51" s="8"/>
      <c r="N51" s="39" t="s">
        <v>917</v>
      </c>
      <c r="O51" s="40">
        <v>16</v>
      </c>
      <c r="P51" s="40">
        <v>16</v>
      </c>
      <c r="Q51" s="40"/>
      <c r="R51" s="7"/>
    </row>
    <row r="52" spans="2:18" s="1" customFormat="1" ht="15" customHeight="1">
      <c r="B52" s="6" t="s">
        <v>394</v>
      </c>
      <c r="C52" s="37" t="s">
        <v>914</v>
      </c>
      <c r="D52" s="7"/>
      <c r="E52" s="8"/>
      <c r="F52" s="7">
        <v>3</v>
      </c>
      <c r="G52" s="8">
        <v>1.9461563412260784E-4</v>
      </c>
      <c r="H52" s="7">
        <v>14</v>
      </c>
      <c r="I52" s="8">
        <v>3.8252411268067432E-5</v>
      </c>
      <c r="J52" s="7"/>
      <c r="K52" s="8"/>
      <c r="L52" s="7"/>
      <c r="M52" s="8"/>
      <c r="N52" s="39" t="s">
        <v>909</v>
      </c>
      <c r="O52" s="40">
        <v>4.666666666666667</v>
      </c>
      <c r="P52" s="40">
        <v>4.666666666666667</v>
      </c>
      <c r="Q52" s="40"/>
      <c r="R52" s="7">
        <v>3</v>
      </c>
    </row>
    <row r="53" spans="2:18" s="1" customFormat="1" ht="15" customHeight="1">
      <c r="B53" s="6" t="s">
        <v>395</v>
      </c>
      <c r="C53" s="37" t="s">
        <v>914</v>
      </c>
      <c r="D53" s="7"/>
      <c r="E53" s="8"/>
      <c r="F53" s="7">
        <v>10</v>
      </c>
      <c r="G53" s="8">
        <v>6.4871878040869281E-4</v>
      </c>
      <c r="H53" s="7">
        <v>152</v>
      </c>
      <c r="I53" s="8">
        <v>4.1531189376758926E-4</v>
      </c>
      <c r="J53" s="7"/>
      <c r="K53" s="8"/>
      <c r="L53" s="7"/>
      <c r="M53" s="8"/>
      <c r="N53" s="39" t="s">
        <v>920</v>
      </c>
      <c r="O53" s="40">
        <v>15.2</v>
      </c>
      <c r="P53" s="40">
        <v>15.2</v>
      </c>
      <c r="Q53" s="40"/>
      <c r="R53" s="7">
        <v>3</v>
      </c>
    </row>
    <row r="54" spans="2:18" s="1" customFormat="1" ht="15" customHeight="1">
      <c r="B54" s="6" t="s">
        <v>396</v>
      </c>
      <c r="C54" s="37" t="s">
        <v>914</v>
      </c>
      <c r="D54" s="7"/>
      <c r="E54" s="8"/>
      <c r="F54" s="7">
        <v>14</v>
      </c>
      <c r="G54" s="8">
        <v>9.0820629257216999E-4</v>
      </c>
      <c r="H54" s="7">
        <v>284</v>
      </c>
      <c r="I54" s="8">
        <v>7.7597748572365364E-4</v>
      </c>
      <c r="J54" s="7"/>
      <c r="K54" s="8"/>
      <c r="L54" s="7"/>
      <c r="M54" s="8"/>
      <c r="N54" s="39" t="s">
        <v>922</v>
      </c>
      <c r="O54" s="40">
        <v>20.285714285714285</v>
      </c>
      <c r="P54" s="40">
        <v>20.285714285714285</v>
      </c>
      <c r="Q54" s="40"/>
      <c r="R54" s="7">
        <v>3</v>
      </c>
    </row>
    <row r="55" spans="2:18" s="1" customFormat="1" ht="15" customHeight="1">
      <c r="B55" s="6" t="s">
        <v>397</v>
      </c>
      <c r="C55" s="37" t="s">
        <v>914</v>
      </c>
      <c r="D55" s="7"/>
      <c r="E55" s="8"/>
      <c r="F55" s="7">
        <v>16</v>
      </c>
      <c r="G55" s="8">
        <v>1.0379500486539085E-3</v>
      </c>
      <c r="H55" s="7">
        <v>324</v>
      </c>
      <c r="I55" s="8">
        <v>8.852700893467035E-4</v>
      </c>
      <c r="J55" s="7"/>
      <c r="K55" s="8"/>
      <c r="L55" s="7"/>
      <c r="M55" s="8"/>
      <c r="N55" s="39" t="s">
        <v>928</v>
      </c>
      <c r="O55" s="40">
        <v>20.25</v>
      </c>
      <c r="P55" s="40">
        <v>20.25</v>
      </c>
      <c r="Q55" s="40"/>
      <c r="R55" s="7">
        <v>2</v>
      </c>
    </row>
    <row r="56" spans="2:18" s="1" customFormat="1" ht="15" customHeight="1">
      <c r="B56" s="6" t="s">
        <v>398</v>
      </c>
      <c r="C56" s="37" t="s">
        <v>914</v>
      </c>
      <c r="D56" s="7"/>
      <c r="E56" s="8"/>
      <c r="F56" s="7">
        <v>34</v>
      </c>
      <c r="G56" s="8">
        <v>2.2056438533895558E-3</v>
      </c>
      <c r="H56" s="7">
        <v>471</v>
      </c>
      <c r="I56" s="8">
        <v>1.2869204076614116E-3</v>
      </c>
      <c r="J56" s="7"/>
      <c r="K56" s="8"/>
      <c r="L56" s="7"/>
      <c r="M56" s="8"/>
      <c r="N56" s="39" t="s">
        <v>943</v>
      </c>
      <c r="O56" s="40">
        <v>13.852941176470589</v>
      </c>
      <c r="P56" s="40">
        <v>13.852941176470589</v>
      </c>
      <c r="Q56" s="40"/>
      <c r="R56" s="7">
        <v>1</v>
      </c>
    </row>
    <row r="57" spans="2:18" s="1" customFormat="1" ht="15" customHeight="1">
      <c r="B57" s="6" t="s">
        <v>399</v>
      </c>
      <c r="C57" s="37" t="s">
        <v>914</v>
      </c>
      <c r="D57" s="7"/>
      <c r="E57" s="8"/>
      <c r="F57" s="7">
        <v>18</v>
      </c>
      <c r="G57" s="8">
        <v>1.1676938047356471E-3</v>
      </c>
      <c r="H57" s="7">
        <v>333</v>
      </c>
      <c r="I57" s="8">
        <v>9.0986092516188966E-4</v>
      </c>
      <c r="J57" s="7"/>
      <c r="K57" s="8"/>
      <c r="L57" s="7"/>
      <c r="M57" s="8"/>
      <c r="N57" s="39" t="s">
        <v>926</v>
      </c>
      <c r="O57" s="40">
        <v>18.5</v>
      </c>
      <c r="P57" s="40">
        <v>18.5</v>
      </c>
      <c r="Q57" s="40"/>
      <c r="R57" s="7"/>
    </row>
    <row r="58" spans="2:18" s="1" customFormat="1" ht="15" customHeight="1">
      <c r="B58" s="6" t="s">
        <v>400</v>
      </c>
      <c r="C58" s="37" t="s">
        <v>914</v>
      </c>
      <c r="D58" s="7"/>
      <c r="E58" s="8"/>
      <c r="F58" s="7">
        <v>1</v>
      </c>
      <c r="G58" s="8">
        <v>6.4871878040869283E-5</v>
      </c>
      <c r="H58" s="7">
        <v>3</v>
      </c>
      <c r="I58" s="8">
        <v>8.1969452717287361E-6</v>
      </c>
      <c r="J58" s="7"/>
      <c r="K58" s="8"/>
      <c r="L58" s="7"/>
      <c r="M58" s="8"/>
      <c r="N58" s="39" t="s">
        <v>928</v>
      </c>
      <c r="O58" s="40">
        <v>3</v>
      </c>
      <c r="P58" s="40">
        <v>3</v>
      </c>
      <c r="Q58" s="40"/>
      <c r="R58" s="7">
        <v>1</v>
      </c>
    </row>
    <row r="59" spans="2:18" s="1" customFormat="1" ht="15" customHeight="1">
      <c r="B59" s="6" t="s">
        <v>403</v>
      </c>
      <c r="C59" s="37" t="s">
        <v>914</v>
      </c>
      <c r="D59" s="7"/>
      <c r="E59" s="8"/>
      <c r="F59" s="7">
        <v>3</v>
      </c>
      <c r="G59" s="8">
        <v>1.9461563412260784E-4</v>
      </c>
      <c r="H59" s="7">
        <v>63</v>
      </c>
      <c r="I59" s="8">
        <v>1.7213585070630346E-4</v>
      </c>
      <c r="J59" s="7"/>
      <c r="K59" s="8"/>
      <c r="L59" s="7"/>
      <c r="M59" s="8"/>
      <c r="N59" s="39" t="s">
        <v>930</v>
      </c>
      <c r="O59" s="40">
        <v>21</v>
      </c>
      <c r="P59" s="40">
        <v>21</v>
      </c>
      <c r="Q59" s="40"/>
      <c r="R59" s="7"/>
    </row>
    <row r="60" spans="2:18" s="1" customFormat="1" ht="15" customHeight="1">
      <c r="B60" s="6" t="s">
        <v>404</v>
      </c>
      <c r="C60" s="37" t="s">
        <v>914</v>
      </c>
      <c r="D60" s="7"/>
      <c r="E60" s="8"/>
      <c r="F60" s="7">
        <v>1</v>
      </c>
      <c r="G60" s="8">
        <v>6.4871878040869283E-5</v>
      </c>
      <c r="H60" s="7">
        <v>15</v>
      </c>
      <c r="I60" s="8">
        <v>4.0984726358643676E-5</v>
      </c>
      <c r="J60" s="7"/>
      <c r="K60" s="8"/>
      <c r="L60" s="7"/>
      <c r="M60" s="8"/>
      <c r="N60" s="39" t="s">
        <v>925</v>
      </c>
      <c r="O60" s="40">
        <v>15</v>
      </c>
      <c r="P60" s="40">
        <v>15</v>
      </c>
      <c r="Q60" s="40"/>
      <c r="R60" s="7"/>
    </row>
    <row r="61" spans="2:18" s="1" customFormat="1" ht="15" customHeight="1">
      <c r="B61" s="6" t="s">
        <v>408</v>
      </c>
      <c r="C61" s="37" t="s">
        <v>914</v>
      </c>
      <c r="D61" s="7"/>
      <c r="E61" s="8"/>
      <c r="F61" s="7">
        <v>5</v>
      </c>
      <c r="G61" s="8">
        <v>3.243593902043464E-4</v>
      </c>
      <c r="H61" s="7">
        <v>91</v>
      </c>
      <c r="I61" s="8">
        <v>2.4864067324243831E-4</v>
      </c>
      <c r="J61" s="7"/>
      <c r="K61" s="8"/>
      <c r="L61" s="7"/>
      <c r="M61" s="8"/>
      <c r="N61" s="39" t="s">
        <v>920</v>
      </c>
      <c r="O61" s="40">
        <v>18.2</v>
      </c>
      <c r="P61" s="40">
        <v>18.2</v>
      </c>
      <c r="Q61" s="40"/>
      <c r="R61" s="7"/>
    </row>
    <row r="62" spans="2:18" s="1" customFormat="1" ht="15" customHeight="1">
      <c r="B62" s="6" t="s">
        <v>409</v>
      </c>
      <c r="C62" s="37" t="s">
        <v>914</v>
      </c>
      <c r="D62" s="7"/>
      <c r="E62" s="8"/>
      <c r="F62" s="7">
        <v>13</v>
      </c>
      <c r="G62" s="8">
        <v>8.4333441453130072E-4</v>
      </c>
      <c r="H62" s="7">
        <v>232</v>
      </c>
      <c r="I62" s="8">
        <v>6.3389710101368886E-4</v>
      </c>
      <c r="J62" s="7"/>
      <c r="K62" s="8"/>
      <c r="L62" s="7"/>
      <c r="M62" s="8"/>
      <c r="N62" s="39" t="s">
        <v>929</v>
      </c>
      <c r="O62" s="40">
        <v>17.846153846153847</v>
      </c>
      <c r="P62" s="40">
        <v>17.846153846153847</v>
      </c>
      <c r="Q62" s="40"/>
      <c r="R62" s="7">
        <v>4</v>
      </c>
    </row>
    <row r="63" spans="2:18" s="1" customFormat="1" ht="15" customHeight="1">
      <c r="B63" s="6" t="s">
        <v>410</v>
      </c>
      <c r="C63" s="37" t="s">
        <v>914</v>
      </c>
      <c r="D63" s="7"/>
      <c r="E63" s="8"/>
      <c r="F63" s="7">
        <v>13</v>
      </c>
      <c r="G63" s="8">
        <v>8.4333441453130072E-4</v>
      </c>
      <c r="H63" s="7">
        <v>158</v>
      </c>
      <c r="I63" s="8">
        <v>4.3170578431104677E-4</v>
      </c>
      <c r="J63" s="7"/>
      <c r="K63" s="8"/>
      <c r="L63" s="7"/>
      <c r="M63" s="8"/>
      <c r="N63" s="39" t="s">
        <v>939</v>
      </c>
      <c r="O63" s="40">
        <v>12.153846153846153</v>
      </c>
      <c r="P63" s="40">
        <v>12.153846153846153</v>
      </c>
      <c r="Q63" s="40"/>
      <c r="R63" s="7">
        <v>1</v>
      </c>
    </row>
    <row r="64" spans="2:18" s="1" customFormat="1" ht="15" customHeight="1">
      <c r="B64" s="6" t="s">
        <v>435</v>
      </c>
      <c r="C64" s="37" t="s">
        <v>914</v>
      </c>
      <c r="D64" s="7">
        <v>1</v>
      </c>
      <c r="E64" s="8">
        <v>6.369426751592357E-3</v>
      </c>
      <c r="F64" s="7">
        <v>156</v>
      </c>
      <c r="G64" s="8">
        <v>1.0120012974375607E-2</v>
      </c>
      <c r="H64" s="7">
        <v>3383</v>
      </c>
      <c r="I64" s="8">
        <v>9.243421951419438E-3</v>
      </c>
      <c r="J64" s="7"/>
      <c r="K64" s="8"/>
      <c r="L64" s="7"/>
      <c r="M64" s="8"/>
      <c r="N64" s="39" t="s">
        <v>943</v>
      </c>
      <c r="O64" s="40">
        <v>21.685897435897434</v>
      </c>
      <c r="P64" s="40">
        <v>21.685897435897434</v>
      </c>
      <c r="Q64" s="40"/>
      <c r="R64" s="7">
        <v>116</v>
      </c>
    </row>
    <row r="65" spans="2:18" s="1" customFormat="1" ht="15" customHeight="1">
      <c r="B65" s="6" t="s">
        <v>436</v>
      </c>
      <c r="C65" s="37" t="s">
        <v>914</v>
      </c>
      <c r="D65" s="7"/>
      <c r="E65" s="8"/>
      <c r="F65" s="7">
        <v>27</v>
      </c>
      <c r="G65" s="8">
        <v>1.7515407071034706E-3</v>
      </c>
      <c r="H65" s="7">
        <v>389</v>
      </c>
      <c r="I65" s="8">
        <v>1.0628705702341594E-3</v>
      </c>
      <c r="J65" s="7"/>
      <c r="K65" s="8"/>
      <c r="L65" s="7"/>
      <c r="M65" s="8"/>
      <c r="N65" s="39" t="s">
        <v>908</v>
      </c>
      <c r="O65" s="40">
        <v>14.407407407407407</v>
      </c>
      <c r="P65" s="40">
        <v>14.407407407407407</v>
      </c>
      <c r="Q65" s="40"/>
      <c r="R65" s="7">
        <v>10</v>
      </c>
    </row>
    <row r="66" spans="2:18" s="1" customFormat="1" ht="15" customHeight="1">
      <c r="B66" s="6" t="s">
        <v>437</v>
      </c>
      <c r="C66" s="37" t="s">
        <v>914</v>
      </c>
      <c r="D66" s="7"/>
      <c r="E66" s="8"/>
      <c r="F66" s="7">
        <v>1</v>
      </c>
      <c r="G66" s="8">
        <v>6.4871878040869283E-5</v>
      </c>
      <c r="H66" s="7">
        <v>1</v>
      </c>
      <c r="I66" s="8">
        <v>2.7323150905762454E-6</v>
      </c>
      <c r="J66" s="7"/>
      <c r="K66" s="8"/>
      <c r="L66" s="7"/>
      <c r="M66" s="8"/>
      <c r="N66" s="39" t="s">
        <v>924</v>
      </c>
      <c r="O66" s="40">
        <v>1</v>
      </c>
      <c r="P66" s="40">
        <v>1</v>
      </c>
      <c r="Q66" s="40"/>
      <c r="R66" s="7">
        <v>1</v>
      </c>
    </row>
    <row r="67" spans="2:18" s="1" customFormat="1" ht="15" customHeight="1">
      <c r="B67" s="6" t="s">
        <v>438</v>
      </c>
      <c r="C67" s="37" t="s">
        <v>914</v>
      </c>
      <c r="D67" s="7"/>
      <c r="E67" s="8"/>
      <c r="F67" s="7">
        <v>1</v>
      </c>
      <c r="G67" s="8">
        <v>6.4871878040869283E-5</v>
      </c>
      <c r="H67" s="7">
        <v>7</v>
      </c>
      <c r="I67" s="8">
        <v>1.9126205634033716E-5</v>
      </c>
      <c r="J67" s="7"/>
      <c r="K67" s="8"/>
      <c r="L67" s="7"/>
      <c r="M67" s="8"/>
      <c r="N67" s="39" t="s">
        <v>926</v>
      </c>
      <c r="O67" s="40">
        <v>7</v>
      </c>
      <c r="P67" s="40">
        <v>7</v>
      </c>
      <c r="Q67" s="40"/>
      <c r="R67" s="7"/>
    </row>
    <row r="68" spans="2:18" s="1" customFormat="1" ht="15" customHeight="1">
      <c r="B68" s="6" t="s">
        <v>442</v>
      </c>
      <c r="C68" s="37" t="s">
        <v>914</v>
      </c>
      <c r="D68" s="7"/>
      <c r="E68" s="8"/>
      <c r="F68" s="7">
        <v>1</v>
      </c>
      <c r="G68" s="8">
        <v>6.4871878040869283E-5</v>
      </c>
      <c r="H68" s="7">
        <v>14</v>
      </c>
      <c r="I68" s="8">
        <v>3.8252411268067432E-5</v>
      </c>
      <c r="J68" s="7"/>
      <c r="K68" s="8"/>
      <c r="L68" s="7"/>
      <c r="M68" s="8"/>
      <c r="N68" s="39" t="s">
        <v>908</v>
      </c>
      <c r="O68" s="40">
        <v>14</v>
      </c>
      <c r="P68" s="40">
        <v>14</v>
      </c>
      <c r="Q68" s="40"/>
      <c r="R68" s="7"/>
    </row>
    <row r="69" spans="2:18" s="1" customFormat="1" ht="15" customHeight="1">
      <c r="B69" s="6" t="s">
        <v>443</v>
      </c>
      <c r="C69" s="37" t="s">
        <v>914</v>
      </c>
      <c r="D69" s="7"/>
      <c r="E69" s="8"/>
      <c r="F69" s="7">
        <v>6</v>
      </c>
      <c r="G69" s="8">
        <v>3.8923126824521567E-4</v>
      </c>
      <c r="H69" s="7">
        <v>175</v>
      </c>
      <c r="I69" s="8">
        <v>4.7815514085084294E-4</v>
      </c>
      <c r="J69" s="7"/>
      <c r="K69" s="8"/>
      <c r="L69" s="7"/>
      <c r="M69" s="8"/>
      <c r="N69" s="39" t="s">
        <v>929</v>
      </c>
      <c r="O69" s="40">
        <v>29.166666666666668</v>
      </c>
      <c r="P69" s="40">
        <v>29.166666666666668</v>
      </c>
      <c r="Q69" s="40"/>
      <c r="R69" s="7">
        <v>3</v>
      </c>
    </row>
    <row r="70" spans="2:18" s="1" customFormat="1" ht="15" customHeight="1">
      <c r="B70" s="6" t="s">
        <v>444</v>
      </c>
      <c r="C70" s="37" t="s">
        <v>914</v>
      </c>
      <c r="D70" s="7"/>
      <c r="E70" s="8"/>
      <c r="F70" s="7">
        <v>2</v>
      </c>
      <c r="G70" s="8">
        <v>1.2974375608173857E-4</v>
      </c>
      <c r="H70" s="7">
        <v>31</v>
      </c>
      <c r="I70" s="8">
        <v>8.4701767807863609E-5</v>
      </c>
      <c r="J70" s="7"/>
      <c r="K70" s="8"/>
      <c r="L70" s="7"/>
      <c r="M70" s="8"/>
      <c r="N70" s="39" t="s">
        <v>943</v>
      </c>
      <c r="O70" s="40">
        <v>15.5</v>
      </c>
      <c r="P70" s="40">
        <v>15.5</v>
      </c>
      <c r="Q70" s="40"/>
      <c r="R70" s="7"/>
    </row>
    <row r="71" spans="2:18" s="1" customFormat="1" ht="15" customHeight="1">
      <c r="B71" s="6" t="s">
        <v>445</v>
      </c>
      <c r="C71" s="37" t="s">
        <v>914</v>
      </c>
      <c r="D71" s="7"/>
      <c r="E71" s="8"/>
      <c r="F71" s="7">
        <v>1</v>
      </c>
      <c r="G71" s="8">
        <v>6.4871878040869283E-5</v>
      </c>
      <c r="H71" s="7">
        <v>19</v>
      </c>
      <c r="I71" s="8">
        <v>5.1913986720948657E-5</v>
      </c>
      <c r="J71" s="7"/>
      <c r="K71" s="8"/>
      <c r="L71" s="7"/>
      <c r="M71" s="8"/>
      <c r="N71" s="39" t="s">
        <v>928</v>
      </c>
      <c r="O71" s="40">
        <v>19</v>
      </c>
      <c r="P71" s="40">
        <v>19</v>
      </c>
      <c r="Q71" s="40"/>
      <c r="R71" s="7"/>
    </row>
    <row r="72" spans="2:18" s="1" customFormat="1" ht="15" customHeight="1">
      <c r="B72" s="6" t="s">
        <v>446</v>
      </c>
      <c r="C72" s="37" t="s">
        <v>914</v>
      </c>
      <c r="D72" s="7"/>
      <c r="E72" s="8"/>
      <c r="F72" s="7">
        <v>6</v>
      </c>
      <c r="G72" s="8">
        <v>3.8923126824521567E-4</v>
      </c>
      <c r="H72" s="7">
        <v>49</v>
      </c>
      <c r="I72" s="8">
        <v>1.3388343943823602E-4</v>
      </c>
      <c r="J72" s="7"/>
      <c r="K72" s="8"/>
      <c r="L72" s="7"/>
      <c r="M72" s="8"/>
      <c r="N72" s="39" t="s">
        <v>926</v>
      </c>
      <c r="O72" s="40">
        <v>8.1666666666666661</v>
      </c>
      <c r="P72" s="40">
        <v>8.1666666666666661</v>
      </c>
      <c r="Q72" s="40"/>
      <c r="R72" s="7"/>
    </row>
    <row r="73" spans="2:18" s="1" customFormat="1" ht="15" customHeight="1">
      <c r="B73" s="6" t="s">
        <v>451</v>
      </c>
      <c r="C73" s="37" t="s">
        <v>914</v>
      </c>
      <c r="D73" s="7"/>
      <c r="E73" s="8"/>
      <c r="F73" s="7">
        <v>6</v>
      </c>
      <c r="G73" s="8">
        <v>3.8923126824521567E-4</v>
      </c>
      <c r="H73" s="7">
        <v>19</v>
      </c>
      <c r="I73" s="8">
        <v>5.1913986720948657E-5</v>
      </c>
      <c r="J73" s="7"/>
      <c r="K73" s="8"/>
      <c r="L73" s="7"/>
      <c r="M73" s="8"/>
      <c r="N73" s="39" t="s">
        <v>929</v>
      </c>
      <c r="O73" s="40">
        <v>3.1666666666666665</v>
      </c>
      <c r="P73" s="40">
        <v>3.1666666666666665</v>
      </c>
      <c r="Q73" s="40"/>
      <c r="R73" s="7">
        <v>5</v>
      </c>
    </row>
    <row r="74" spans="2:18" s="1" customFormat="1" ht="15" customHeight="1">
      <c r="B74" s="6" t="s">
        <v>452</v>
      </c>
      <c r="C74" s="37" t="s">
        <v>914</v>
      </c>
      <c r="D74" s="7"/>
      <c r="E74" s="8"/>
      <c r="F74" s="7">
        <v>2</v>
      </c>
      <c r="G74" s="8">
        <v>1.2974375608173857E-4</v>
      </c>
      <c r="H74" s="7">
        <v>23</v>
      </c>
      <c r="I74" s="8">
        <v>6.2843247083253645E-5</v>
      </c>
      <c r="J74" s="7"/>
      <c r="K74" s="8"/>
      <c r="L74" s="7"/>
      <c r="M74" s="8"/>
      <c r="N74" s="39" t="s">
        <v>931</v>
      </c>
      <c r="O74" s="40">
        <v>11.5</v>
      </c>
      <c r="P74" s="40">
        <v>11.5</v>
      </c>
      <c r="Q74" s="40"/>
      <c r="R74" s="7">
        <v>1</v>
      </c>
    </row>
    <row r="75" spans="2:18" s="1" customFormat="1" ht="15" customHeight="1">
      <c r="B75" s="6" t="s">
        <v>465</v>
      </c>
      <c r="C75" s="37" t="s">
        <v>914</v>
      </c>
      <c r="D75" s="7"/>
      <c r="E75" s="8"/>
      <c r="F75" s="7">
        <v>29</v>
      </c>
      <c r="G75" s="8">
        <v>1.8812844631852091E-3</v>
      </c>
      <c r="H75" s="7">
        <v>832</v>
      </c>
      <c r="I75" s="8">
        <v>2.273286155359436E-3</v>
      </c>
      <c r="J75" s="7"/>
      <c r="K75" s="8"/>
      <c r="L75" s="7"/>
      <c r="M75" s="8"/>
      <c r="N75" s="39" t="s">
        <v>951</v>
      </c>
      <c r="O75" s="40">
        <v>28.689655172413794</v>
      </c>
      <c r="P75" s="40">
        <v>28.689655172413794</v>
      </c>
      <c r="Q75" s="40"/>
      <c r="R75" s="7">
        <v>15</v>
      </c>
    </row>
    <row r="76" spans="2:18" s="1" customFormat="1" ht="15" customHeight="1">
      <c r="B76" s="6" t="s">
        <v>466</v>
      </c>
      <c r="C76" s="37" t="s">
        <v>914</v>
      </c>
      <c r="D76" s="7"/>
      <c r="E76" s="8"/>
      <c r="F76" s="7">
        <v>153</v>
      </c>
      <c r="G76" s="8">
        <v>9.9253973402530001E-3</v>
      </c>
      <c r="H76" s="7">
        <v>2740</v>
      </c>
      <c r="I76" s="8">
        <v>7.4865433481789119E-3</v>
      </c>
      <c r="J76" s="7"/>
      <c r="K76" s="8"/>
      <c r="L76" s="7"/>
      <c r="M76" s="8"/>
      <c r="N76" s="39" t="s">
        <v>952</v>
      </c>
      <c r="O76" s="40">
        <v>17.908496732026144</v>
      </c>
      <c r="P76" s="40">
        <v>17.908496732026144</v>
      </c>
      <c r="Q76" s="40"/>
      <c r="R76" s="7">
        <v>109</v>
      </c>
    </row>
    <row r="77" spans="2:18" s="1" customFormat="1" ht="15" customHeight="1">
      <c r="B77" s="6" t="s">
        <v>467</v>
      </c>
      <c r="C77" s="37" t="s">
        <v>914</v>
      </c>
      <c r="D77" s="7"/>
      <c r="E77" s="8"/>
      <c r="F77" s="7">
        <v>1</v>
      </c>
      <c r="G77" s="8">
        <v>6.4871878040869283E-5</v>
      </c>
      <c r="H77" s="7">
        <v>1</v>
      </c>
      <c r="I77" s="8">
        <v>2.7323150905762454E-6</v>
      </c>
      <c r="J77" s="7"/>
      <c r="K77" s="8"/>
      <c r="L77" s="7"/>
      <c r="M77" s="8"/>
      <c r="N77" s="39" t="s">
        <v>908</v>
      </c>
      <c r="O77" s="40">
        <v>1</v>
      </c>
      <c r="P77" s="40">
        <v>1</v>
      </c>
      <c r="Q77" s="40"/>
      <c r="R77" s="7">
        <v>1</v>
      </c>
    </row>
    <row r="78" spans="2:18" s="1" customFormat="1" ht="15" customHeight="1">
      <c r="B78" s="6" t="s">
        <v>468</v>
      </c>
      <c r="C78" s="37" t="s">
        <v>914</v>
      </c>
      <c r="D78" s="7"/>
      <c r="E78" s="8"/>
      <c r="F78" s="7">
        <v>11</v>
      </c>
      <c r="G78" s="8">
        <v>7.1359065844956208E-4</v>
      </c>
      <c r="H78" s="7">
        <v>88</v>
      </c>
      <c r="I78" s="8">
        <v>2.4044372797070958E-4</v>
      </c>
      <c r="J78" s="7"/>
      <c r="K78" s="8"/>
      <c r="L78" s="7"/>
      <c r="M78" s="8"/>
      <c r="N78" s="39" t="s">
        <v>920</v>
      </c>
      <c r="O78" s="40">
        <v>8</v>
      </c>
      <c r="P78" s="40">
        <v>8</v>
      </c>
      <c r="Q78" s="40"/>
      <c r="R78" s="7">
        <v>8</v>
      </c>
    </row>
    <row r="79" spans="2:18" s="1" customFormat="1" ht="15" customHeight="1">
      <c r="B79" s="6" t="s">
        <v>469</v>
      </c>
      <c r="C79" s="37" t="s">
        <v>914</v>
      </c>
      <c r="D79" s="7"/>
      <c r="E79" s="8"/>
      <c r="F79" s="7">
        <v>2</v>
      </c>
      <c r="G79" s="8">
        <v>1.2974375608173857E-4</v>
      </c>
      <c r="H79" s="7">
        <v>44</v>
      </c>
      <c r="I79" s="8">
        <v>1.2022186398535479E-4</v>
      </c>
      <c r="J79" s="7"/>
      <c r="K79" s="8"/>
      <c r="L79" s="7"/>
      <c r="M79" s="8"/>
      <c r="N79" s="39" t="s">
        <v>951</v>
      </c>
      <c r="O79" s="40">
        <v>22</v>
      </c>
      <c r="P79" s="40">
        <v>22</v>
      </c>
      <c r="Q79" s="40"/>
      <c r="R79" s="7"/>
    </row>
    <row r="80" spans="2:18" s="1" customFormat="1" ht="15" customHeight="1">
      <c r="B80" s="6" t="s">
        <v>470</v>
      </c>
      <c r="C80" s="37" t="s">
        <v>914</v>
      </c>
      <c r="D80" s="7"/>
      <c r="E80" s="8"/>
      <c r="F80" s="7">
        <v>8</v>
      </c>
      <c r="G80" s="8">
        <v>5.1897502432695427E-4</v>
      </c>
      <c r="H80" s="7">
        <v>117</v>
      </c>
      <c r="I80" s="8">
        <v>3.196808655974207E-4</v>
      </c>
      <c r="J80" s="7"/>
      <c r="K80" s="8"/>
      <c r="L80" s="7"/>
      <c r="M80" s="8"/>
      <c r="N80" s="39" t="s">
        <v>920</v>
      </c>
      <c r="O80" s="40">
        <v>14.625</v>
      </c>
      <c r="P80" s="40">
        <v>14.625</v>
      </c>
      <c r="Q80" s="40"/>
      <c r="R80" s="7">
        <v>3</v>
      </c>
    </row>
    <row r="81" spans="2:18" s="1" customFormat="1" ht="15" customHeight="1">
      <c r="B81" s="6" t="s">
        <v>471</v>
      </c>
      <c r="C81" s="37" t="s">
        <v>914</v>
      </c>
      <c r="D81" s="7"/>
      <c r="E81" s="8"/>
      <c r="F81" s="7">
        <v>3</v>
      </c>
      <c r="G81" s="8">
        <v>1.9461563412260784E-4</v>
      </c>
      <c r="H81" s="7">
        <v>66</v>
      </c>
      <c r="I81" s="8">
        <v>1.8033279597803219E-4</v>
      </c>
      <c r="J81" s="7"/>
      <c r="K81" s="8"/>
      <c r="L81" s="7"/>
      <c r="M81" s="8"/>
      <c r="N81" s="39" t="s">
        <v>936</v>
      </c>
      <c r="O81" s="40">
        <v>22</v>
      </c>
      <c r="P81" s="40">
        <v>22</v>
      </c>
      <c r="Q81" s="40"/>
      <c r="R81" s="7"/>
    </row>
    <row r="82" spans="2:18" s="1" customFormat="1" ht="15" customHeight="1">
      <c r="B82" s="6" t="s">
        <v>477</v>
      </c>
      <c r="C82" s="37" t="s">
        <v>907</v>
      </c>
      <c r="D82" s="7"/>
      <c r="E82" s="8"/>
      <c r="F82" s="7">
        <v>2</v>
      </c>
      <c r="G82" s="8">
        <v>1.2974375608173857E-4</v>
      </c>
      <c r="H82" s="7">
        <v>90</v>
      </c>
      <c r="I82" s="8">
        <v>2.4590835815186209E-4</v>
      </c>
      <c r="J82" s="7"/>
      <c r="K82" s="8"/>
      <c r="L82" s="7"/>
      <c r="M82" s="8"/>
      <c r="N82" s="39" t="s">
        <v>923</v>
      </c>
      <c r="O82" s="40">
        <v>45</v>
      </c>
      <c r="P82" s="40">
        <v>45</v>
      </c>
      <c r="Q82" s="40">
        <v>21.5</v>
      </c>
      <c r="R82" s="7">
        <v>1</v>
      </c>
    </row>
    <row r="83" spans="2:18" s="1" customFormat="1" ht="15" customHeight="1">
      <c r="B83" s="6" t="s">
        <v>485</v>
      </c>
      <c r="C83" s="37" t="s">
        <v>907</v>
      </c>
      <c r="D83" s="7"/>
      <c r="E83" s="8"/>
      <c r="F83" s="7">
        <v>1</v>
      </c>
      <c r="G83" s="8">
        <v>6.4871878040869283E-5</v>
      </c>
      <c r="H83" s="7">
        <v>26</v>
      </c>
      <c r="I83" s="8">
        <v>7.1040192354982377E-5</v>
      </c>
      <c r="J83" s="7"/>
      <c r="K83" s="8"/>
      <c r="L83" s="7"/>
      <c r="M83" s="8"/>
      <c r="N83" s="39" t="s">
        <v>930</v>
      </c>
      <c r="O83" s="40">
        <v>26</v>
      </c>
      <c r="P83" s="40">
        <v>26</v>
      </c>
      <c r="Q83" s="40">
        <v>25</v>
      </c>
      <c r="R83" s="7"/>
    </row>
    <row r="84" spans="2:18" s="1" customFormat="1" ht="15" customHeight="1">
      <c r="B84" s="6" t="s">
        <v>492</v>
      </c>
      <c r="C84" s="37" t="s">
        <v>914</v>
      </c>
      <c r="D84" s="7"/>
      <c r="E84" s="8"/>
      <c r="F84" s="7">
        <v>69</v>
      </c>
      <c r="G84" s="8">
        <v>4.4761595848199802E-3</v>
      </c>
      <c r="H84" s="7">
        <v>2557</v>
      </c>
      <c r="I84" s="8">
        <v>6.986529686603459E-3</v>
      </c>
      <c r="J84" s="7">
        <v>3</v>
      </c>
      <c r="K84" s="8">
        <v>4.3478260869565216E-2</v>
      </c>
      <c r="L84" s="7">
        <v>56</v>
      </c>
      <c r="M84" s="8">
        <v>2.1900664841611264E-2</v>
      </c>
      <c r="N84" s="39" t="s">
        <v>959</v>
      </c>
      <c r="O84" s="40">
        <v>37.05797101449275</v>
      </c>
      <c r="P84" s="40">
        <v>35.166666666666664</v>
      </c>
      <c r="Q84" s="40"/>
      <c r="R84" s="7">
        <v>1</v>
      </c>
    </row>
    <row r="85" spans="2:18" s="1" customFormat="1" ht="15" customHeight="1">
      <c r="B85" s="6" t="s">
        <v>493</v>
      </c>
      <c r="C85" s="37" t="s">
        <v>914</v>
      </c>
      <c r="D85" s="7"/>
      <c r="E85" s="8"/>
      <c r="F85" s="7">
        <v>314</v>
      </c>
      <c r="G85" s="8">
        <v>2.0369769704832955E-2</v>
      </c>
      <c r="H85" s="7">
        <v>10798</v>
      </c>
      <c r="I85" s="8">
        <v>2.9503538348042296E-2</v>
      </c>
      <c r="J85" s="7">
        <v>12</v>
      </c>
      <c r="K85" s="8">
        <v>3.8216560509554139E-2</v>
      </c>
      <c r="L85" s="7">
        <v>116</v>
      </c>
      <c r="M85" s="8">
        <v>1.0742730135210224E-2</v>
      </c>
      <c r="N85" s="39" t="s">
        <v>915</v>
      </c>
      <c r="O85" s="40">
        <v>34.388535031847134</v>
      </c>
      <c r="P85" s="40">
        <v>33.086092715231786</v>
      </c>
      <c r="Q85" s="40"/>
      <c r="R85" s="7">
        <v>6</v>
      </c>
    </row>
    <row r="86" spans="2:18" s="1" customFormat="1" ht="15" customHeight="1">
      <c r="B86" s="6" t="s">
        <v>495</v>
      </c>
      <c r="C86" s="37" t="s">
        <v>914</v>
      </c>
      <c r="D86" s="7"/>
      <c r="E86" s="8"/>
      <c r="F86" s="7">
        <v>3</v>
      </c>
      <c r="G86" s="8">
        <v>1.9461563412260784E-4</v>
      </c>
      <c r="H86" s="7">
        <v>44</v>
      </c>
      <c r="I86" s="8">
        <v>1.2022186398535479E-4</v>
      </c>
      <c r="J86" s="7"/>
      <c r="K86" s="8"/>
      <c r="L86" s="7"/>
      <c r="M86" s="8"/>
      <c r="N86" s="39" t="s">
        <v>960</v>
      </c>
      <c r="O86" s="40">
        <v>14.666666666666666</v>
      </c>
      <c r="P86" s="40">
        <v>14.666666666666666</v>
      </c>
      <c r="Q86" s="40"/>
      <c r="R86" s="7"/>
    </row>
    <row r="87" spans="2:18" s="1" customFormat="1" ht="15" customHeight="1">
      <c r="B87" s="6" t="s">
        <v>496</v>
      </c>
      <c r="C87" s="37" t="s">
        <v>914</v>
      </c>
      <c r="D87" s="7">
        <v>1</v>
      </c>
      <c r="E87" s="8">
        <v>2.0408163265306121E-2</v>
      </c>
      <c r="F87" s="7">
        <v>48</v>
      </c>
      <c r="G87" s="8">
        <v>3.1138501459617254E-3</v>
      </c>
      <c r="H87" s="7">
        <v>1211</v>
      </c>
      <c r="I87" s="8">
        <v>3.3088335746878331E-3</v>
      </c>
      <c r="J87" s="7"/>
      <c r="K87" s="8"/>
      <c r="L87" s="7"/>
      <c r="M87" s="8"/>
      <c r="N87" s="39" t="s">
        <v>938</v>
      </c>
      <c r="O87" s="40">
        <v>25.229166666666668</v>
      </c>
      <c r="P87" s="40">
        <v>25.229166666666668</v>
      </c>
      <c r="Q87" s="40"/>
      <c r="R87" s="7">
        <v>20</v>
      </c>
    </row>
    <row r="88" spans="2:18" s="1" customFormat="1" ht="15" customHeight="1">
      <c r="B88" s="6" t="s">
        <v>497</v>
      </c>
      <c r="C88" s="37" t="s">
        <v>914</v>
      </c>
      <c r="D88" s="7"/>
      <c r="E88" s="8"/>
      <c r="F88" s="7">
        <v>13</v>
      </c>
      <c r="G88" s="8">
        <v>8.4333441453130072E-4</v>
      </c>
      <c r="H88" s="7">
        <v>273</v>
      </c>
      <c r="I88" s="8">
        <v>7.4592201972731493E-4</v>
      </c>
      <c r="J88" s="7"/>
      <c r="K88" s="8"/>
      <c r="L88" s="7"/>
      <c r="M88" s="8"/>
      <c r="N88" s="39" t="s">
        <v>916</v>
      </c>
      <c r="O88" s="40">
        <v>21</v>
      </c>
      <c r="P88" s="40">
        <v>21</v>
      </c>
      <c r="Q88" s="40"/>
      <c r="R88" s="7"/>
    </row>
    <row r="89" spans="2:18" s="1" customFormat="1" ht="15" customHeight="1">
      <c r="B89" s="6" t="s">
        <v>498</v>
      </c>
      <c r="C89" s="37" t="s">
        <v>914</v>
      </c>
      <c r="D89" s="7"/>
      <c r="E89" s="8"/>
      <c r="F89" s="7">
        <v>18</v>
      </c>
      <c r="G89" s="8">
        <v>1.1676938047356471E-3</v>
      </c>
      <c r="H89" s="7">
        <v>387</v>
      </c>
      <c r="I89" s="8">
        <v>1.057405940053007E-3</v>
      </c>
      <c r="J89" s="7"/>
      <c r="K89" s="8"/>
      <c r="L89" s="7"/>
      <c r="M89" s="8"/>
      <c r="N89" s="39" t="s">
        <v>921</v>
      </c>
      <c r="O89" s="40">
        <v>21.5</v>
      </c>
      <c r="P89" s="40">
        <v>21.5</v>
      </c>
      <c r="Q89" s="40"/>
      <c r="R89" s="7">
        <v>1</v>
      </c>
    </row>
    <row r="90" spans="2:18" s="1" customFormat="1" ht="15" customHeight="1">
      <c r="B90" s="6" t="s">
        <v>499</v>
      </c>
      <c r="C90" s="37" t="s">
        <v>914</v>
      </c>
      <c r="D90" s="7"/>
      <c r="E90" s="8"/>
      <c r="F90" s="7">
        <v>3</v>
      </c>
      <c r="G90" s="8">
        <v>1.9461563412260784E-4</v>
      </c>
      <c r="H90" s="7">
        <v>90</v>
      </c>
      <c r="I90" s="8">
        <v>2.4590835815186209E-4</v>
      </c>
      <c r="J90" s="7"/>
      <c r="K90" s="8"/>
      <c r="L90" s="7"/>
      <c r="M90" s="8"/>
      <c r="N90" s="39" t="s">
        <v>961</v>
      </c>
      <c r="O90" s="40">
        <v>30</v>
      </c>
      <c r="P90" s="40">
        <v>30</v>
      </c>
      <c r="Q90" s="40"/>
      <c r="R90" s="7"/>
    </row>
    <row r="91" spans="2:18" s="1" customFormat="1" ht="15" customHeight="1">
      <c r="B91" s="6" t="s">
        <v>500</v>
      </c>
      <c r="C91" s="37" t="s">
        <v>914</v>
      </c>
      <c r="D91" s="7">
        <v>1</v>
      </c>
      <c r="E91" s="8">
        <v>4.9504950495049506E-3</v>
      </c>
      <c r="F91" s="7">
        <v>201</v>
      </c>
      <c r="G91" s="8">
        <v>1.3039247486214725E-2</v>
      </c>
      <c r="H91" s="7">
        <v>5710</v>
      </c>
      <c r="I91" s="8">
        <v>1.560151916719036E-2</v>
      </c>
      <c r="J91" s="7">
        <v>6</v>
      </c>
      <c r="K91" s="8">
        <v>2.9850746268656716E-2</v>
      </c>
      <c r="L91" s="7">
        <v>110</v>
      </c>
      <c r="M91" s="8">
        <v>1.9264448336252189E-2</v>
      </c>
      <c r="N91" s="39" t="s">
        <v>921</v>
      </c>
      <c r="O91" s="40">
        <v>28.407960199004975</v>
      </c>
      <c r="P91" s="40">
        <v>27.179487179487179</v>
      </c>
      <c r="Q91" s="40"/>
      <c r="R91" s="7">
        <v>1</v>
      </c>
    </row>
    <row r="92" spans="2:18" s="1" customFormat="1" ht="15" customHeight="1">
      <c r="B92" s="6" t="s">
        <v>501</v>
      </c>
      <c r="C92" s="37" t="s">
        <v>914</v>
      </c>
      <c r="D92" s="7"/>
      <c r="E92" s="8"/>
      <c r="F92" s="7">
        <v>30</v>
      </c>
      <c r="G92" s="8">
        <v>1.9461563412260785E-3</v>
      </c>
      <c r="H92" s="7">
        <v>808</v>
      </c>
      <c r="I92" s="8">
        <v>2.207710593185606E-3</v>
      </c>
      <c r="J92" s="7"/>
      <c r="K92" s="8"/>
      <c r="L92" s="7"/>
      <c r="M92" s="8"/>
      <c r="N92" s="39" t="s">
        <v>920</v>
      </c>
      <c r="O92" s="40">
        <v>26.933333333333334</v>
      </c>
      <c r="P92" s="40">
        <v>26.933333333333334</v>
      </c>
      <c r="Q92" s="40"/>
      <c r="R92" s="7"/>
    </row>
    <row r="93" spans="2:18" s="1" customFormat="1" ht="15" customHeight="1">
      <c r="B93" s="6" t="s">
        <v>502</v>
      </c>
      <c r="C93" s="37" t="s">
        <v>914</v>
      </c>
      <c r="D93" s="7"/>
      <c r="E93" s="8"/>
      <c r="F93" s="7">
        <v>111</v>
      </c>
      <c r="G93" s="8">
        <v>7.2007784625364906E-3</v>
      </c>
      <c r="H93" s="7">
        <v>2362</v>
      </c>
      <c r="I93" s="8">
        <v>6.453728243941091E-3</v>
      </c>
      <c r="J93" s="7">
        <v>1</v>
      </c>
      <c r="K93" s="8">
        <v>9.0090090090090089E-3</v>
      </c>
      <c r="L93" s="7">
        <v>6</v>
      </c>
      <c r="M93" s="8">
        <v>2.5402201524132089E-3</v>
      </c>
      <c r="N93" s="39" t="s">
        <v>923</v>
      </c>
      <c r="O93" s="40">
        <v>21.27927927927928</v>
      </c>
      <c r="P93" s="40">
        <v>20.872727272727271</v>
      </c>
      <c r="Q93" s="40"/>
      <c r="R93" s="7"/>
    </row>
    <row r="94" spans="2:18" s="1" customFormat="1" ht="15" customHeight="1">
      <c r="B94" s="6" t="s">
        <v>503</v>
      </c>
      <c r="C94" s="37" t="s">
        <v>914</v>
      </c>
      <c r="D94" s="7"/>
      <c r="E94" s="8"/>
      <c r="F94" s="7">
        <v>22</v>
      </c>
      <c r="G94" s="8">
        <v>1.4271813168991242E-3</v>
      </c>
      <c r="H94" s="7">
        <v>822</v>
      </c>
      <c r="I94" s="8">
        <v>2.2459630044536737E-3</v>
      </c>
      <c r="J94" s="7">
        <v>5</v>
      </c>
      <c r="K94" s="8">
        <v>0.22727272727272727</v>
      </c>
      <c r="L94" s="7">
        <v>51</v>
      </c>
      <c r="M94" s="8">
        <v>6.2043795620437957E-2</v>
      </c>
      <c r="N94" s="39" t="s">
        <v>923</v>
      </c>
      <c r="O94" s="40">
        <v>37.363636363636367</v>
      </c>
      <c r="P94" s="40">
        <v>27.705882352941178</v>
      </c>
      <c r="Q94" s="40"/>
      <c r="R94" s="7"/>
    </row>
    <row r="95" spans="2:18" s="1" customFormat="1" ht="15" customHeight="1">
      <c r="B95" s="6" t="s">
        <v>504</v>
      </c>
      <c r="C95" s="37" t="s">
        <v>914</v>
      </c>
      <c r="D95" s="7">
        <v>1</v>
      </c>
      <c r="E95" s="8">
        <v>1.7006802721088435E-3</v>
      </c>
      <c r="F95" s="7">
        <v>587</v>
      </c>
      <c r="G95" s="8">
        <v>3.8079792409990272E-2</v>
      </c>
      <c r="H95" s="7">
        <v>15495</v>
      </c>
      <c r="I95" s="8">
        <v>4.2337222328478918E-2</v>
      </c>
      <c r="J95" s="7">
        <v>9</v>
      </c>
      <c r="K95" s="8">
        <v>1.5332197614991482E-2</v>
      </c>
      <c r="L95" s="7">
        <v>245</v>
      </c>
      <c r="M95" s="8">
        <v>1.5811552113585026E-2</v>
      </c>
      <c r="N95" s="39" t="s">
        <v>918</v>
      </c>
      <c r="O95" s="40">
        <v>26.396933560477002</v>
      </c>
      <c r="P95" s="40">
        <v>25.501730103806228</v>
      </c>
      <c r="Q95" s="40"/>
      <c r="R95" s="7">
        <v>2</v>
      </c>
    </row>
    <row r="96" spans="2:18" s="1" customFormat="1" ht="15" customHeight="1">
      <c r="B96" s="6" t="s">
        <v>505</v>
      </c>
      <c r="C96" s="37" t="s">
        <v>914</v>
      </c>
      <c r="D96" s="7">
        <v>7</v>
      </c>
      <c r="E96" s="8">
        <v>4.9365303244005643E-3</v>
      </c>
      <c r="F96" s="7">
        <v>1411</v>
      </c>
      <c r="G96" s="8">
        <v>9.1534219915666556E-2</v>
      </c>
      <c r="H96" s="7">
        <v>39272</v>
      </c>
      <c r="I96" s="8">
        <v>0.1073034782371103</v>
      </c>
      <c r="J96" s="7">
        <v>49</v>
      </c>
      <c r="K96" s="8">
        <v>3.4727143869596029E-2</v>
      </c>
      <c r="L96" s="7">
        <v>574</v>
      </c>
      <c r="M96" s="8">
        <v>1.4616011407618659E-2</v>
      </c>
      <c r="N96" s="39" t="s">
        <v>917</v>
      </c>
      <c r="O96" s="40">
        <v>27.832742735648477</v>
      </c>
      <c r="P96" s="40">
        <v>26.508810572687224</v>
      </c>
      <c r="Q96" s="40"/>
      <c r="R96" s="7">
        <v>31</v>
      </c>
    </row>
    <row r="97" spans="2:18" s="1" customFormat="1" ht="15" customHeight="1">
      <c r="B97" s="6" t="s">
        <v>506</v>
      </c>
      <c r="C97" s="37" t="s">
        <v>914</v>
      </c>
      <c r="D97" s="7">
        <v>1</v>
      </c>
      <c r="E97" s="8">
        <v>1.0989010989010989E-3</v>
      </c>
      <c r="F97" s="7">
        <v>909</v>
      </c>
      <c r="G97" s="8">
        <v>5.8968537139150179E-2</v>
      </c>
      <c r="H97" s="7">
        <v>30787</v>
      </c>
      <c r="I97" s="8">
        <v>8.4119784693570857E-2</v>
      </c>
      <c r="J97" s="7">
        <v>69</v>
      </c>
      <c r="K97" s="8">
        <v>7.590759075907591E-2</v>
      </c>
      <c r="L97" s="7">
        <v>843</v>
      </c>
      <c r="M97" s="8">
        <v>2.7381687075713774E-2</v>
      </c>
      <c r="N97" s="39" t="s">
        <v>936</v>
      </c>
      <c r="O97" s="40">
        <v>33.869086908690868</v>
      </c>
      <c r="P97" s="40">
        <v>31.482142857142858</v>
      </c>
      <c r="Q97" s="40"/>
      <c r="R97" s="7">
        <v>8</v>
      </c>
    </row>
    <row r="98" spans="2:18" s="1" customFormat="1" ht="15" customHeight="1">
      <c r="B98" s="6" t="s">
        <v>507</v>
      </c>
      <c r="C98" s="37" t="s">
        <v>914</v>
      </c>
      <c r="D98" s="7"/>
      <c r="E98" s="8"/>
      <c r="F98" s="7">
        <v>2</v>
      </c>
      <c r="G98" s="8">
        <v>1.2974375608173857E-4</v>
      </c>
      <c r="H98" s="7">
        <v>109</v>
      </c>
      <c r="I98" s="8">
        <v>2.9782234487281075E-4</v>
      </c>
      <c r="J98" s="7"/>
      <c r="K98" s="8"/>
      <c r="L98" s="7"/>
      <c r="M98" s="8"/>
      <c r="N98" s="39" t="s">
        <v>927</v>
      </c>
      <c r="O98" s="40">
        <v>54.5</v>
      </c>
      <c r="P98" s="40">
        <v>54.5</v>
      </c>
      <c r="Q98" s="40"/>
      <c r="R98" s="7"/>
    </row>
    <row r="99" spans="2:18" s="1" customFormat="1" ht="15" customHeight="1">
      <c r="B99" s="6" t="s">
        <v>508</v>
      </c>
      <c r="C99" s="37" t="s">
        <v>914</v>
      </c>
      <c r="D99" s="7"/>
      <c r="E99" s="8"/>
      <c r="F99" s="7">
        <v>5</v>
      </c>
      <c r="G99" s="8">
        <v>3.243593902043464E-4</v>
      </c>
      <c r="H99" s="7">
        <v>205</v>
      </c>
      <c r="I99" s="8">
        <v>5.6012459356813025E-4</v>
      </c>
      <c r="J99" s="7"/>
      <c r="K99" s="8"/>
      <c r="L99" s="7"/>
      <c r="M99" s="8"/>
      <c r="N99" s="39" t="s">
        <v>930</v>
      </c>
      <c r="O99" s="40">
        <v>41</v>
      </c>
      <c r="P99" s="40">
        <v>41</v>
      </c>
      <c r="Q99" s="40"/>
      <c r="R99" s="7"/>
    </row>
    <row r="100" spans="2:18" s="1" customFormat="1" ht="15" customHeight="1">
      <c r="B100" s="6" t="s">
        <v>510</v>
      </c>
      <c r="C100" s="37" t="s">
        <v>914</v>
      </c>
      <c r="D100" s="7"/>
      <c r="E100" s="8"/>
      <c r="F100" s="7">
        <v>12</v>
      </c>
      <c r="G100" s="8">
        <v>7.7846253649043135E-4</v>
      </c>
      <c r="H100" s="7">
        <v>355</v>
      </c>
      <c r="I100" s="8">
        <v>9.6997185715456708E-4</v>
      </c>
      <c r="J100" s="7"/>
      <c r="K100" s="8"/>
      <c r="L100" s="7"/>
      <c r="M100" s="8"/>
      <c r="N100" s="39" t="s">
        <v>928</v>
      </c>
      <c r="O100" s="40">
        <v>29.583333333333332</v>
      </c>
      <c r="P100" s="40">
        <v>29.583333333333332</v>
      </c>
      <c r="Q100" s="40"/>
      <c r="R100" s="7">
        <v>1</v>
      </c>
    </row>
    <row r="101" spans="2:18" s="1" customFormat="1" ht="15" customHeight="1">
      <c r="B101" s="6" t="s">
        <v>511</v>
      </c>
      <c r="C101" s="37" t="s">
        <v>914</v>
      </c>
      <c r="D101" s="7"/>
      <c r="E101" s="8"/>
      <c r="F101" s="7">
        <v>28</v>
      </c>
      <c r="G101" s="8">
        <v>1.81641258514434E-3</v>
      </c>
      <c r="H101" s="7">
        <v>1023</v>
      </c>
      <c r="I101" s="8">
        <v>2.7951583376594987E-3</v>
      </c>
      <c r="J101" s="7"/>
      <c r="K101" s="8"/>
      <c r="L101" s="7"/>
      <c r="M101" s="8"/>
      <c r="N101" s="39" t="s">
        <v>929</v>
      </c>
      <c r="O101" s="40">
        <v>36.535714285714285</v>
      </c>
      <c r="P101" s="40">
        <v>36.535714285714285</v>
      </c>
      <c r="Q101" s="40"/>
      <c r="R101" s="7"/>
    </row>
    <row r="102" spans="2:18" s="1" customFormat="1" ht="15" customHeight="1">
      <c r="B102" s="6" t="s">
        <v>513</v>
      </c>
      <c r="C102" s="37" t="s">
        <v>914</v>
      </c>
      <c r="D102" s="7">
        <v>2</v>
      </c>
      <c r="E102" s="8">
        <v>2.2650056625141564E-3</v>
      </c>
      <c r="F102" s="7">
        <v>881</v>
      </c>
      <c r="G102" s="8">
        <v>5.715212455400584E-2</v>
      </c>
      <c r="H102" s="7">
        <v>23430</v>
      </c>
      <c r="I102" s="8">
        <v>6.4018142572201425E-2</v>
      </c>
      <c r="J102" s="7">
        <v>21</v>
      </c>
      <c r="K102" s="8">
        <v>2.383654937570942E-2</v>
      </c>
      <c r="L102" s="7">
        <v>211</v>
      </c>
      <c r="M102" s="8">
        <v>9.0055484421681601E-3</v>
      </c>
      <c r="N102" s="39" t="s">
        <v>920</v>
      </c>
      <c r="O102" s="40">
        <v>26.594778660612938</v>
      </c>
      <c r="P102" s="40">
        <v>25.745348837209303</v>
      </c>
      <c r="Q102" s="40"/>
      <c r="R102" s="7">
        <v>2</v>
      </c>
    </row>
    <row r="103" spans="2:18" s="1" customFormat="1" ht="15" customHeight="1">
      <c r="B103" s="6" t="s">
        <v>528</v>
      </c>
      <c r="C103" s="37" t="s">
        <v>914</v>
      </c>
      <c r="D103" s="7"/>
      <c r="E103" s="8"/>
      <c r="F103" s="7">
        <v>4</v>
      </c>
      <c r="G103" s="8">
        <v>2.5948751216347713E-4</v>
      </c>
      <c r="H103" s="7">
        <v>254</v>
      </c>
      <c r="I103" s="8">
        <v>6.9400803300636628E-4</v>
      </c>
      <c r="J103" s="7">
        <v>3</v>
      </c>
      <c r="K103" s="8">
        <v>0.75</v>
      </c>
      <c r="L103" s="7">
        <v>15</v>
      </c>
      <c r="M103" s="8">
        <v>5.905511811023622E-2</v>
      </c>
      <c r="N103" s="39" t="s">
        <v>941</v>
      </c>
      <c r="O103" s="40">
        <v>63.5</v>
      </c>
      <c r="P103" s="40">
        <v>59</v>
      </c>
      <c r="Q103" s="40"/>
      <c r="R103" s="7">
        <v>1</v>
      </c>
    </row>
    <row r="104" spans="2:18" s="1" customFormat="1" ht="15" customHeight="1">
      <c r="B104" s="6" t="s">
        <v>529</v>
      </c>
      <c r="C104" s="37" t="s">
        <v>914</v>
      </c>
      <c r="D104" s="7"/>
      <c r="E104" s="8"/>
      <c r="F104" s="7">
        <v>6</v>
      </c>
      <c r="G104" s="8">
        <v>3.8923126824521567E-4</v>
      </c>
      <c r="H104" s="7">
        <v>121</v>
      </c>
      <c r="I104" s="8">
        <v>3.3061012595972568E-4</v>
      </c>
      <c r="J104" s="7">
        <v>1</v>
      </c>
      <c r="K104" s="8">
        <v>0.16666666666666666</v>
      </c>
      <c r="L104" s="7">
        <v>2</v>
      </c>
      <c r="M104" s="8">
        <v>1.6528925619834711E-2</v>
      </c>
      <c r="N104" s="39" t="s">
        <v>943</v>
      </c>
      <c r="O104" s="40">
        <v>20.166666666666668</v>
      </c>
      <c r="P104" s="40">
        <v>11.8</v>
      </c>
      <c r="Q104" s="40"/>
      <c r="R104" s="7">
        <v>5</v>
      </c>
    </row>
    <row r="105" spans="2:18" s="1" customFormat="1" ht="15" customHeight="1">
      <c r="B105" s="6" t="s">
        <v>530</v>
      </c>
      <c r="C105" s="37" t="s">
        <v>914</v>
      </c>
      <c r="D105" s="7"/>
      <c r="E105" s="8"/>
      <c r="F105" s="7">
        <v>3</v>
      </c>
      <c r="G105" s="8">
        <v>1.9461563412260784E-4</v>
      </c>
      <c r="H105" s="7">
        <v>55</v>
      </c>
      <c r="I105" s="8">
        <v>1.5027732998169348E-4</v>
      </c>
      <c r="J105" s="7"/>
      <c r="K105" s="8"/>
      <c r="L105" s="7"/>
      <c r="M105" s="8"/>
      <c r="N105" s="39" t="s">
        <v>919</v>
      </c>
      <c r="O105" s="40">
        <v>18.333333333333332</v>
      </c>
      <c r="P105" s="40">
        <v>18.333333333333332</v>
      </c>
      <c r="Q105" s="40"/>
      <c r="R105" s="7"/>
    </row>
    <row r="106" spans="2:18" s="1" customFormat="1" ht="15" customHeight="1">
      <c r="B106" s="6" t="s">
        <v>531</v>
      </c>
      <c r="C106" s="37" t="s">
        <v>914</v>
      </c>
      <c r="D106" s="7"/>
      <c r="E106" s="8"/>
      <c r="F106" s="7">
        <v>37</v>
      </c>
      <c r="G106" s="8">
        <v>2.4002594875121635E-3</v>
      </c>
      <c r="H106" s="7">
        <v>599</v>
      </c>
      <c r="I106" s="8">
        <v>1.636656739255171E-3</v>
      </c>
      <c r="J106" s="7"/>
      <c r="K106" s="8"/>
      <c r="L106" s="7"/>
      <c r="M106" s="8"/>
      <c r="N106" s="39" t="s">
        <v>920</v>
      </c>
      <c r="O106" s="40">
        <v>16.189189189189189</v>
      </c>
      <c r="P106" s="40">
        <v>16.189189189189189</v>
      </c>
      <c r="Q106" s="40"/>
      <c r="R106" s="7">
        <v>26</v>
      </c>
    </row>
    <row r="107" spans="2:18" s="1" customFormat="1" ht="15" customHeight="1">
      <c r="B107" s="6" t="s">
        <v>532</v>
      </c>
      <c r="C107" s="37" t="s">
        <v>914</v>
      </c>
      <c r="D107" s="7"/>
      <c r="E107" s="8"/>
      <c r="F107" s="7">
        <v>4</v>
      </c>
      <c r="G107" s="8">
        <v>2.5948751216347713E-4</v>
      </c>
      <c r="H107" s="7">
        <v>108</v>
      </c>
      <c r="I107" s="8">
        <v>2.9509002978223448E-4</v>
      </c>
      <c r="J107" s="7"/>
      <c r="K107" s="8"/>
      <c r="L107" s="7"/>
      <c r="M107" s="8"/>
      <c r="N107" s="39" t="s">
        <v>942</v>
      </c>
      <c r="O107" s="40">
        <v>27</v>
      </c>
      <c r="P107" s="40">
        <v>27</v>
      </c>
      <c r="Q107" s="40"/>
      <c r="R107" s="7"/>
    </row>
    <row r="108" spans="2:18" s="1" customFormat="1" ht="15" customHeight="1">
      <c r="B108" s="6" t="s">
        <v>534</v>
      </c>
      <c r="C108" s="37" t="s">
        <v>914</v>
      </c>
      <c r="D108" s="7"/>
      <c r="E108" s="8"/>
      <c r="F108" s="7">
        <v>1</v>
      </c>
      <c r="G108" s="8">
        <v>6.4871878040869283E-5</v>
      </c>
      <c r="H108" s="7">
        <v>5</v>
      </c>
      <c r="I108" s="8">
        <v>1.3661575452881227E-5</v>
      </c>
      <c r="J108" s="7"/>
      <c r="K108" s="8"/>
      <c r="L108" s="7"/>
      <c r="M108" s="8"/>
      <c r="N108" s="39" t="s">
        <v>925</v>
      </c>
      <c r="O108" s="40">
        <v>5</v>
      </c>
      <c r="P108" s="40">
        <v>5</v>
      </c>
      <c r="Q108" s="40"/>
      <c r="R108" s="7"/>
    </row>
    <row r="109" spans="2:18" s="1" customFormat="1" ht="15" customHeight="1">
      <c r="B109" s="6" t="s">
        <v>537</v>
      </c>
      <c r="C109" s="37" t="s">
        <v>914</v>
      </c>
      <c r="D109" s="7"/>
      <c r="E109" s="8"/>
      <c r="F109" s="7">
        <v>2</v>
      </c>
      <c r="G109" s="8">
        <v>1.2974375608173857E-4</v>
      </c>
      <c r="H109" s="7">
        <v>30</v>
      </c>
      <c r="I109" s="8">
        <v>8.1969452717287351E-5</v>
      </c>
      <c r="J109" s="7"/>
      <c r="K109" s="8"/>
      <c r="L109" s="7"/>
      <c r="M109" s="8"/>
      <c r="N109" s="39" t="s">
        <v>927</v>
      </c>
      <c r="O109" s="40">
        <v>15</v>
      </c>
      <c r="P109" s="40">
        <v>15</v>
      </c>
      <c r="Q109" s="40"/>
      <c r="R109" s="7"/>
    </row>
    <row r="110" spans="2:18" s="1" customFormat="1" ht="15" customHeight="1">
      <c r="B110" s="6" t="s">
        <v>540</v>
      </c>
      <c r="C110" s="37" t="s">
        <v>914</v>
      </c>
      <c r="D110" s="7"/>
      <c r="E110" s="8"/>
      <c r="F110" s="7">
        <v>4</v>
      </c>
      <c r="G110" s="8">
        <v>2.5948751216347713E-4</v>
      </c>
      <c r="H110" s="7">
        <v>48</v>
      </c>
      <c r="I110" s="8">
        <v>1.3115112434765978E-4</v>
      </c>
      <c r="J110" s="7"/>
      <c r="K110" s="8"/>
      <c r="L110" s="7"/>
      <c r="M110" s="8"/>
      <c r="N110" s="39" t="s">
        <v>924</v>
      </c>
      <c r="O110" s="40">
        <v>12</v>
      </c>
      <c r="P110" s="40">
        <v>12</v>
      </c>
      <c r="Q110" s="40"/>
      <c r="R110" s="7">
        <v>3</v>
      </c>
    </row>
    <row r="111" spans="2:18" s="1" customFormat="1" ht="15" customHeight="1">
      <c r="B111" s="6" t="s">
        <v>541</v>
      </c>
      <c r="C111" s="37" t="s">
        <v>914</v>
      </c>
      <c r="D111" s="7"/>
      <c r="E111" s="8"/>
      <c r="F111" s="7">
        <v>2</v>
      </c>
      <c r="G111" s="8">
        <v>1.2974375608173857E-4</v>
      </c>
      <c r="H111" s="7">
        <v>27</v>
      </c>
      <c r="I111" s="8">
        <v>7.377250744555862E-5</v>
      </c>
      <c r="J111" s="7"/>
      <c r="K111" s="8"/>
      <c r="L111" s="7"/>
      <c r="M111" s="8"/>
      <c r="N111" s="39" t="s">
        <v>936</v>
      </c>
      <c r="O111" s="40">
        <v>13.5</v>
      </c>
      <c r="P111" s="40">
        <v>13.5</v>
      </c>
      <c r="Q111" s="40"/>
      <c r="R111" s="7"/>
    </row>
    <row r="112" spans="2:18" s="1" customFormat="1" ht="15" customHeight="1">
      <c r="B112" s="6" t="s">
        <v>551</v>
      </c>
      <c r="C112" s="37" t="s">
        <v>914</v>
      </c>
      <c r="D112" s="7"/>
      <c r="E112" s="8"/>
      <c r="F112" s="7">
        <v>2</v>
      </c>
      <c r="G112" s="8">
        <v>1.2974375608173857E-4</v>
      </c>
      <c r="H112" s="7">
        <v>45</v>
      </c>
      <c r="I112" s="8">
        <v>1.2295417907593105E-4</v>
      </c>
      <c r="J112" s="7"/>
      <c r="K112" s="8"/>
      <c r="L112" s="7"/>
      <c r="M112" s="8"/>
      <c r="N112" s="39" t="s">
        <v>918</v>
      </c>
      <c r="O112" s="40">
        <v>22.5</v>
      </c>
      <c r="P112" s="40">
        <v>22.5</v>
      </c>
      <c r="Q112" s="40"/>
      <c r="R112" s="7"/>
    </row>
    <row r="113" spans="2:18" s="1" customFormat="1" ht="15" customHeight="1">
      <c r="B113" s="6" t="s">
        <v>553</v>
      </c>
      <c r="C113" s="37" t="s">
        <v>914</v>
      </c>
      <c r="D113" s="7"/>
      <c r="E113" s="8"/>
      <c r="F113" s="7">
        <v>6</v>
      </c>
      <c r="G113" s="8">
        <v>3.8923126824521567E-4</v>
      </c>
      <c r="H113" s="7">
        <v>102</v>
      </c>
      <c r="I113" s="8">
        <v>2.7869613923877702E-4</v>
      </c>
      <c r="J113" s="7"/>
      <c r="K113" s="8"/>
      <c r="L113" s="7"/>
      <c r="M113" s="8"/>
      <c r="N113" s="39" t="s">
        <v>929</v>
      </c>
      <c r="O113" s="40">
        <v>17</v>
      </c>
      <c r="P113" s="40">
        <v>17</v>
      </c>
      <c r="Q113" s="40"/>
      <c r="R113" s="7">
        <v>2</v>
      </c>
    </row>
    <row r="114" spans="2:18" s="1" customFormat="1" ht="15" customHeight="1">
      <c r="B114" s="6" t="s">
        <v>554</v>
      </c>
      <c r="C114" s="37" t="s">
        <v>914</v>
      </c>
      <c r="D114" s="7"/>
      <c r="E114" s="8"/>
      <c r="F114" s="7">
        <v>1</v>
      </c>
      <c r="G114" s="8">
        <v>6.4871878040869283E-5</v>
      </c>
      <c r="H114" s="7">
        <v>24</v>
      </c>
      <c r="I114" s="8">
        <v>6.5575562173829889E-5</v>
      </c>
      <c r="J114" s="7"/>
      <c r="K114" s="8"/>
      <c r="L114" s="7"/>
      <c r="M114" s="8"/>
      <c r="N114" s="39" t="s">
        <v>918</v>
      </c>
      <c r="O114" s="40">
        <v>24</v>
      </c>
      <c r="P114" s="40">
        <v>24</v>
      </c>
      <c r="Q114" s="40"/>
      <c r="R114" s="7"/>
    </row>
    <row r="115" spans="2:18" s="1" customFormat="1" ht="15" customHeight="1">
      <c r="B115" s="6" t="s">
        <v>557</v>
      </c>
      <c r="C115" s="37" t="s">
        <v>914</v>
      </c>
      <c r="D115" s="7"/>
      <c r="E115" s="8"/>
      <c r="F115" s="7">
        <v>4</v>
      </c>
      <c r="G115" s="8">
        <v>2.5948751216347713E-4</v>
      </c>
      <c r="H115" s="7">
        <v>18</v>
      </c>
      <c r="I115" s="8">
        <v>4.9181671630372413E-5</v>
      </c>
      <c r="J115" s="7"/>
      <c r="K115" s="8"/>
      <c r="L115" s="7"/>
      <c r="M115" s="8"/>
      <c r="N115" s="39" t="s">
        <v>920</v>
      </c>
      <c r="O115" s="40">
        <v>4.5</v>
      </c>
      <c r="P115" s="40">
        <v>4.5</v>
      </c>
      <c r="Q115" s="40"/>
      <c r="R115" s="7">
        <v>4</v>
      </c>
    </row>
    <row r="116" spans="2:18" s="1" customFormat="1" ht="15" customHeight="1">
      <c r="B116" s="6" t="s">
        <v>573</v>
      </c>
      <c r="C116" s="37" t="s">
        <v>914</v>
      </c>
      <c r="D116" s="7"/>
      <c r="E116" s="8"/>
      <c r="F116" s="7">
        <v>13</v>
      </c>
      <c r="G116" s="8">
        <v>8.4333441453130072E-4</v>
      </c>
      <c r="H116" s="7">
        <v>221</v>
      </c>
      <c r="I116" s="8">
        <v>6.0384163501735015E-4</v>
      </c>
      <c r="J116" s="7"/>
      <c r="K116" s="8"/>
      <c r="L116" s="7"/>
      <c r="M116" s="8"/>
      <c r="N116" s="39" t="s">
        <v>951</v>
      </c>
      <c r="O116" s="40">
        <v>17</v>
      </c>
      <c r="P116" s="40">
        <v>17</v>
      </c>
      <c r="Q116" s="40"/>
      <c r="R116" s="7">
        <v>8</v>
      </c>
    </row>
    <row r="117" spans="2:18" s="1" customFormat="1" ht="15" customHeight="1">
      <c r="B117" s="6" t="s">
        <v>575</v>
      </c>
      <c r="C117" s="37" t="s">
        <v>914</v>
      </c>
      <c r="D117" s="7"/>
      <c r="E117" s="8"/>
      <c r="F117" s="7">
        <v>40</v>
      </c>
      <c r="G117" s="8">
        <v>2.5948751216347712E-3</v>
      </c>
      <c r="H117" s="7">
        <v>756</v>
      </c>
      <c r="I117" s="8">
        <v>2.0656302084756414E-3</v>
      </c>
      <c r="J117" s="7"/>
      <c r="K117" s="8"/>
      <c r="L117" s="7"/>
      <c r="M117" s="8"/>
      <c r="N117" s="39" t="s">
        <v>931</v>
      </c>
      <c r="O117" s="40">
        <v>18.899999999999999</v>
      </c>
      <c r="P117" s="40">
        <v>18.899999999999999</v>
      </c>
      <c r="Q117" s="40"/>
      <c r="R117" s="7">
        <v>28</v>
      </c>
    </row>
    <row r="118" spans="2:18" s="1" customFormat="1" ht="15" customHeight="1">
      <c r="B118" s="6" t="s">
        <v>576</v>
      </c>
      <c r="C118" s="37" t="s">
        <v>914</v>
      </c>
      <c r="D118" s="7"/>
      <c r="E118" s="8"/>
      <c r="F118" s="7">
        <v>7</v>
      </c>
      <c r="G118" s="8">
        <v>4.54103146286085E-4</v>
      </c>
      <c r="H118" s="7">
        <v>189</v>
      </c>
      <c r="I118" s="8">
        <v>5.1640755211891036E-4</v>
      </c>
      <c r="J118" s="7"/>
      <c r="K118" s="8"/>
      <c r="L118" s="7"/>
      <c r="M118" s="8"/>
      <c r="N118" s="39" t="s">
        <v>942</v>
      </c>
      <c r="O118" s="40">
        <v>27</v>
      </c>
      <c r="P118" s="40">
        <v>27</v>
      </c>
      <c r="Q118" s="40"/>
      <c r="R118" s="7">
        <v>4</v>
      </c>
    </row>
    <row r="119" spans="2:18" s="1" customFormat="1" ht="15" customHeight="1">
      <c r="B119" s="6" t="s">
        <v>577</v>
      </c>
      <c r="C119" s="37" t="s">
        <v>914</v>
      </c>
      <c r="D119" s="7"/>
      <c r="E119" s="8"/>
      <c r="F119" s="7">
        <v>1</v>
      </c>
      <c r="G119" s="8">
        <v>6.4871878040869283E-5</v>
      </c>
      <c r="H119" s="7">
        <v>10</v>
      </c>
      <c r="I119" s="8">
        <v>2.7323150905762454E-5</v>
      </c>
      <c r="J119" s="7"/>
      <c r="K119" s="8"/>
      <c r="L119" s="7"/>
      <c r="M119" s="8"/>
      <c r="N119" s="39" t="s">
        <v>924</v>
      </c>
      <c r="O119" s="40">
        <v>10</v>
      </c>
      <c r="P119" s="40">
        <v>10</v>
      </c>
      <c r="Q119" s="40"/>
      <c r="R119" s="7"/>
    </row>
    <row r="120" spans="2:18" s="1" customFormat="1" ht="15" customHeight="1">
      <c r="B120" s="6" t="s">
        <v>578</v>
      </c>
      <c r="C120" s="37" t="s">
        <v>914</v>
      </c>
      <c r="D120" s="7"/>
      <c r="E120" s="8"/>
      <c r="F120" s="7">
        <v>2</v>
      </c>
      <c r="G120" s="8">
        <v>1.2974375608173857E-4</v>
      </c>
      <c r="H120" s="7">
        <v>90</v>
      </c>
      <c r="I120" s="8">
        <v>2.4590835815186209E-4</v>
      </c>
      <c r="J120" s="7"/>
      <c r="K120" s="8"/>
      <c r="L120" s="7"/>
      <c r="M120" s="8"/>
      <c r="N120" s="39" t="s">
        <v>926</v>
      </c>
      <c r="O120" s="40">
        <v>45</v>
      </c>
      <c r="P120" s="40">
        <v>45</v>
      </c>
      <c r="Q120" s="40"/>
      <c r="R120" s="7">
        <v>1</v>
      </c>
    </row>
    <row r="121" spans="2:18" s="1" customFormat="1" ht="15" customHeight="1">
      <c r="B121" s="6" t="s">
        <v>588</v>
      </c>
      <c r="C121" s="37" t="s">
        <v>914</v>
      </c>
      <c r="D121" s="7"/>
      <c r="E121" s="8"/>
      <c r="F121" s="7">
        <v>2</v>
      </c>
      <c r="G121" s="8">
        <v>1.2974375608173857E-4</v>
      </c>
      <c r="H121" s="7">
        <v>34</v>
      </c>
      <c r="I121" s="8">
        <v>9.289871307959234E-5</v>
      </c>
      <c r="J121" s="7"/>
      <c r="K121" s="8"/>
      <c r="L121" s="7"/>
      <c r="M121" s="8"/>
      <c r="N121" s="39" t="s">
        <v>924</v>
      </c>
      <c r="O121" s="40">
        <v>17</v>
      </c>
      <c r="P121" s="40">
        <v>17</v>
      </c>
      <c r="Q121" s="40"/>
      <c r="R121" s="7">
        <v>1</v>
      </c>
    </row>
    <row r="122" spans="2:18" s="1" customFormat="1" ht="15" customHeight="1">
      <c r="B122" s="6" t="s">
        <v>589</v>
      </c>
      <c r="C122" s="37" t="s">
        <v>914</v>
      </c>
      <c r="D122" s="7"/>
      <c r="E122" s="8"/>
      <c r="F122" s="7">
        <v>1</v>
      </c>
      <c r="G122" s="8">
        <v>6.4871878040869283E-5</v>
      </c>
      <c r="H122" s="7">
        <v>38</v>
      </c>
      <c r="I122" s="8">
        <v>1.0382797344189731E-4</v>
      </c>
      <c r="J122" s="7"/>
      <c r="K122" s="8"/>
      <c r="L122" s="7"/>
      <c r="M122" s="8"/>
      <c r="N122" s="39" t="s">
        <v>918</v>
      </c>
      <c r="O122" s="40">
        <v>38</v>
      </c>
      <c r="P122" s="40">
        <v>38</v>
      </c>
      <c r="Q122" s="40"/>
      <c r="R122" s="7">
        <v>1</v>
      </c>
    </row>
    <row r="123" spans="2:18" s="1" customFormat="1" ht="15" customHeight="1">
      <c r="B123" s="6" t="s">
        <v>603</v>
      </c>
      <c r="C123" s="37" t="s">
        <v>914</v>
      </c>
      <c r="D123" s="7"/>
      <c r="E123" s="8"/>
      <c r="F123" s="7">
        <v>27</v>
      </c>
      <c r="G123" s="8">
        <v>1.7515407071034706E-3</v>
      </c>
      <c r="H123" s="7">
        <v>760</v>
      </c>
      <c r="I123" s="8">
        <v>2.0765594688379463E-3</v>
      </c>
      <c r="J123" s="7">
        <v>1</v>
      </c>
      <c r="K123" s="8">
        <v>3.7037037037037035E-2</v>
      </c>
      <c r="L123" s="7">
        <v>6</v>
      </c>
      <c r="M123" s="8">
        <v>7.8947368421052634E-3</v>
      </c>
      <c r="N123" s="39" t="s">
        <v>952</v>
      </c>
      <c r="O123" s="40">
        <v>28.148148148148149</v>
      </c>
      <c r="P123" s="40">
        <v>26.692307692307693</v>
      </c>
      <c r="Q123" s="40"/>
      <c r="R123" s="7">
        <v>18</v>
      </c>
    </row>
    <row r="124" spans="2:18" s="1" customFormat="1" ht="15" customHeight="1">
      <c r="B124" s="6" t="s">
        <v>623</v>
      </c>
      <c r="C124" s="37" t="s">
        <v>914</v>
      </c>
      <c r="D124" s="7"/>
      <c r="E124" s="8"/>
      <c r="F124" s="7">
        <v>22</v>
      </c>
      <c r="G124" s="8">
        <v>1.4271813168991242E-3</v>
      </c>
      <c r="H124" s="7">
        <v>504</v>
      </c>
      <c r="I124" s="8">
        <v>1.3770868056504277E-3</v>
      </c>
      <c r="J124" s="7"/>
      <c r="K124" s="8"/>
      <c r="L124" s="7"/>
      <c r="M124" s="8"/>
      <c r="N124" s="39" t="s">
        <v>943</v>
      </c>
      <c r="O124" s="40">
        <v>22.90909090909091</v>
      </c>
      <c r="P124" s="40">
        <v>22.90909090909091</v>
      </c>
      <c r="Q124" s="40"/>
      <c r="R124" s="7">
        <v>16</v>
      </c>
    </row>
    <row r="125" spans="2:18" s="1" customFormat="1" ht="15" customHeight="1">
      <c r="B125" s="6" t="s">
        <v>624</v>
      </c>
      <c r="C125" s="37" t="s">
        <v>914</v>
      </c>
      <c r="D125" s="7"/>
      <c r="E125" s="8"/>
      <c r="F125" s="7">
        <v>1</v>
      </c>
      <c r="G125" s="8">
        <v>6.4871878040869283E-5</v>
      </c>
      <c r="H125" s="7">
        <v>19</v>
      </c>
      <c r="I125" s="8">
        <v>5.1913986720948657E-5</v>
      </c>
      <c r="J125" s="7"/>
      <c r="K125" s="8"/>
      <c r="L125" s="7"/>
      <c r="M125" s="8"/>
      <c r="N125" s="39" t="s">
        <v>926</v>
      </c>
      <c r="O125" s="40">
        <v>19</v>
      </c>
      <c r="P125" s="40">
        <v>19</v>
      </c>
      <c r="Q125" s="40"/>
      <c r="R125" s="7"/>
    </row>
    <row r="126" spans="2:18" s="1" customFormat="1" ht="15" customHeight="1">
      <c r="B126" s="6" t="s">
        <v>652</v>
      </c>
      <c r="C126" s="37" t="s">
        <v>914</v>
      </c>
      <c r="D126" s="7"/>
      <c r="E126" s="8"/>
      <c r="F126" s="7">
        <v>9</v>
      </c>
      <c r="G126" s="8">
        <v>5.8384690236782354E-4</v>
      </c>
      <c r="H126" s="7">
        <v>101</v>
      </c>
      <c r="I126" s="8">
        <v>2.7596382414820075E-4</v>
      </c>
      <c r="J126" s="7"/>
      <c r="K126" s="8"/>
      <c r="L126" s="7"/>
      <c r="M126" s="8"/>
      <c r="N126" s="39" t="s">
        <v>953</v>
      </c>
      <c r="O126" s="40">
        <v>11.222222222222221</v>
      </c>
      <c r="P126" s="40">
        <v>11.222222222222221</v>
      </c>
      <c r="Q126" s="40"/>
      <c r="R126" s="7">
        <v>3</v>
      </c>
    </row>
    <row r="127" spans="2:18" s="1" customFormat="1" ht="15" customHeight="1">
      <c r="B127" s="6" t="s">
        <v>654</v>
      </c>
      <c r="C127" s="37" t="s">
        <v>914</v>
      </c>
      <c r="D127" s="7"/>
      <c r="E127" s="8"/>
      <c r="F127" s="7">
        <v>2</v>
      </c>
      <c r="G127" s="8">
        <v>1.2974375608173857E-4</v>
      </c>
      <c r="H127" s="7">
        <v>14</v>
      </c>
      <c r="I127" s="8">
        <v>3.8252411268067432E-5</v>
      </c>
      <c r="J127" s="7"/>
      <c r="K127" s="8"/>
      <c r="L127" s="7"/>
      <c r="M127" s="8"/>
      <c r="N127" s="39" t="s">
        <v>923</v>
      </c>
      <c r="O127" s="40">
        <v>7</v>
      </c>
      <c r="P127" s="40">
        <v>7</v>
      </c>
      <c r="Q127" s="40"/>
      <c r="R127" s="7">
        <v>1</v>
      </c>
    </row>
    <row r="128" spans="2:18" s="1" customFormat="1" ht="15" customHeight="1">
      <c r="B128" s="6" t="s">
        <v>655</v>
      </c>
      <c r="C128" s="37" t="s">
        <v>914</v>
      </c>
      <c r="D128" s="7"/>
      <c r="E128" s="8"/>
      <c r="F128" s="7">
        <v>1</v>
      </c>
      <c r="G128" s="8">
        <v>6.4871878040869283E-5</v>
      </c>
      <c r="H128" s="7">
        <v>42</v>
      </c>
      <c r="I128" s="8">
        <v>1.147572338042023E-4</v>
      </c>
      <c r="J128" s="7"/>
      <c r="K128" s="8"/>
      <c r="L128" s="7"/>
      <c r="M128" s="8"/>
      <c r="N128" s="39" t="s">
        <v>920</v>
      </c>
      <c r="O128" s="40">
        <v>42</v>
      </c>
      <c r="P128" s="40">
        <v>42</v>
      </c>
      <c r="Q128" s="40"/>
      <c r="R128" s="7">
        <v>1</v>
      </c>
    </row>
    <row r="129" spans="2:18" s="1" customFormat="1" ht="15" customHeight="1">
      <c r="B129" s="6" t="s">
        <v>657</v>
      </c>
      <c r="C129" s="37" t="s">
        <v>907</v>
      </c>
      <c r="D129" s="7"/>
      <c r="E129" s="8"/>
      <c r="F129" s="7">
        <v>1</v>
      </c>
      <c r="G129" s="8">
        <v>6.4871878040869283E-5</v>
      </c>
      <c r="H129" s="7">
        <v>20</v>
      </c>
      <c r="I129" s="8">
        <v>5.4646301811524908E-5</v>
      </c>
      <c r="J129" s="7"/>
      <c r="K129" s="8"/>
      <c r="L129" s="7"/>
      <c r="M129" s="8"/>
      <c r="N129" s="39" t="s">
        <v>921</v>
      </c>
      <c r="O129" s="40">
        <v>20</v>
      </c>
      <c r="P129" s="40">
        <v>20</v>
      </c>
      <c r="Q129" s="40">
        <v>12</v>
      </c>
      <c r="R129" s="7"/>
    </row>
    <row r="130" spans="2:18" s="1" customFormat="1" ht="15" customHeight="1">
      <c r="B130" s="6" t="s">
        <v>659</v>
      </c>
      <c r="C130" s="37" t="s">
        <v>914</v>
      </c>
      <c r="D130" s="7"/>
      <c r="E130" s="8"/>
      <c r="F130" s="7">
        <v>33</v>
      </c>
      <c r="G130" s="8">
        <v>2.1407719753486864E-3</v>
      </c>
      <c r="H130" s="7">
        <v>593</v>
      </c>
      <c r="I130" s="8">
        <v>1.6202628487117135E-3</v>
      </c>
      <c r="J130" s="7">
        <v>1</v>
      </c>
      <c r="K130" s="8">
        <v>3.0303030303030304E-2</v>
      </c>
      <c r="L130" s="7">
        <v>4</v>
      </c>
      <c r="M130" s="8">
        <v>6.7453625632377737E-3</v>
      </c>
      <c r="N130" s="39" t="s">
        <v>926</v>
      </c>
      <c r="O130" s="40">
        <v>17.969696969696969</v>
      </c>
      <c r="P130" s="40">
        <v>16.53125</v>
      </c>
      <c r="Q130" s="40"/>
      <c r="R130" s="7">
        <v>25</v>
      </c>
    </row>
    <row r="131" spans="2:18" s="1" customFormat="1" ht="15" customHeight="1">
      <c r="B131" s="6" t="s">
        <v>660</v>
      </c>
      <c r="C131" s="37" t="s">
        <v>914</v>
      </c>
      <c r="D131" s="7"/>
      <c r="E131" s="8"/>
      <c r="F131" s="7">
        <v>21</v>
      </c>
      <c r="G131" s="8">
        <v>1.362309438858255E-3</v>
      </c>
      <c r="H131" s="7">
        <v>295</v>
      </c>
      <c r="I131" s="8">
        <v>8.0603295171999235E-4</v>
      </c>
      <c r="J131" s="7"/>
      <c r="K131" s="8"/>
      <c r="L131" s="7"/>
      <c r="M131" s="8"/>
      <c r="N131" s="39" t="s">
        <v>908</v>
      </c>
      <c r="O131" s="40">
        <v>14.047619047619047</v>
      </c>
      <c r="P131" s="40">
        <v>14.047619047619047</v>
      </c>
      <c r="Q131" s="40"/>
      <c r="R131" s="7">
        <v>9</v>
      </c>
    </row>
    <row r="132" spans="2:18" s="1" customFormat="1" ht="15" customHeight="1">
      <c r="B132" s="6" t="s">
        <v>666</v>
      </c>
      <c r="C132" s="37" t="s">
        <v>914</v>
      </c>
      <c r="D132" s="7"/>
      <c r="E132" s="8"/>
      <c r="F132" s="7">
        <v>1</v>
      </c>
      <c r="G132" s="8">
        <v>6.4871878040869283E-5</v>
      </c>
      <c r="H132" s="7">
        <v>6</v>
      </c>
      <c r="I132" s="8">
        <v>1.6393890543457472E-5</v>
      </c>
      <c r="J132" s="7"/>
      <c r="K132" s="8"/>
      <c r="L132" s="7"/>
      <c r="M132" s="8"/>
      <c r="N132" s="39" t="s">
        <v>930</v>
      </c>
      <c r="O132" s="40">
        <v>6</v>
      </c>
      <c r="P132" s="40">
        <v>6</v>
      </c>
      <c r="Q132" s="40"/>
      <c r="R132" s="7"/>
    </row>
    <row r="133" spans="2:18" s="1" customFormat="1" ht="15" customHeight="1">
      <c r="B133" s="6" t="s">
        <v>667</v>
      </c>
      <c r="C133" s="37" t="s">
        <v>914</v>
      </c>
      <c r="D133" s="7"/>
      <c r="E133" s="8"/>
      <c r="F133" s="7">
        <v>7</v>
      </c>
      <c r="G133" s="8">
        <v>4.54103146286085E-4</v>
      </c>
      <c r="H133" s="7">
        <v>160</v>
      </c>
      <c r="I133" s="8">
        <v>4.3717041449219926E-4</v>
      </c>
      <c r="J133" s="7"/>
      <c r="K133" s="8"/>
      <c r="L133" s="7"/>
      <c r="M133" s="8"/>
      <c r="N133" s="39" t="s">
        <v>926</v>
      </c>
      <c r="O133" s="40">
        <v>22.857142857142858</v>
      </c>
      <c r="P133" s="40">
        <v>22.857142857142858</v>
      </c>
      <c r="Q133" s="40"/>
      <c r="R133" s="7">
        <v>1</v>
      </c>
    </row>
    <row r="134" spans="2:18" s="1" customFormat="1" ht="15" customHeight="1">
      <c r="B134" s="6" t="s">
        <v>669</v>
      </c>
      <c r="C134" s="37" t="s">
        <v>914</v>
      </c>
      <c r="D134" s="7"/>
      <c r="E134" s="8"/>
      <c r="F134" s="7">
        <v>31</v>
      </c>
      <c r="G134" s="8">
        <v>2.0110282192669477E-3</v>
      </c>
      <c r="H134" s="7">
        <v>556</v>
      </c>
      <c r="I134" s="8">
        <v>1.5191671903603925E-3</v>
      </c>
      <c r="J134" s="7"/>
      <c r="K134" s="8"/>
      <c r="L134" s="7"/>
      <c r="M134" s="8"/>
      <c r="N134" s="39" t="s">
        <v>931</v>
      </c>
      <c r="O134" s="40">
        <v>17.93548387096774</v>
      </c>
      <c r="P134" s="40">
        <v>17.93548387096774</v>
      </c>
      <c r="Q134" s="40"/>
      <c r="R134" s="7">
        <v>21</v>
      </c>
    </row>
    <row r="135" spans="2:18" s="1" customFormat="1" ht="15" customHeight="1">
      <c r="B135" s="6" t="s">
        <v>670</v>
      </c>
      <c r="C135" s="37" t="s">
        <v>914</v>
      </c>
      <c r="D135" s="7">
        <v>4</v>
      </c>
      <c r="E135" s="8">
        <v>1.3157894736842105E-2</v>
      </c>
      <c r="F135" s="7">
        <v>300</v>
      </c>
      <c r="G135" s="8">
        <v>1.9461563412260786E-2</v>
      </c>
      <c r="H135" s="7">
        <v>4453</v>
      </c>
      <c r="I135" s="8">
        <v>1.2166999098336019E-2</v>
      </c>
      <c r="J135" s="7"/>
      <c r="K135" s="8"/>
      <c r="L135" s="7"/>
      <c r="M135" s="8"/>
      <c r="N135" s="39" t="s">
        <v>952</v>
      </c>
      <c r="O135" s="40">
        <v>14.843333333333334</v>
      </c>
      <c r="P135" s="40">
        <v>14.843333333333334</v>
      </c>
      <c r="Q135" s="40"/>
      <c r="R135" s="7">
        <v>249</v>
      </c>
    </row>
    <row r="136" spans="2:18" s="1" customFormat="1" ht="15" customHeight="1">
      <c r="B136" s="6" t="s">
        <v>673</v>
      </c>
      <c r="C136" s="37" t="s">
        <v>914</v>
      </c>
      <c r="D136" s="7"/>
      <c r="E136" s="8"/>
      <c r="F136" s="7">
        <v>2</v>
      </c>
      <c r="G136" s="8">
        <v>1.2974375608173857E-4</v>
      </c>
      <c r="H136" s="7">
        <v>9</v>
      </c>
      <c r="I136" s="8">
        <v>2.4590835815186207E-5</v>
      </c>
      <c r="J136" s="7"/>
      <c r="K136" s="8"/>
      <c r="L136" s="7"/>
      <c r="M136" s="8"/>
      <c r="N136" s="39" t="s">
        <v>924</v>
      </c>
      <c r="O136" s="40">
        <v>4.5</v>
      </c>
      <c r="P136" s="40">
        <v>4.5</v>
      </c>
      <c r="Q136" s="40"/>
      <c r="R136" s="7">
        <v>2</v>
      </c>
    </row>
    <row r="137" spans="2:18" s="1" customFormat="1" ht="15" customHeight="1">
      <c r="B137" s="6" t="s">
        <v>677</v>
      </c>
      <c r="C137" s="37" t="s">
        <v>914</v>
      </c>
      <c r="D137" s="7"/>
      <c r="E137" s="8"/>
      <c r="F137" s="7">
        <v>11</v>
      </c>
      <c r="G137" s="8">
        <v>7.1359065844956208E-4</v>
      </c>
      <c r="H137" s="7">
        <v>277</v>
      </c>
      <c r="I137" s="8">
        <v>7.5685128008961991E-4</v>
      </c>
      <c r="J137" s="7"/>
      <c r="K137" s="8"/>
      <c r="L137" s="7"/>
      <c r="M137" s="8"/>
      <c r="N137" s="39" t="s">
        <v>952</v>
      </c>
      <c r="O137" s="40">
        <v>25.181818181818183</v>
      </c>
      <c r="P137" s="40">
        <v>25.181818181818183</v>
      </c>
      <c r="Q137" s="40"/>
      <c r="R137" s="7">
        <v>1</v>
      </c>
    </row>
    <row r="138" spans="2:18" s="1" customFormat="1" ht="15" customHeight="1">
      <c r="B138" s="6" t="s">
        <v>679</v>
      </c>
      <c r="C138" s="37" t="s">
        <v>914</v>
      </c>
      <c r="D138" s="7"/>
      <c r="E138" s="8"/>
      <c r="F138" s="7">
        <v>8</v>
      </c>
      <c r="G138" s="8">
        <v>5.1897502432695427E-4</v>
      </c>
      <c r="H138" s="7">
        <v>284</v>
      </c>
      <c r="I138" s="8">
        <v>7.7597748572365364E-4</v>
      </c>
      <c r="J138" s="7">
        <v>1</v>
      </c>
      <c r="K138" s="8">
        <v>0.125</v>
      </c>
      <c r="L138" s="7">
        <v>16</v>
      </c>
      <c r="M138" s="8">
        <v>5.6338028169014086E-2</v>
      </c>
      <c r="N138" s="39" t="s">
        <v>926</v>
      </c>
      <c r="O138" s="40">
        <v>35.5</v>
      </c>
      <c r="P138" s="40">
        <v>34</v>
      </c>
      <c r="Q138" s="40"/>
      <c r="R138" s="7"/>
    </row>
    <row r="139" spans="2:18" s="1" customFormat="1" ht="15" customHeight="1">
      <c r="B139" s="6" t="s">
        <v>680</v>
      </c>
      <c r="C139" s="37" t="s">
        <v>914</v>
      </c>
      <c r="D139" s="7">
        <v>1</v>
      </c>
      <c r="E139" s="8">
        <v>0.5</v>
      </c>
      <c r="F139" s="7">
        <v>1</v>
      </c>
      <c r="G139" s="8">
        <v>6.4871878040869283E-5</v>
      </c>
      <c r="H139" s="7">
        <v>45</v>
      </c>
      <c r="I139" s="8">
        <v>1.2295417907593105E-4</v>
      </c>
      <c r="J139" s="7"/>
      <c r="K139" s="8"/>
      <c r="L139" s="7"/>
      <c r="M139" s="8"/>
      <c r="N139" s="39" t="s">
        <v>921</v>
      </c>
      <c r="O139" s="40">
        <v>45</v>
      </c>
      <c r="P139" s="40">
        <v>45</v>
      </c>
      <c r="Q139" s="40"/>
      <c r="R139" s="7"/>
    </row>
    <row r="140" spans="2:18" s="1" customFormat="1" ht="15" customHeight="1">
      <c r="B140" s="6" t="s">
        <v>681</v>
      </c>
      <c r="C140" s="37" t="s">
        <v>914</v>
      </c>
      <c r="D140" s="7"/>
      <c r="E140" s="8"/>
      <c r="F140" s="7">
        <v>10</v>
      </c>
      <c r="G140" s="8">
        <v>6.4871878040869281E-4</v>
      </c>
      <c r="H140" s="7">
        <v>362</v>
      </c>
      <c r="I140" s="8">
        <v>9.8909806278860081E-4</v>
      </c>
      <c r="J140" s="7">
        <v>1</v>
      </c>
      <c r="K140" s="8">
        <v>0.1</v>
      </c>
      <c r="L140" s="7">
        <v>3</v>
      </c>
      <c r="M140" s="8">
        <v>8.2872928176795577E-3</v>
      </c>
      <c r="N140" s="39" t="s">
        <v>953</v>
      </c>
      <c r="O140" s="40">
        <v>36.200000000000003</v>
      </c>
      <c r="P140" s="40">
        <v>33.222222222222221</v>
      </c>
      <c r="Q140" s="40"/>
      <c r="R140" s="7"/>
    </row>
    <row r="141" spans="2:18" s="1" customFormat="1" ht="15" customHeight="1">
      <c r="B141" s="6" t="s">
        <v>682</v>
      </c>
      <c r="C141" s="37" t="s">
        <v>914</v>
      </c>
      <c r="D141" s="7"/>
      <c r="E141" s="8"/>
      <c r="F141" s="7">
        <v>4</v>
      </c>
      <c r="G141" s="8">
        <v>2.5948751216347713E-4</v>
      </c>
      <c r="H141" s="7">
        <v>203</v>
      </c>
      <c r="I141" s="8">
        <v>5.5465996338697782E-4</v>
      </c>
      <c r="J141" s="7">
        <v>1</v>
      </c>
      <c r="K141" s="8">
        <v>0.25</v>
      </c>
      <c r="L141" s="7">
        <v>24</v>
      </c>
      <c r="M141" s="8">
        <v>0.11822660098522167</v>
      </c>
      <c r="N141" s="39" t="s">
        <v>952</v>
      </c>
      <c r="O141" s="40">
        <v>50.75</v>
      </c>
      <c r="P141" s="40">
        <v>39.666666666666664</v>
      </c>
      <c r="Q141" s="40"/>
      <c r="R141" s="7"/>
    </row>
    <row r="142" spans="2:18" s="1" customFormat="1" ht="15" customHeight="1">
      <c r="B142" s="6" t="s">
        <v>683</v>
      </c>
      <c r="C142" s="37" t="s">
        <v>914</v>
      </c>
      <c r="D142" s="7"/>
      <c r="E142" s="8"/>
      <c r="F142" s="7">
        <v>55</v>
      </c>
      <c r="G142" s="8">
        <v>3.5679532922478106E-3</v>
      </c>
      <c r="H142" s="7">
        <v>1481</v>
      </c>
      <c r="I142" s="8">
        <v>4.0465586491434192E-3</v>
      </c>
      <c r="J142" s="7">
        <v>3</v>
      </c>
      <c r="K142" s="8">
        <v>5.4545454545454543E-2</v>
      </c>
      <c r="L142" s="7">
        <v>124</v>
      </c>
      <c r="M142" s="8">
        <v>8.37272113436867E-2</v>
      </c>
      <c r="N142" s="39" t="s">
        <v>951</v>
      </c>
      <c r="O142" s="40">
        <v>26.927272727272726</v>
      </c>
      <c r="P142" s="40">
        <v>22.5</v>
      </c>
      <c r="Q142" s="40"/>
      <c r="R142" s="7">
        <v>14</v>
      </c>
    </row>
    <row r="143" spans="2:18" s="1" customFormat="1" ht="15" customHeight="1">
      <c r="B143" s="6" t="s">
        <v>684</v>
      </c>
      <c r="C143" s="37" t="s">
        <v>914</v>
      </c>
      <c r="D143" s="7"/>
      <c r="E143" s="8"/>
      <c r="F143" s="7">
        <v>49</v>
      </c>
      <c r="G143" s="8">
        <v>3.1787220240025948E-3</v>
      </c>
      <c r="H143" s="7">
        <v>2288</v>
      </c>
      <c r="I143" s="8">
        <v>6.2515369272384495E-3</v>
      </c>
      <c r="J143" s="7">
        <v>11</v>
      </c>
      <c r="K143" s="8">
        <v>0.22448979591836735</v>
      </c>
      <c r="L143" s="7">
        <v>141</v>
      </c>
      <c r="M143" s="8">
        <v>6.1625874125874128E-2</v>
      </c>
      <c r="N143" s="39" t="s">
        <v>971</v>
      </c>
      <c r="O143" s="40">
        <v>46.693877551020407</v>
      </c>
      <c r="P143" s="40">
        <v>39.131578947368418</v>
      </c>
      <c r="Q143" s="40"/>
      <c r="R143" s="7"/>
    </row>
    <row r="144" spans="2:18" s="1" customFormat="1" ht="15" customHeight="1">
      <c r="B144" s="6" t="s">
        <v>687</v>
      </c>
      <c r="C144" s="37" t="s">
        <v>914</v>
      </c>
      <c r="D144" s="7">
        <v>1</v>
      </c>
      <c r="E144" s="8">
        <v>7.6923076923076927E-2</v>
      </c>
      <c r="F144" s="7">
        <v>12</v>
      </c>
      <c r="G144" s="8">
        <v>7.7846253649043135E-4</v>
      </c>
      <c r="H144" s="7">
        <v>174</v>
      </c>
      <c r="I144" s="8">
        <v>4.7542282576026667E-4</v>
      </c>
      <c r="J144" s="7"/>
      <c r="K144" s="8"/>
      <c r="L144" s="7"/>
      <c r="M144" s="8"/>
      <c r="N144" s="39" t="s">
        <v>928</v>
      </c>
      <c r="O144" s="40">
        <v>14.5</v>
      </c>
      <c r="P144" s="40">
        <v>14.5</v>
      </c>
      <c r="Q144" s="40"/>
      <c r="R144" s="7"/>
    </row>
    <row r="145" spans="2:18" s="1" customFormat="1" ht="15" customHeight="1">
      <c r="B145" s="6" t="s">
        <v>693</v>
      </c>
      <c r="C145" s="37" t="s">
        <v>914</v>
      </c>
      <c r="D145" s="7"/>
      <c r="E145" s="8"/>
      <c r="F145" s="7">
        <v>1</v>
      </c>
      <c r="G145" s="8">
        <v>6.4871878040869283E-5</v>
      </c>
      <c r="H145" s="7">
        <v>15</v>
      </c>
      <c r="I145" s="8">
        <v>4.0984726358643676E-5</v>
      </c>
      <c r="J145" s="7"/>
      <c r="K145" s="8"/>
      <c r="L145" s="7"/>
      <c r="M145" s="8"/>
      <c r="N145" s="39" t="s">
        <v>928</v>
      </c>
      <c r="O145" s="40">
        <v>15</v>
      </c>
      <c r="P145" s="40">
        <v>15</v>
      </c>
      <c r="Q145" s="40"/>
      <c r="R145" s="7"/>
    </row>
    <row r="146" spans="2:18" s="1" customFormat="1" ht="15" customHeight="1">
      <c r="B146" s="6" t="s">
        <v>701</v>
      </c>
      <c r="C146" s="37" t="s">
        <v>914</v>
      </c>
      <c r="D146" s="7"/>
      <c r="E146" s="8"/>
      <c r="F146" s="7">
        <v>1</v>
      </c>
      <c r="G146" s="8">
        <v>6.4871878040869283E-5</v>
      </c>
      <c r="H146" s="7">
        <v>32</v>
      </c>
      <c r="I146" s="8">
        <v>8.7434082898439852E-5</v>
      </c>
      <c r="J146" s="7"/>
      <c r="K146" s="8"/>
      <c r="L146" s="7"/>
      <c r="M146" s="8"/>
      <c r="N146" s="39" t="s">
        <v>929</v>
      </c>
      <c r="O146" s="40">
        <v>32</v>
      </c>
      <c r="P146" s="40">
        <v>32</v>
      </c>
      <c r="Q146" s="40"/>
      <c r="R146" s="7"/>
    </row>
    <row r="147" spans="2:18" s="1" customFormat="1" ht="15" customHeight="1">
      <c r="B147" s="6" t="s">
        <v>702</v>
      </c>
      <c r="C147" s="37" t="s">
        <v>914</v>
      </c>
      <c r="D147" s="7"/>
      <c r="E147" s="8"/>
      <c r="F147" s="7">
        <v>4</v>
      </c>
      <c r="G147" s="8">
        <v>2.5948751216347713E-4</v>
      </c>
      <c r="H147" s="7">
        <v>70</v>
      </c>
      <c r="I147" s="8">
        <v>1.9126205634033717E-4</v>
      </c>
      <c r="J147" s="7"/>
      <c r="K147" s="8"/>
      <c r="L147" s="7"/>
      <c r="M147" s="8"/>
      <c r="N147" s="39" t="s">
        <v>936</v>
      </c>
      <c r="O147" s="40">
        <v>17.5</v>
      </c>
      <c r="P147" s="40">
        <v>17.5</v>
      </c>
      <c r="Q147" s="40"/>
      <c r="R147" s="7"/>
    </row>
    <row r="148" spans="2:18" s="1" customFormat="1" ht="15" customHeight="1">
      <c r="B148" s="6" t="s">
        <v>703</v>
      </c>
      <c r="C148" s="37" t="s">
        <v>914</v>
      </c>
      <c r="D148" s="7"/>
      <c r="E148" s="8"/>
      <c r="F148" s="7">
        <v>1</v>
      </c>
      <c r="G148" s="8">
        <v>6.4871878040869283E-5</v>
      </c>
      <c r="H148" s="7">
        <v>9</v>
      </c>
      <c r="I148" s="8">
        <v>2.4590835815186207E-5</v>
      </c>
      <c r="J148" s="7"/>
      <c r="K148" s="8"/>
      <c r="L148" s="7"/>
      <c r="M148" s="8"/>
      <c r="N148" s="39" t="s">
        <v>928</v>
      </c>
      <c r="O148" s="40">
        <v>9</v>
      </c>
      <c r="P148" s="40">
        <v>9</v>
      </c>
      <c r="Q148" s="40"/>
      <c r="R148" s="7"/>
    </row>
    <row r="149" spans="2:18" s="1" customFormat="1" ht="15" customHeight="1">
      <c r="B149" s="6" t="s">
        <v>704</v>
      </c>
      <c r="C149" s="37" t="s">
        <v>914</v>
      </c>
      <c r="D149" s="7"/>
      <c r="E149" s="8"/>
      <c r="F149" s="7">
        <v>3</v>
      </c>
      <c r="G149" s="8">
        <v>1.9461563412260784E-4</v>
      </c>
      <c r="H149" s="7">
        <v>62</v>
      </c>
      <c r="I149" s="8">
        <v>1.6940353561572722E-4</v>
      </c>
      <c r="J149" s="7"/>
      <c r="K149" s="8"/>
      <c r="L149" s="7"/>
      <c r="M149" s="8"/>
      <c r="N149" s="39" t="s">
        <v>942</v>
      </c>
      <c r="O149" s="40">
        <v>20.666666666666668</v>
      </c>
      <c r="P149" s="40">
        <v>20.666666666666668</v>
      </c>
      <c r="Q149" s="40"/>
      <c r="R149" s="7"/>
    </row>
    <row r="150" spans="2:18" s="1" customFormat="1" ht="15" customHeight="1">
      <c r="B150" s="6" t="s">
        <v>705</v>
      </c>
      <c r="C150" s="37" t="s">
        <v>907</v>
      </c>
      <c r="D150" s="7">
        <v>1</v>
      </c>
      <c r="E150" s="8">
        <v>0.14285714285714285</v>
      </c>
      <c r="F150" s="7">
        <v>6</v>
      </c>
      <c r="G150" s="8">
        <v>3.8923126824521567E-4</v>
      </c>
      <c r="H150" s="7">
        <v>190</v>
      </c>
      <c r="I150" s="8">
        <v>5.1913986720948657E-4</v>
      </c>
      <c r="J150" s="7"/>
      <c r="K150" s="8"/>
      <c r="L150" s="7"/>
      <c r="M150" s="8"/>
      <c r="N150" s="39" t="s">
        <v>921</v>
      </c>
      <c r="O150" s="40">
        <v>31.666666666666668</v>
      </c>
      <c r="P150" s="40">
        <v>31.666666666666668</v>
      </c>
      <c r="Q150" s="40">
        <v>6.5</v>
      </c>
      <c r="R150" s="7">
        <v>1</v>
      </c>
    </row>
    <row r="151" spans="2:18" s="1" customFormat="1" ht="15" customHeight="1">
      <c r="B151" s="6" t="s">
        <v>706</v>
      </c>
      <c r="C151" s="37" t="s">
        <v>914</v>
      </c>
      <c r="D151" s="7">
        <v>1</v>
      </c>
      <c r="E151" s="8">
        <v>1.5847860538827259E-3</v>
      </c>
      <c r="F151" s="7">
        <v>630</v>
      </c>
      <c r="G151" s="8">
        <v>4.0869283165747651E-2</v>
      </c>
      <c r="H151" s="7">
        <v>18419</v>
      </c>
      <c r="I151" s="8">
        <v>5.0326511653323865E-2</v>
      </c>
      <c r="J151" s="7">
        <v>38</v>
      </c>
      <c r="K151" s="8">
        <v>6.0317460317460318E-2</v>
      </c>
      <c r="L151" s="7">
        <v>416</v>
      </c>
      <c r="M151" s="8">
        <v>2.2585373798794724E-2</v>
      </c>
      <c r="N151" s="39" t="s">
        <v>952</v>
      </c>
      <c r="O151" s="40">
        <v>29.236507936507937</v>
      </c>
      <c r="P151" s="40">
        <v>27.217905405405407</v>
      </c>
      <c r="Q151" s="40"/>
      <c r="R151" s="7">
        <v>10</v>
      </c>
    </row>
    <row r="152" spans="2:18" s="1" customFormat="1" ht="15" customHeight="1">
      <c r="B152" s="6" t="s">
        <v>707</v>
      </c>
      <c r="C152" s="37" t="s">
        <v>914</v>
      </c>
      <c r="D152" s="7">
        <v>3</v>
      </c>
      <c r="E152" s="8">
        <v>9.9337748344370865E-3</v>
      </c>
      <c r="F152" s="7">
        <v>299</v>
      </c>
      <c r="G152" s="8">
        <v>1.9396691534219915E-2</v>
      </c>
      <c r="H152" s="7">
        <v>6118</v>
      </c>
      <c r="I152" s="8">
        <v>1.6716303724145468E-2</v>
      </c>
      <c r="J152" s="7">
        <v>1</v>
      </c>
      <c r="K152" s="8">
        <v>3.3444816053511705E-3</v>
      </c>
      <c r="L152" s="7">
        <v>80</v>
      </c>
      <c r="M152" s="8">
        <v>1.3076168682576005E-2</v>
      </c>
      <c r="N152" s="39" t="s">
        <v>920</v>
      </c>
      <c r="O152" s="40">
        <v>20.46153846153846</v>
      </c>
      <c r="P152" s="40">
        <v>20.060402684563758</v>
      </c>
      <c r="Q152" s="40"/>
      <c r="R152" s="7">
        <v>139</v>
      </c>
    </row>
    <row r="153" spans="2:18" s="1" customFormat="1" ht="15" customHeight="1">
      <c r="B153" s="6" t="s">
        <v>708</v>
      </c>
      <c r="C153" s="37" t="s">
        <v>914</v>
      </c>
      <c r="D153" s="7"/>
      <c r="E153" s="8"/>
      <c r="F153" s="7">
        <v>201</v>
      </c>
      <c r="G153" s="8">
        <v>1.3039247486214725E-2</v>
      </c>
      <c r="H153" s="7">
        <v>3906</v>
      </c>
      <c r="I153" s="8">
        <v>1.0672422743790815E-2</v>
      </c>
      <c r="J153" s="7">
        <v>1</v>
      </c>
      <c r="K153" s="8">
        <v>4.9751243781094526E-3</v>
      </c>
      <c r="L153" s="7">
        <v>115</v>
      </c>
      <c r="M153" s="8">
        <v>2.9441884280593959E-2</v>
      </c>
      <c r="N153" s="39" t="s">
        <v>943</v>
      </c>
      <c r="O153" s="40">
        <v>19.432835820895523</v>
      </c>
      <c r="P153" s="40">
        <v>18.655000000000001</v>
      </c>
      <c r="Q153" s="40"/>
      <c r="R153" s="7">
        <v>31</v>
      </c>
    </row>
    <row r="154" spans="2:18" s="1" customFormat="1" ht="15" customHeight="1">
      <c r="B154" s="6" t="s">
        <v>710</v>
      </c>
      <c r="C154" s="37" t="s">
        <v>914</v>
      </c>
      <c r="D154" s="7"/>
      <c r="E154" s="8"/>
      <c r="F154" s="7">
        <v>42</v>
      </c>
      <c r="G154" s="8">
        <v>2.72461887771651E-3</v>
      </c>
      <c r="H154" s="7">
        <v>519</v>
      </c>
      <c r="I154" s="8">
        <v>1.4180715320090713E-3</v>
      </c>
      <c r="J154" s="7"/>
      <c r="K154" s="8"/>
      <c r="L154" s="7"/>
      <c r="M154" s="8"/>
      <c r="N154" s="39" t="s">
        <v>930</v>
      </c>
      <c r="O154" s="40">
        <v>12.357142857142858</v>
      </c>
      <c r="P154" s="40">
        <v>12.357142857142858</v>
      </c>
      <c r="Q154" s="40"/>
      <c r="R154" s="7"/>
    </row>
    <row r="155" spans="2:18" s="1" customFormat="1" ht="15" customHeight="1">
      <c r="B155" s="6" t="s">
        <v>711</v>
      </c>
      <c r="C155" s="37" t="s">
        <v>914</v>
      </c>
      <c r="D155" s="7">
        <v>11</v>
      </c>
      <c r="E155" s="8">
        <v>1.9117135905457074E-3</v>
      </c>
      <c r="F155" s="7">
        <v>5743</v>
      </c>
      <c r="G155" s="8">
        <v>0.37255919558871231</v>
      </c>
      <c r="H155" s="7">
        <v>100533</v>
      </c>
      <c r="I155" s="8">
        <v>0.27468783300090166</v>
      </c>
      <c r="J155" s="7">
        <v>8</v>
      </c>
      <c r="K155" s="8">
        <v>1.3930001741250218E-3</v>
      </c>
      <c r="L155" s="7">
        <v>2517</v>
      </c>
      <c r="M155" s="8">
        <v>2.5036555160991913E-2</v>
      </c>
      <c r="N155" s="39" t="s">
        <v>930</v>
      </c>
      <c r="O155" s="40">
        <v>17.505310813163852</v>
      </c>
      <c r="P155" s="40">
        <v>17.022842197035747</v>
      </c>
      <c r="Q155" s="40"/>
      <c r="R155" s="7">
        <v>4486</v>
      </c>
    </row>
    <row r="156" spans="2:18" s="1" customFormat="1" ht="15" customHeight="1">
      <c r="B156" s="6" t="s">
        <v>716</v>
      </c>
      <c r="C156" s="37" t="s">
        <v>914</v>
      </c>
      <c r="D156" s="7"/>
      <c r="E156" s="8"/>
      <c r="F156" s="7">
        <v>7</v>
      </c>
      <c r="G156" s="8">
        <v>4.54103146286085E-4</v>
      </c>
      <c r="H156" s="7">
        <v>115</v>
      </c>
      <c r="I156" s="8">
        <v>3.1421623541626821E-4</v>
      </c>
      <c r="J156" s="7"/>
      <c r="K156" s="8"/>
      <c r="L156" s="7"/>
      <c r="M156" s="8"/>
      <c r="N156" s="39" t="s">
        <v>963</v>
      </c>
      <c r="O156" s="40">
        <v>16.428571428571427</v>
      </c>
      <c r="P156" s="40">
        <v>16.428571428571427</v>
      </c>
      <c r="Q156" s="40"/>
      <c r="R156" s="7">
        <v>7</v>
      </c>
    </row>
    <row r="157" spans="2:18" s="1" customFormat="1" ht="15" customHeight="1">
      <c r="B157" s="6" t="s">
        <v>718</v>
      </c>
      <c r="C157" s="37" t="s">
        <v>907</v>
      </c>
      <c r="D157" s="7"/>
      <c r="E157" s="8"/>
      <c r="F157" s="7">
        <v>4</v>
      </c>
      <c r="G157" s="8">
        <v>2.5948751216347713E-4</v>
      </c>
      <c r="H157" s="7">
        <v>204</v>
      </c>
      <c r="I157" s="8">
        <v>5.5739227847755404E-4</v>
      </c>
      <c r="J157" s="7">
        <v>1</v>
      </c>
      <c r="K157" s="8">
        <v>0.25</v>
      </c>
      <c r="L157" s="7">
        <v>2</v>
      </c>
      <c r="M157" s="8">
        <v>9.8039215686274508E-3</v>
      </c>
      <c r="N157" s="39" t="s">
        <v>954</v>
      </c>
      <c r="O157" s="40">
        <v>51</v>
      </c>
      <c r="P157" s="40">
        <v>47.333333333333336</v>
      </c>
      <c r="Q157" s="40">
        <v>7.5</v>
      </c>
      <c r="R157" s="7"/>
    </row>
    <row r="158" spans="2:18" s="1" customFormat="1" ht="15" customHeight="1">
      <c r="B158" s="6" t="s">
        <v>726</v>
      </c>
      <c r="C158" s="37" t="s">
        <v>914</v>
      </c>
      <c r="D158" s="7"/>
      <c r="E158" s="8"/>
      <c r="F158" s="7">
        <v>10</v>
      </c>
      <c r="G158" s="8">
        <v>6.4871878040869281E-4</v>
      </c>
      <c r="H158" s="7">
        <v>466</v>
      </c>
      <c r="I158" s="8">
        <v>1.2732588322085304E-3</v>
      </c>
      <c r="J158" s="7">
        <v>1</v>
      </c>
      <c r="K158" s="8">
        <v>0.1</v>
      </c>
      <c r="L158" s="7">
        <v>6</v>
      </c>
      <c r="M158" s="8">
        <v>1.2875536480686695E-2</v>
      </c>
      <c r="N158" s="39" t="s">
        <v>952</v>
      </c>
      <c r="O158" s="40">
        <v>46.6</v>
      </c>
      <c r="P158" s="40">
        <v>44.444444444444443</v>
      </c>
      <c r="Q158" s="40"/>
      <c r="R158" s="7"/>
    </row>
    <row r="159" spans="2:18" s="1" customFormat="1" ht="15" customHeight="1">
      <c r="B159" s="6" t="s">
        <v>728</v>
      </c>
      <c r="C159" s="37" t="s">
        <v>914</v>
      </c>
      <c r="D159" s="7"/>
      <c r="E159" s="8"/>
      <c r="F159" s="7">
        <v>4</v>
      </c>
      <c r="G159" s="8">
        <v>2.5948751216347713E-4</v>
      </c>
      <c r="H159" s="7">
        <v>27</v>
      </c>
      <c r="I159" s="8">
        <v>7.377250744555862E-5</v>
      </c>
      <c r="J159" s="7"/>
      <c r="K159" s="8"/>
      <c r="L159" s="7"/>
      <c r="M159" s="8"/>
      <c r="N159" s="39" t="s">
        <v>956</v>
      </c>
      <c r="O159" s="40">
        <v>6.75</v>
      </c>
      <c r="P159" s="40">
        <v>6.75</v>
      </c>
      <c r="Q159" s="40"/>
      <c r="R159" s="7">
        <v>4</v>
      </c>
    </row>
    <row r="160" spans="2:18" s="1" customFormat="1" ht="15" customHeight="1">
      <c r="B160" s="6" t="s">
        <v>729</v>
      </c>
      <c r="C160" s="37" t="s">
        <v>914</v>
      </c>
      <c r="D160" s="7"/>
      <c r="E160" s="8"/>
      <c r="F160" s="7">
        <v>8</v>
      </c>
      <c r="G160" s="8">
        <v>5.1897502432695427E-4</v>
      </c>
      <c r="H160" s="7">
        <v>106</v>
      </c>
      <c r="I160" s="8">
        <v>2.8962539960108199E-4</v>
      </c>
      <c r="J160" s="7"/>
      <c r="K160" s="8"/>
      <c r="L160" s="7"/>
      <c r="M160" s="8"/>
      <c r="N160" s="39" t="s">
        <v>951</v>
      </c>
      <c r="O160" s="40">
        <v>13.25</v>
      </c>
      <c r="P160" s="40">
        <v>13.25</v>
      </c>
      <c r="Q160" s="40"/>
      <c r="R160" s="7">
        <v>6</v>
      </c>
    </row>
    <row r="161" spans="2:18" s="1" customFormat="1" ht="15" customHeight="1">
      <c r="B161" s="6" t="s">
        <v>747</v>
      </c>
      <c r="C161" s="37" t="s">
        <v>914</v>
      </c>
      <c r="D161" s="7"/>
      <c r="E161" s="8"/>
      <c r="F161" s="7">
        <v>2</v>
      </c>
      <c r="G161" s="8">
        <v>1.2974375608173857E-4</v>
      </c>
      <c r="H161" s="7">
        <v>73</v>
      </c>
      <c r="I161" s="8">
        <v>1.994590016120659E-4</v>
      </c>
      <c r="J161" s="7"/>
      <c r="K161" s="8"/>
      <c r="L161" s="7"/>
      <c r="M161" s="8"/>
      <c r="N161" s="39" t="s">
        <v>915</v>
      </c>
      <c r="O161" s="40">
        <v>36.5</v>
      </c>
      <c r="P161" s="40">
        <v>36.5</v>
      </c>
      <c r="Q161" s="40"/>
      <c r="R161" s="7"/>
    </row>
    <row r="162" spans="2:18" s="1" customFormat="1" ht="15" customHeight="1">
      <c r="B162" s="6" t="s">
        <v>757</v>
      </c>
      <c r="C162" s="37" t="s">
        <v>914</v>
      </c>
      <c r="D162" s="7"/>
      <c r="E162" s="8"/>
      <c r="F162" s="7">
        <v>16</v>
      </c>
      <c r="G162" s="8">
        <v>1.0379500486539085E-3</v>
      </c>
      <c r="H162" s="7">
        <v>398</v>
      </c>
      <c r="I162" s="8">
        <v>1.0874614060493457E-3</v>
      </c>
      <c r="J162" s="7"/>
      <c r="K162" s="8"/>
      <c r="L162" s="7"/>
      <c r="M162" s="8"/>
      <c r="N162" s="39" t="s">
        <v>923</v>
      </c>
      <c r="O162" s="40">
        <v>24.875</v>
      </c>
      <c r="P162" s="40">
        <v>24.875</v>
      </c>
      <c r="Q162" s="40"/>
      <c r="R162" s="7"/>
    </row>
    <row r="163" spans="2:18" s="1" customFormat="1" ht="15" customHeight="1">
      <c r="B163" s="6" t="s">
        <v>758</v>
      </c>
      <c r="C163" s="37" t="s">
        <v>914</v>
      </c>
      <c r="D163" s="7"/>
      <c r="E163" s="8"/>
      <c r="F163" s="7">
        <v>151</v>
      </c>
      <c r="G163" s="8">
        <v>9.7956535841712614E-3</v>
      </c>
      <c r="H163" s="7">
        <v>4008</v>
      </c>
      <c r="I163" s="8">
        <v>1.0951118883029591E-2</v>
      </c>
      <c r="J163" s="7"/>
      <c r="K163" s="8"/>
      <c r="L163" s="7"/>
      <c r="M163" s="8"/>
      <c r="N163" s="39" t="s">
        <v>953</v>
      </c>
      <c r="O163" s="40">
        <v>26.543046357615893</v>
      </c>
      <c r="P163" s="40">
        <v>26.543046357615893</v>
      </c>
      <c r="Q163" s="40"/>
      <c r="R163" s="7"/>
    </row>
    <row r="164" spans="2:18" s="1" customFormat="1" ht="15" customHeight="1">
      <c r="B164" s="6" t="s">
        <v>759</v>
      </c>
      <c r="C164" s="37" t="s">
        <v>914</v>
      </c>
      <c r="D164" s="7"/>
      <c r="E164" s="8"/>
      <c r="F164" s="7">
        <v>8</v>
      </c>
      <c r="G164" s="8">
        <v>5.1897502432695427E-4</v>
      </c>
      <c r="H164" s="7">
        <v>212</v>
      </c>
      <c r="I164" s="8">
        <v>5.7925079920216399E-4</v>
      </c>
      <c r="J164" s="7">
        <v>1</v>
      </c>
      <c r="K164" s="8">
        <v>0.125</v>
      </c>
      <c r="L164" s="7">
        <v>10</v>
      </c>
      <c r="M164" s="8">
        <v>4.716981132075472E-2</v>
      </c>
      <c r="N164" s="39" t="s">
        <v>921</v>
      </c>
      <c r="O164" s="40">
        <v>26.5</v>
      </c>
      <c r="P164" s="40">
        <v>20.285714285714285</v>
      </c>
      <c r="Q164" s="40"/>
      <c r="R164" s="7">
        <v>1</v>
      </c>
    </row>
    <row r="165" spans="2:18" s="1" customFormat="1" ht="15" customHeight="1">
      <c r="B165" s="6" t="s">
        <v>760</v>
      </c>
      <c r="C165" s="37" t="s">
        <v>914</v>
      </c>
      <c r="D165" s="7"/>
      <c r="E165" s="8"/>
      <c r="F165" s="7">
        <v>32</v>
      </c>
      <c r="G165" s="8">
        <v>2.0759000973078171E-3</v>
      </c>
      <c r="H165" s="7">
        <v>713</v>
      </c>
      <c r="I165" s="8">
        <v>1.9481406595808629E-3</v>
      </c>
      <c r="J165" s="7">
        <v>1</v>
      </c>
      <c r="K165" s="8">
        <v>3.125E-2</v>
      </c>
      <c r="L165" s="7">
        <v>16</v>
      </c>
      <c r="M165" s="8">
        <v>2.244039270687237E-2</v>
      </c>
      <c r="N165" s="39" t="s">
        <v>920</v>
      </c>
      <c r="O165" s="40">
        <v>22.28125</v>
      </c>
      <c r="P165" s="40">
        <v>20.548387096774192</v>
      </c>
      <c r="Q165" s="40"/>
      <c r="R165" s="7">
        <v>1</v>
      </c>
    </row>
    <row r="166" spans="2:18" s="1" customFormat="1" ht="15" customHeight="1">
      <c r="B166" s="6" t="s">
        <v>766</v>
      </c>
      <c r="C166" s="37" t="s">
        <v>907</v>
      </c>
      <c r="D166" s="7"/>
      <c r="E166" s="8"/>
      <c r="F166" s="7">
        <v>1</v>
      </c>
      <c r="G166" s="8">
        <v>6.4871878040869283E-5</v>
      </c>
      <c r="H166" s="7">
        <v>2</v>
      </c>
      <c r="I166" s="8">
        <v>5.4646301811524908E-6</v>
      </c>
      <c r="J166" s="7"/>
      <c r="K166" s="8"/>
      <c r="L166" s="7"/>
      <c r="M166" s="8"/>
      <c r="N166" s="39" t="s">
        <v>909</v>
      </c>
      <c r="O166" s="40">
        <v>2</v>
      </c>
      <c r="P166" s="40">
        <v>2</v>
      </c>
      <c r="Q166" s="40">
        <v>0</v>
      </c>
      <c r="R166" s="7"/>
    </row>
    <row r="167" spans="2:18" s="1" customFormat="1" ht="15" customHeight="1">
      <c r="B167" s="6" t="s">
        <v>795</v>
      </c>
      <c r="C167" s="37" t="s">
        <v>914</v>
      </c>
      <c r="D167" s="7"/>
      <c r="E167" s="8"/>
      <c r="F167" s="7">
        <v>1</v>
      </c>
      <c r="G167" s="8">
        <v>6.4871878040869283E-5</v>
      </c>
      <c r="H167" s="7">
        <v>25</v>
      </c>
      <c r="I167" s="8">
        <v>6.8307877264406133E-5</v>
      </c>
      <c r="J167" s="7"/>
      <c r="K167" s="8"/>
      <c r="L167" s="7"/>
      <c r="M167" s="8"/>
      <c r="N167" s="39" t="s">
        <v>912</v>
      </c>
      <c r="O167" s="40">
        <v>25</v>
      </c>
      <c r="P167" s="40">
        <v>25</v>
      </c>
      <c r="Q167" s="40"/>
      <c r="R167" s="7"/>
    </row>
    <row r="168" spans="2:18" s="1" customFormat="1" ht="15" customHeight="1">
      <c r="B168" s="6" t="s">
        <v>796</v>
      </c>
      <c r="C168" s="37" t="s">
        <v>914</v>
      </c>
      <c r="D168" s="7"/>
      <c r="E168" s="8"/>
      <c r="F168" s="7">
        <v>3</v>
      </c>
      <c r="G168" s="8">
        <v>1.9461563412260784E-4</v>
      </c>
      <c r="H168" s="7">
        <v>17</v>
      </c>
      <c r="I168" s="8">
        <v>4.644935653979617E-5</v>
      </c>
      <c r="J168" s="7"/>
      <c r="K168" s="8"/>
      <c r="L168" s="7"/>
      <c r="M168" s="8"/>
      <c r="N168" s="39" t="s">
        <v>924</v>
      </c>
      <c r="O168" s="40">
        <v>5.666666666666667</v>
      </c>
      <c r="P168" s="40">
        <v>5.666666666666667</v>
      </c>
      <c r="Q168" s="40"/>
      <c r="R168" s="7">
        <v>1</v>
      </c>
    </row>
    <row r="169" spans="2:18" s="1" customFormat="1" ht="15" customHeight="1">
      <c r="B169" s="6" t="s">
        <v>806</v>
      </c>
      <c r="C169" s="37" t="s">
        <v>914</v>
      </c>
      <c r="D169" s="7"/>
      <c r="E169" s="8"/>
      <c r="F169" s="7">
        <v>2</v>
      </c>
      <c r="G169" s="8">
        <v>1.2974375608173857E-4</v>
      </c>
      <c r="H169" s="7">
        <v>21</v>
      </c>
      <c r="I169" s="8">
        <v>5.7378616902101151E-5</v>
      </c>
      <c r="J169" s="7"/>
      <c r="K169" s="8"/>
      <c r="L169" s="7"/>
      <c r="M169" s="8"/>
      <c r="N169" s="39" t="s">
        <v>928</v>
      </c>
      <c r="O169" s="40">
        <v>10.5</v>
      </c>
      <c r="P169" s="40">
        <v>10.5</v>
      </c>
      <c r="Q169" s="40"/>
      <c r="R169" s="7"/>
    </row>
    <row r="170" spans="2:18" s="1" customFormat="1" ht="15" customHeight="1">
      <c r="B170" s="6" t="s">
        <v>808</v>
      </c>
      <c r="C170" s="37" t="s">
        <v>914</v>
      </c>
      <c r="D170" s="7"/>
      <c r="E170" s="8"/>
      <c r="F170" s="7">
        <v>1</v>
      </c>
      <c r="G170" s="8">
        <v>6.4871878040869283E-5</v>
      </c>
      <c r="H170" s="7">
        <v>7</v>
      </c>
      <c r="I170" s="8">
        <v>1.9126205634033716E-5</v>
      </c>
      <c r="J170" s="7"/>
      <c r="K170" s="8"/>
      <c r="L170" s="7"/>
      <c r="M170" s="8"/>
      <c r="N170" s="39" t="s">
        <v>953</v>
      </c>
      <c r="O170" s="40">
        <v>7</v>
      </c>
      <c r="P170" s="40">
        <v>7</v>
      </c>
      <c r="Q170" s="40"/>
      <c r="R170" s="7">
        <v>1</v>
      </c>
    </row>
    <row r="171" spans="2:18" s="1" customFormat="1" ht="15" customHeight="1">
      <c r="B171" s="6" t="s">
        <v>810</v>
      </c>
      <c r="C171" s="37" t="s">
        <v>914</v>
      </c>
      <c r="D171" s="7"/>
      <c r="E171" s="8"/>
      <c r="F171" s="7">
        <v>30</v>
      </c>
      <c r="G171" s="8">
        <v>1.9461563412260785E-3</v>
      </c>
      <c r="H171" s="7">
        <v>632</v>
      </c>
      <c r="I171" s="8">
        <v>1.7268231372441871E-3</v>
      </c>
      <c r="J171" s="7">
        <v>1</v>
      </c>
      <c r="K171" s="8">
        <v>3.3333333333333333E-2</v>
      </c>
      <c r="L171" s="7">
        <v>8</v>
      </c>
      <c r="M171" s="8">
        <v>1.2658227848101266E-2</v>
      </c>
      <c r="N171" s="39" t="s">
        <v>980</v>
      </c>
      <c r="O171" s="40">
        <v>21.066666666666666</v>
      </c>
      <c r="P171" s="40">
        <v>19.448275862068964</v>
      </c>
      <c r="Q171" s="40"/>
      <c r="R171" s="7">
        <v>17</v>
      </c>
    </row>
    <row r="172" spans="2:18" s="1" customFormat="1" ht="18" customHeight="1">
      <c r="B172" s="9" t="s">
        <v>887</v>
      </c>
      <c r="C172" s="41"/>
      <c r="D172" s="10">
        <v>43</v>
      </c>
      <c r="E172" s="11">
        <v>2.781731142450511E-3</v>
      </c>
      <c r="F172" s="10">
        <v>15415</v>
      </c>
      <c r="G172" s="11">
        <v>1</v>
      </c>
      <c r="H172" s="10">
        <v>365990</v>
      </c>
      <c r="I172" s="11">
        <v>1</v>
      </c>
      <c r="J172" s="42">
        <v>347</v>
      </c>
      <c r="K172" s="11">
        <v>2.2510541680181642E-2</v>
      </c>
      <c r="L172" s="10">
        <v>9585</v>
      </c>
      <c r="M172" s="11">
        <v>2.6189240143173309E-2</v>
      </c>
      <c r="N172" s="41"/>
      <c r="O172" s="43">
        <v>23.742458644177749</v>
      </c>
      <c r="P172" s="43">
        <v>22.420228298380675</v>
      </c>
      <c r="Q172" s="43">
        <v>1.4154395069737269</v>
      </c>
      <c r="R172" s="10">
        <v>5838</v>
      </c>
    </row>
    <row r="173" spans="2:18" s="1" customFormat="1" ht="15.75" customHeight="1">
      <c r="B173" s="223" t="s">
        <v>988</v>
      </c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</row>
  </sheetData>
  <mergeCells count="19">
    <mergeCell ref="D12:E12"/>
    <mergeCell ref="F12:G12"/>
    <mergeCell ref="H12:I12"/>
    <mergeCell ref="J12:K12"/>
    <mergeCell ref="L12:M12"/>
    <mergeCell ref="B173:M173"/>
    <mergeCell ref="R10:R12"/>
    <mergeCell ref="F11:I11"/>
    <mergeCell ref="J11:M11"/>
    <mergeCell ref="N11:N13"/>
    <mergeCell ref="O11:Q12"/>
    <mergeCell ref="B12:B13"/>
    <mergeCell ref="C12:C13"/>
    <mergeCell ref="B2:E3"/>
    <mergeCell ref="I2:L2"/>
    <mergeCell ref="B5:I6"/>
    <mergeCell ref="B10:B11"/>
    <mergeCell ref="C10:E11"/>
    <mergeCell ref="F10:Q10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49"/>
  <sheetViews>
    <sheetView workbookViewId="0"/>
  </sheetViews>
  <sheetFormatPr defaultColWidth="8.85546875" defaultRowHeight="12.75"/>
  <cols>
    <col min="1" max="1" width="1.42578125" style="12" customWidth="1"/>
    <col min="2" max="2" width="81.28515625" style="12" bestFit="1" customWidth="1"/>
    <col min="3" max="18" width="8.1406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B2" s="216" t="s">
        <v>0</v>
      </c>
      <c r="C2" s="216"/>
      <c r="D2" s="216"/>
      <c r="E2" s="216"/>
      <c r="J2" s="220" t="s">
        <v>996</v>
      </c>
      <c r="K2" s="220"/>
      <c r="L2" s="220"/>
      <c r="M2" s="220"/>
    </row>
    <row r="3" spans="2:18" s="1" customFormat="1" ht="3" customHeight="1" thickBot="1">
      <c r="B3" s="216"/>
      <c r="C3" s="216"/>
      <c r="D3" s="216"/>
      <c r="E3" s="216"/>
    </row>
    <row r="4" spans="2:18" s="1" customFormat="1" ht="36" customHeight="1"/>
    <row r="5" spans="2:18" s="1" customFormat="1" ht="18" customHeight="1" thickBot="1">
      <c r="B5" s="217" t="s">
        <v>997</v>
      </c>
      <c r="C5" s="217"/>
      <c r="D5" s="217"/>
      <c r="E5" s="217"/>
      <c r="F5" s="217"/>
      <c r="G5" s="217"/>
      <c r="H5" s="217"/>
      <c r="I5" s="217"/>
    </row>
    <row r="6" spans="2:18" s="1" customFormat="1" ht="13.5" customHeight="1">
      <c r="B6" s="2" t="s">
        <v>213</v>
      </c>
    </row>
    <row r="7" spans="2:18" s="1" customFormat="1" ht="11.25" customHeight="1"/>
    <row r="8" spans="2:18" s="1" customFormat="1" ht="15" customHeight="1">
      <c r="B8" s="2" t="s">
        <v>891</v>
      </c>
    </row>
    <row r="9" spans="2:18" s="1" customFormat="1" ht="11.25" customHeight="1"/>
    <row r="10" spans="2:18" s="1" customFormat="1" ht="15" customHeight="1">
      <c r="B10" s="2" t="s">
        <v>892</v>
      </c>
    </row>
    <row r="11" spans="2:18" s="1" customFormat="1" ht="22.5" customHeight="1"/>
    <row r="12" spans="2:18" s="1" customFormat="1" ht="27" customHeight="1">
      <c r="B12" s="229"/>
      <c r="C12" s="44"/>
      <c r="D12" s="230"/>
      <c r="E12" s="230"/>
      <c r="F12" s="230"/>
      <c r="G12" s="222" t="s">
        <v>893</v>
      </c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</row>
    <row r="13" spans="2:18" s="1" customFormat="1" ht="18" customHeight="1">
      <c r="B13" s="229"/>
      <c r="C13" s="44"/>
      <c r="D13" s="230"/>
      <c r="E13" s="230"/>
      <c r="F13" s="230"/>
      <c r="G13" s="233" t="s">
        <v>839</v>
      </c>
      <c r="H13" s="233"/>
      <c r="I13" s="233"/>
      <c r="J13" s="233"/>
      <c r="K13" s="231" t="s">
        <v>894</v>
      </c>
      <c r="L13" s="231"/>
      <c r="M13" s="231"/>
      <c r="N13" s="231"/>
      <c r="O13" s="231" t="s">
        <v>895</v>
      </c>
      <c r="P13" s="231" t="s">
        <v>896</v>
      </c>
      <c r="Q13" s="231"/>
      <c r="R13" s="231"/>
    </row>
    <row r="14" spans="2:18" s="1" customFormat="1" ht="18" customHeight="1">
      <c r="B14" s="234" t="s">
        <v>275</v>
      </c>
      <c r="C14" s="233" t="s">
        <v>998</v>
      </c>
      <c r="D14" s="233" t="s">
        <v>897</v>
      </c>
      <c r="E14" s="233" t="s">
        <v>849</v>
      </c>
      <c r="F14" s="233"/>
      <c r="G14" s="233" t="s">
        <v>898</v>
      </c>
      <c r="H14" s="233"/>
      <c r="I14" s="233" t="s">
        <v>899</v>
      </c>
      <c r="J14" s="233"/>
      <c r="K14" s="231" t="s">
        <v>898</v>
      </c>
      <c r="L14" s="231"/>
      <c r="M14" s="231" t="s">
        <v>899</v>
      </c>
      <c r="N14" s="231"/>
      <c r="O14" s="231"/>
      <c r="P14" s="231"/>
      <c r="Q14" s="231"/>
      <c r="R14" s="231"/>
    </row>
    <row r="15" spans="2:18" s="1" customFormat="1" ht="45.75" customHeight="1">
      <c r="B15" s="234"/>
      <c r="C15" s="233"/>
      <c r="D15" s="233"/>
      <c r="E15" s="35" t="s">
        <v>900</v>
      </c>
      <c r="F15" s="35" t="s">
        <v>901</v>
      </c>
      <c r="G15" s="35" t="s">
        <v>900</v>
      </c>
      <c r="H15" s="20" t="s">
        <v>902</v>
      </c>
      <c r="I15" s="35" t="s">
        <v>900</v>
      </c>
      <c r="J15" s="20" t="s">
        <v>902</v>
      </c>
      <c r="K15" s="20" t="s">
        <v>900</v>
      </c>
      <c r="L15" s="20" t="s">
        <v>901</v>
      </c>
      <c r="M15" s="20" t="s">
        <v>900</v>
      </c>
      <c r="N15" s="20" t="s">
        <v>901</v>
      </c>
      <c r="O15" s="231"/>
      <c r="P15" s="20" t="s">
        <v>903</v>
      </c>
      <c r="Q15" s="20" t="s">
        <v>904</v>
      </c>
      <c r="R15" s="36" t="s">
        <v>905</v>
      </c>
    </row>
    <row r="16" spans="2:18" s="1" customFormat="1" ht="18" customHeight="1">
      <c r="B16" s="6" t="s">
        <v>648</v>
      </c>
      <c r="C16" s="37" t="s">
        <v>931</v>
      </c>
      <c r="D16" s="37" t="s">
        <v>914</v>
      </c>
      <c r="E16" s="7">
        <v>375</v>
      </c>
      <c r="F16" s="8">
        <v>5.2747809207657577E-3</v>
      </c>
      <c r="G16" s="7">
        <v>70718</v>
      </c>
      <c r="H16" s="8">
        <v>6.7185328255022658E-2</v>
      </c>
      <c r="I16" s="7">
        <v>221532</v>
      </c>
      <c r="J16" s="8">
        <v>2.809703860673024E-2</v>
      </c>
      <c r="K16" s="7">
        <v>301</v>
      </c>
      <c r="L16" s="8">
        <v>4.2563420911224869E-3</v>
      </c>
      <c r="M16" s="7">
        <v>1353</v>
      </c>
      <c r="N16" s="8">
        <v>6.1074698012025348E-3</v>
      </c>
      <c r="O16" s="39" t="s">
        <v>927</v>
      </c>
      <c r="P16" s="40">
        <v>3.1326112163805537</v>
      </c>
      <c r="Q16" s="40">
        <v>3.0925486743258022</v>
      </c>
      <c r="R16" s="40"/>
    </row>
    <row r="17" spans="2:18" s="1" customFormat="1" ht="18" customHeight="1">
      <c r="B17" s="6" t="s">
        <v>630</v>
      </c>
      <c r="C17" s="37" t="s">
        <v>925</v>
      </c>
      <c r="D17" s="37" t="s">
        <v>914</v>
      </c>
      <c r="E17" s="7">
        <v>299</v>
      </c>
      <c r="F17" s="8">
        <v>5.0568258693005005E-3</v>
      </c>
      <c r="G17" s="7">
        <v>58829</v>
      </c>
      <c r="H17" s="8">
        <v>5.5890235525817018E-2</v>
      </c>
      <c r="I17" s="7">
        <v>206090</v>
      </c>
      <c r="J17" s="8">
        <v>2.6138520333229671E-2</v>
      </c>
      <c r="K17" s="7">
        <v>7651</v>
      </c>
      <c r="L17" s="8">
        <v>0.13005490489384489</v>
      </c>
      <c r="M17" s="7">
        <v>17631</v>
      </c>
      <c r="N17" s="8">
        <v>8.5550002426124511E-2</v>
      </c>
      <c r="O17" s="39" t="s">
        <v>911</v>
      </c>
      <c r="P17" s="40">
        <v>3.5032042020092131</v>
      </c>
      <c r="Q17" s="40">
        <v>3.0811676892414708</v>
      </c>
      <c r="R17" s="40"/>
    </row>
    <row r="18" spans="2:18" s="1" customFormat="1" ht="18" customHeight="1">
      <c r="B18" s="6" t="s">
        <v>778</v>
      </c>
      <c r="C18" s="37" t="s">
        <v>999</v>
      </c>
      <c r="D18" s="37" t="s">
        <v>907</v>
      </c>
      <c r="E18" s="7">
        <v>18</v>
      </c>
      <c r="F18" s="8">
        <v>5.7984086589569312E-4</v>
      </c>
      <c r="G18" s="7">
        <v>31025</v>
      </c>
      <c r="H18" s="8">
        <v>2.9475166281739837E-2</v>
      </c>
      <c r="I18" s="7">
        <v>257557</v>
      </c>
      <c r="J18" s="8">
        <v>3.2666111317704083E-2</v>
      </c>
      <c r="K18" s="7">
        <v>325</v>
      </c>
      <c r="L18" s="8">
        <v>1.0475423045930701E-2</v>
      </c>
      <c r="M18" s="7">
        <v>3015</v>
      </c>
      <c r="N18" s="8">
        <v>1.1706146600558322E-2</v>
      </c>
      <c r="O18" s="39" t="s">
        <v>908</v>
      </c>
      <c r="P18" s="40">
        <v>8.3015954875100721</v>
      </c>
      <c r="Q18" s="40">
        <v>8.015081433224756</v>
      </c>
      <c r="R18" s="40">
        <v>1.5653827558420628</v>
      </c>
    </row>
    <row r="19" spans="2:18" s="1" customFormat="1" ht="18" customHeight="1">
      <c r="B19" s="6" t="s">
        <v>392</v>
      </c>
      <c r="C19" s="37" t="s">
        <v>1000</v>
      </c>
      <c r="D19" s="37" t="s">
        <v>914</v>
      </c>
      <c r="E19" s="7">
        <v>161</v>
      </c>
      <c r="F19" s="8">
        <v>5.6412053258584442E-3</v>
      </c>
      <c r="G19" s="7">
        <v>28379</v>
      </c>
      <c r="H19" s="8">
        <v>2.6961345492650921E-2</v>
      </c>
      <c r="I19" s="7">
        <v>295214</v>
      </c>
      <c r="J19" s="8">
        <v>3.7442171583551183E-2</v>
      </c>
      <c r="K19" s="7">
        <v>1325</v>
      </c>
      <c r="L19" s="8">
        <v>4.6689453469114489E-2</v>
      </c>
      <c r="M19" s="7">
        <v>11230</v>
      </c>
      <c r="N19" s="8">
        <v>3.8040201345464646E-2</v>
      </c>
      <c r="O19" s="39" t="s">
        <v>923</v>
      </c>
      <c r="P19" s="40">
        <v>10.4025511822122</v>
      </c>
      <c r="Q19" s="40">
        <v>9.3213203223183267</v>
      </c>
      <c r="R19" s="40"/>
    </row>
    <row r="20" spans="2:18" s="1" customFormat="1" ht="18" customHeight="1">
      <c r="B20" s="6" t="s">
        <v>628</v>
      </c>
      <c r="C20" s="37" t="s">
        <v>925</v>
      </c>
      <c r="D20" s="37" t="s">
        <v>907</v>
      </c>
      <c r="E20" s="7">
        <v>7</v>
      </c>
      <c r="F20" s="8">
        <v>2.9629629629629629E-4</v>
      </c>
      <c r="G20" s="7">
        <v>23618</v>
      </c>
      <c r="H20" s="8">
        <v>2.2438178154460323E-2</v>
      </c>
      <c r="I20" s="7">
        <v>121135</v>
      </c>
      <c r="J20" s="8">
        <v>1.5363625894346044E-2</v>
      </c>
      <c r="K20" s="7">
        <v>1075</v>
      </c>
      <c r="L20" s="8">
        <v>4.5516131763908882E-2</v>
      </c>
      <c r="M20" s="7">
        <v>10899</v>
      </c>
      <c r="N20" s="8">
        <v>8.997399595492632E-2</v>
      </c>
      <c r="O20" s="39" t="s">
        <v>928</v>
      </c>
      <c r="P20" s="40">
        <v>5.1289270895080028</v>
      </c>
      <c r="Q20" s="40">
        <v>4.4119682384775762</v>
      </c>
      <c r="R20" s="40">
        <v>1.1315522059446186</v>
      </c>
    </row>
    <row r="21" spans="2:18" s="1" customFormat="1" ht="18" customHeight="1">
      <c r="B21" s="6" t="s">
        <v>616</v>
      </c>
      <c r="C21" s="37" t="s">
        <v>920</v>
      </c>
      <c r="D21" s="37" t="s">
        <v>907</v>
      </c>
      <c r="E21" s="7">
        <v>4748</v>
      </c>
      <c r="F21" s="8">
        <v>0.22540827952905432</v>
      </c>
      <c r="G21" s="7">
        <v>16316</v>
      </c>
      <c r="H21" s="8">
        <v>1.550094482039862E-2</v>
      </c>
      <c r="I21" s="7">
        <v>64645</v>
      </c>
      <c r="J21" s="8">
        <v>8.1989647578321698E-3</v>
      </c>
      <c r="K21" s="7">
        <v>60</v>
      </c>
      <c r="L21" s="8">
        <v>3.6773719048786469E-3</v>
      </c>
      <c r="M21" s="7">
        <v>377</v>
      </c>
      <c r="N21" s="8">
        <v>5.8318508778714521E-3</v>
      </c>
      <c r="O21" s="39" t="s">
        <v>931</v>
      </c>
      <c r="P21" s="40">
        <v>3.962061779848002</v>
      </c>
      <c r="Q21" s="40">
        <v>3.8978223425196852</v>
      </c>
      <c r="R21" s="40">
        <v>0.66548173571953906</v>
      </c>
    </row>
    <row r="22" spans="2:18" s="1" customFormat="1" ht="18" customHeight="1">
      <c r="B22" s="6" t="s">
        <v>425</v>
      </c>
      <c r="C22" s="37" t="s">
        <v>1001</v>
      </c>
      <c r="D22" s="37" t="s">
        <v>907</v>
      </c>
      <c r="E22" s="7">
        <v>14170</v>
      </c>
      <c r="F22" s="8">
        <v>0.80699356455379012</v>
      </c>
      <c r="G22" s="7">
        <v>3389</v>
      </c>
      <c r="H22" s="8">
        <v>3.2197047068111624E-3</v>
      </c>
      <c r="I22" s="7">
        <v>9879</v>
      </c>
      <c r="J22" s="8">
        <v>1.2529595922751028E-3</v>
      </c>
      <c r="K22" s="7">
        <v>355</v>
      </c>
      <c r="L22" s="8">
        <v>0.1047506639126586</v>
      </c>
      <c r="M22" s="7">
        <v>1071</v>
      </c>
      <c r="N22" s="8">
        <v>0.10841178256908594</v>
      </c>
      <c r="O22" s="39" t="s">
        <v>911</v>
      </c>
      <c r="P22" s="40">
        <v>2.9150191796990264</v>
      </c>
      <c r="Q22" s="40">
        <v>2.4337508239947265</v>
      </c>
      <c r="R22" s="40">
        <v>0.5886692239598702</v>
      </c>
    </row>
    <row r="23" spans="2:18" s="1" customFormat="1" ht="18" customHeight="1">
      <c r="B23" s="6" t="s">
        <v>666</v>
      </c>
      <c r="C23" s="37" t="s">
        <v>943</v>
      </c>
      <c r="D23" s="37" t="s">
        <v>914</v>
      </c>
      <c r="E23" s="7">
        <v>2027</v>
      </c>
      <c r="F23" s="8">
        <v>0.12919880170820319</v>
      </c>
      <c r="G23" s="7">
        <v>13662</v>
      </c>
      <c r="H23" s="8">
        <v>1.2979523666112157E-2</v>
      </c>
      <c r="I23" s="7">
        <v>67327</v>
      </c>
      <c r="J23" s="8">
        <v>8.5391244527893342E-3</v>
      </c>
      <c r="K23" s="7">
        <v>1092</v>
      </c>
      <c r="L23" s="8">
        <v>7.9929732103645151E-2</v>
      </c>
      <c r="M23" s="7">
        <v>8708</v>
      </c>
      <c r="N23" s="8">
        <v>0.12933889821319827</v>
      </c>
      <c r="O23" s="39" t="s">
        <v>930</v>
      </c>
      <c r="P23" s="40">
        <v>4.9280486019616454</v>
      </c>
      <c r="Q23" s="40">
        <v>3.8791567223548129</v>
      </c>
      <c r="R23" s="40"/>
    </row>
    <row r="24" spans="2:18" s="1" customFormat="1" ht="18" customHeight="1">
      <c r="B24" s="6" t="s">
        <v>733</v>
      </c>
      <c r="C24" s="37" t="s">
        <v>1002</v>
      </c>
      <c r="D24" s="37" t="s">
        <v>907</v>
      </c>
      <c r="E24" s="7">
        <v>1557</v>
      </c>
      <c r="F24" s="8">
        <v>0.10209166612025442</v>
      </c>
      <c r="G24" s="7">
        <v>13694</v>
      </c>
      <c r="H24" s="8">
        <v>1.3009925126902348E-2</v>
      </c>
      <c r="I24" s="7">
        <v>53092</v>
      </c>
      <c r="J24" s="8">
        <v>6.7336907250804484E-3</v>
      </c>
      <c r="K24" s="7">
        <v>643</v>
      </c>
      <c r="L24" s="8">
        <v>4.6954870746312251E-2</v>
      </c>
      <c r="M24" s="7">
        <v>2918</v>
      </c>
      <c r="N24" s="8">
        <v>5.4961199427409027E-2</v>
      </c>
      <c r="O24" s="39" t="s">
        <v>928</v>
      </c>
      <c r="P24" s="40">
        <v>3.8770264349350079</v>
      </c>
      <c r="Q24" s="40">
        <v>3.3448011646617117</v>
      </c>
      <c r="R24" s="40">
        <v>1.237403242295896</v>
      </c>
    </row>
    <row r="25" spans="2:18" s="1" customFormat="1" ht="18" customHeight="1">
      <c r="B25" s="6" t="s">
        <v>287</v>
      </c>
      <c r="C25" s="37" t="s">
        <v>1003</v>
      </c>
      <c r="D25" s="37" t="s">
        <v>914</v>
      </c>
      <c r="E25" s="7">
        <v>49</v>
      </c>
      <c r="F25" s="8">
        <v>3.4141583054626535E-3</v>
      </c>
      <c r="G25" s="7">
        <v>14303</v>
      </c>
      <c r="H25" s="8">
        <v>1.3588502927565669E-2</v>
      </c>
      <c r="I25" s="7">
        <v>151036</v>
      </c>
      <c r="J25" s="8">
        <v>1.9155987952106733E-2</v>
      </c>
      <c r="K25" s="7">
        <v>354</v>
      </c>
      <c r="L25" s="8">
        <v>2.4750052436551772E-2</v>
      </c>
      <c r="M25" s="7">
        <v>3623</v>
      </c>
      <c r="N25" s="8">
        <v>2.3987658571466404E-2</v>
      </c>
      <c r="O25" s="39" t="s">
        <v>919</v>
      </c>
      <c r="P25" s="40">
        <v>10.559742711319304</v>
      </c>
      <c r="Q25" s="40">
        <v>9.8059359093841856</v>
      </c>
      <c r="R25" s="40"/>
    </row>
    <row r="26" spans="2:18" s="1" customFormat="1" ht="18" customHeight="1">
      <c r="B26" s="6" t="s">
        <v>483</v>
      </c>
      <c r="C26" s="37" t="s">
        <v>999</v>
      </c>
      <c r="D26" s="37" t="s">
        <v>907</v>
      </c>
      <c r="E26" s="7">
        <v>9218</v>
      </c>
      <c r="F26" s="8">
        <v>0.66235539268520516</v>
      </c>
      <c r="G26" s="7">
        <v>4699</v>
      </c>
      <c r="H26" s="8">
        <v>4.4642645079096049E-3</v>
      </c>
      <c r="I26" s="7">
        <v>15088</v>
      </c>
      <c r="J26" s="8">
        <v>1.9136202377008553E-3</v>
      </c>
      <c r="K26" s="7">
        <v>184</v>
      </c>
      <c r="L26" s="8">
        <v>3.9157267503724197E-2</v>
      </c>
      <c r="M26" s="7">
        <v>1110</v>
      </c>
      <c r="N26" s="8">
        <v>7.3568398727465539E-2</v>
      </c>
      <c r="O26" s="39" t="s">
        <v>927</v>
      </c>
      <c r="P26" s="40">
        <v>3.2108959353053841</v>
      </c>
      <c r="Q26" s="40">
        <v>2.7685492801771869</v>
      </c>
      <c r="R26" s="40">
        <v>0.76037454777612257</v>
      </c>
    </row>
    <row r="27" spans="2:18" s="1" customFormat="1" ht="18" customHeight="1">
      <c r="B27" s="6" t="s">
        <v>482</v>
      </c>
      <c r="C27" s="37" t="s">
        <v>999</v>
      </c>
      <c r="D27" s="37" t="s">
        <v>907</v>
      </c>
      <c r="E27" s="7">
        <v>7467</v>
      </c>
      <c r="F27" s="8">
        <v>0.5395231213872832</v>
      </c>
      <c r="G27" s="7">
        <v>6373</v>
      </c>
      <c r="H27" s="8">
        <v>6.0546409254964703E-3</v>
      </c>
      <c r="I27" s="7">
        <v>20373</v>
      </c>
      <c r="J27" s="8">
        <v>2.5839200094564902E-3</v>
      </c>
      <c r="K27" s="7">
        <v>53</v>
      </c>
      <c r="L27" s="8">
        <v>8.3163345363251213E-3</v>
      </c>
      <c r="M27" s="7">
        <v>419</v>
      </c>
      <c r="N27" s="8">
        <v>2.0566435969174887E-2</v>
      </c>
      <c r="O27" s="39" t="s">
        <v>929</v>
      </c>
      <c r="P27" s="40">
        <v>3.1967676133689</v>
      </c>
      <c r="Q27" s="40">
        <v>3.0566455696202532</v>
      </c>
      <c r="R27" s="40">
        <v>0.98258277106543235</v>
      </c>
    </row>
    <row r="28" spans="2:18" s="1" customFormat="1" ht="18" customHeight="1">
      <c r="B28" s="6" t="s">
        <v>684</v>
      </c>
      <c r="C28" s="37" t="s">
        <v>936</v>
      </c>
      <c r="D28" s="37" t="s">
        <v>914</v>
      </c>
      <c r="E28" s="7">
        <v>279</v>
      </c>
      <c r="F28" s="8">
        <v>2.1574389112279616E-2</v>
      </c>
      <c r="G28" s="7">
        <v>12653</v>
      </c>
      <c r="H28" s="8">
        <v>1.2020927605571448E-2</v>
      </c>
      <c r="I28" s="7">
        <v>191010</v>
      </c>
      <c r="J28" s="8">
        <v>2.4225914740405644E-2</v>
      </c>
      <c r="K28" s="7">
        <v>667</v>
      </c>
      <c r="L28" s="8">
        <v>5.2714771200505807E-2</v>
      </c>
      <c r="M28" s="7">
        <v>16701</v>
      </c>
      <c r="N28" s="8">
        <v>8.7435212816082922E-2</v>
      </c>
      <c r="O28" s="39" t="s">
        <v>971</v>
      </c>
      <c r="P28" s="40">
        <v>15.096024658183829</v>
      </c>
      <c r="Q28" s="40">
        <v>12.419906557650592</v>
      </c>
      <c r="R28" s="40"/>
    </row>
    <row r="29" spans="2:18" s="1" customFormat="1" ht="18" customHeight="1">
      <c r="B29" s="6" t="s">
        <v>711</v>
      </c>
      <c r="C29" s="37" t="s">
        <v>917</v>
      </c>
      <c r="D29" s="37" t="s">
        <v>914</v>
      </c>
      <c r="E29" s="7">
        <v>5539</v>
      </c>
      <c r="F29" s="8">
        <v>0.44386569436653578</v>
      </c>
      <c r="G29" s="7">
        <v>6940</v>
      </c>
      <c r="H29" s="8">
        <v>6.593316808872666E-3</v>
      </c>
      <c r="I29" s="7">
        <v>31379</v>
      </c>
      <c r="J29" s="8">
        <v>3.9798176987549802E-3</v>
      </c>
      <c r="K29" s="7">
        <v>416</v>
      </c>
      <c r="L29" s="8">
        <v>5.9942363112391928E-2</v>
      </c>
      <c r="M29" s="7">
        <v>3217</v>
      </c>
      <c r="N29" s="8">
        <v>0.1025207941617005</v>
      </c>
      <c r="O29" s="39" t="s">
        <v>930</v>
      </c>
      <c r="P29" s="40">
        <v>4.5214697406340054</v>
      </c>
      <c r="Q29" s="40">
        <v>3.7415695892090741</v>
      </c>
      <c r="R29" s="40"/>
    </row>
    <row r="30" spans="2:18" s="1" customFormat="1" ht="18" customHeight="1">
      <c r="B30" s="6" t="s">
        <v>359</v>
      </c>
      <c r="C30" s="37" t="s">
        <v>1004</v>
      </c>
      <c r="D30" s="37" t="s">
        <v>914</v>
      </c>
      <c r="E30" s="7">
        <v>41</v>
      </c>
      <c r="F30" s="8">
        <v>3.3683864607295432E-3</v>
      </c>
      <c r="G30" s="7">
        <v>12131</v>
      </c>
      <c r="H30" s="8">
        <v>1.1525003776431458E-2</v>
      </c>
      <c r="I30" s="7">
        <v>146307</v>
      </c>
      <c r="J30" s="8">
        <v>1.8556205999290764E-2</v>
      </c>
      <c r="K30" s="7">
        <v>2796</v>
      </c>
      <c r="L30" s="8">
        <v>0.23048388426345726</v>
      </c>
      <c r="M30" s="7">
        <v>22302</v>
      </c>
      <c r="N30" s="8">
        <v>0.15243289794746662</v>
      </c>
      <c r="O30" s="39" t="s">
        <v>931</v>
      </c>
      <c r="P30" s="40">
        <v>12.060588574725909</v>
      </c>
      <c r="Q30" s="40">
        <v>8.7796464916979104</v>
      </c>
      <c r="R30" s="40"/>
    </row>
    <row r="31" spans="2:18" s="1" customFormat="1" ht="18" customHeight="1">
      <c r="B31" s="6" t="s">
        <v>357</v>
      </c>
      <c r="C31" s="37" t="s">
        <v>1004</v>
      </c>
      <c r="D31" s="37" t="s">
        <v>914</v>
      </c>
      <c r="E31" s="7">
        <v>115</v>
      </c>
      <c r="F31" s="8">
        <v>9.6089572192513371E-3</v>
      </c>
      <c r="G31" s="7">
        <v>11853</v>
      </c>
      <c r="H31" s="8">
        <v>1.1260891085816674E-2</v>
      </c>
      <c r="I31" s="7">
        <v>130098</v>
      </c>
      <c r="J31" s="8">
        <v>1.6500408648224142E-2</v>
      </c>
      <c r="K31" s="7">
        <v>527</v>
      </c>
      <c r="L31" s="8">
        <v>4.446131780983717E-2</v>
      </c>
      <c r="M31" s="7">
        <v>4922</v>
      </c>
      <c r="N31" s="8">
        <v>3.7833018186290333E-2</v>
      </c>
      <c r="O31" s="39" t="s">
        <v>922</v>
      </c>
      <c r="P31" s="40">
        <v>10.975955454315363</v>
      </c>
      <c r="Q31" s="40">
        <v>9.7956030372594025</v>
      </c>
      <c r="R31" s="40"/>
    </row>
    <row r="32" spans="2:18" s="1" customFormat="1" ht="18" customHeight="1">
      <c r="B32" s="6" t="s">
        <v>568</v>
      </c>
      <c r="C32" s="37" t="s">
        <v>924</v>
      </c>
      <c r="D32" s="37" t="s">
        <v>907</v>
      </c>
      <c r="E32" s="7">
        <v>2305</v>
      </c>
      <c r="F32" s="8">
        <v>0.19932549290902801</v>
      </c>
      <c r="G32" s="7">
        <v>9259</v>
      </c>
      <c r="H32" s="8">
        <v>8.7964726705118176E-3</v>
      </c>
      <c r="I32" s="7">
        <v>36195</v>
      </c>
      <c r="J32" s="8">
        <v>4.5906339146064724E-3</v>
      </c>
      <c r="K32" s="7">
        <v>150</v>
      </c>
      <c r="L32" s="8">
        <v>1.6200453612701157E-2</v>
      </c>
      <c r="M32" s="7">
        <v>985</v>
      </c>
      <c r="N32" s="8">
        <v>2.721370355021412E-2</v>
      </c>
      <c r="O32" s="39" t="s">
        <v>929</v>
      </c>
      <c r="P32" s="40">
        <v>3.909169456744789</v>
      </c>
      <c r="Q32" s="40">
        <v>3.6670326051158195</v>
      </c>
      <c r="R32" s="40">
        <v>0.81185873204449721</v>
      </c>
    </row>
    <row r="33" spans="2:18" s="1" customFormat="1" ht="18" customHeight="1">
      <c r="B33" s="6" t="s">
        <v>390</v>
      </c>
      <c r="C33" s="37" t="s">
        <v>1000</v>
      </c>
      <c r="D33" s="37" t="s">
        <v>914</v>
      </c>
      <c r="E33" s="7">
        <v>2512</v>
      </c>
      <c r="F33" s="8">
        <v>0.22691960252935864</v>
      </c>
      <c r="G33" s="7">
        <v>8558</v>
      </c>
      <c r="H33" s="8">
        <v>8.1304906700766979E-3</v>
      </c>
      <c r="I33" s="7">
        <v>35261</v>
      </c>
      <c r="J33" s="8">
        <v>4.4721741252366021E-3</v>
      </c>
      <c r="K33" s="7">
        <v>528</v>
      </c>
      <c r="L33" s="8">
        <v>6.1696658097686374E-2</v>
      </c>
      <c r="M33" s="7">
        <v>3095</v>
      </c>
      <c r="N33" s="8">
        <v>8.7774027962905191E-2</v>
      </c>
      <c r="O33" s="39" t="s">
        <v>930</v>
      </c>
      <c r="P33" s="40">
        <v>4.1202383734517412</v>
      </c>
      <c r="Q33" s="40">
        <v>3.4104607721046079</v>
      </c>
      <c r="R33" s="40"/>
    </row>
    <row r="34" spans="2:18" s="1" customFormat="1" ht="18" customHeight="1">
      <c r="B34" s="6" t="s">
        <v>742</v>
      </c>
      <c r="C34" s="37" t="s">
        <v>999</v>
      </c>
      <c r="D34" s="37" t="s">
        <v>907</v>
      </c>
      <c r="E34" s="7">
        <v>3661</v>
      </c>
      <c r="F34" s="8">
        <v>0.33822985957132301</v>
      </c>
      <c r="G34" s="7">
        <v>7163</v>
      </c>
      <c r="H34" s="8">
        <v>6.8051769887543098E-3</v>
      </c>
      <c r="I34" s="7">
        <v>20620</v>
      </c>
      <c r="J34" s="8">
        <v>2.6152471700286077E-3</v>
      </c>
      <c r="K34" s="7">
        <v>533</v>
      </c>
      <c r="L34" s="8">
        <v>7.441016333938294E-2</v>
      </c>
      <c r="M34" s="7">
        <v>2047</v>
      </c>
      <c r="N34" s="8">
        <v>9.9272550921435498E-2</v>
      </c>
      <c r="O34" s="39" t="s">
        <v>911</v>
      </c>
      <c r="P34" s="40">
        <v>2.8786821164316625</v>
      </c>
      <c r="Q34" s="40">
        <v>2.4736048265460031</v>
      </c>
      <c r="R34" s="40">
        <v>0.35292475219879937</v>
      </c>
    </row>
    <row r="35" spans="2:18" s="1" customFormat="1" ht="18" customHeight="1">
      <c r="B35" s="6" t="s">
        <v>810</v>
      </c>
      <c r="C35" s="37" t="s">
        <v>926</v>
      </c>
      <c r="D35" s="37" t="s">
        <v>914</v>
      </c>
      <c r="E35" s="7">
        <v>26</v>
      </c>
      <c r="F35" s="8">
        <v>2.530659918240218E-3</v>
      </c>
      <c r="G35" s="7">
        <v>10248</v>
      </c>
      <c r="H35" s="8">
        <v>9.7360678180586583E-3</v>
      </c>
      <c r="I35" s="7">
        <v>143554</v>
      </c>
      <c r="J35" s="8">
        <v>1.8207041331051735E-2</v>
      </c>
      <c r="K35" s="7">
        <v>280</v>
      </c>
      <c r="L35" s="8">
        <v>2.7322404371584699E-2</v>
      </c>
      <c r="M35" s="7">
        <v>4059</v>
      </c>
      <c r="N35" s="8">
        <v>2.8275074188110396E-2</v>
      </c>
      <c r="O35" s="39" t="s">
        <v>980</v>
      </c>
      <c r="P35" s="40">
        <v>14.008001561280249</v>
      </c>
      <c r="Q35" s="40">
        <v>12.839586677367576</v>
      </c>
      <c r="R35" s="40"/>
    </row>
    <row r="36" spans="2:18" s="1" customFormat="1" ht="18" customHeight="1">
      <c r="B36" s="6" t="s">
        <v>792</v>
      </c>
      <c r="C36" s="37" t="s">
        <v>1000</v>
      </c>
      <c r="D36" s="37" t="s">
        <v>907</v>
      </c>
      <c r="E36" s="7">
        <v>868</v>
      </c>
      <c r="F36" s="8">
        <v>8.5542524884202234E-2</v>
      </c>
      <c r="G36" s="7">
        <v>9279</v>
      </c>
      <c r="H36" s="8">
        <v>8.8154735835056872E-3</v>
      </c>
      <c r="I36" s="7">
        <v>38716</v>
      </c>
      <c r="J36" s="8">
        <v>4.910373881417439E-3</v>
      </c>
      <c r="K36" s="7">
        <v>272</v>
      </c>
      <c r="L36" s="8">
        <v>2.9313503610302834E-2</v>
      </c>
      <c r="M36" s="7">
        <v>1742</v>
      </c>
      <c r="N36" s="8">
        <v>4.4994317594792853E-2</v>
      </c>
      <c r="O36" s="39" t="s">
        <v>924</v>
      </c>
      <c r="P36" s="40">
        <v>4.1724323741782516</v>
      </c>
      <c r="Q36" s="40">
        <v>3.7722882202731207</v>
      </c>
      <c r="R36" s="40">
        <v>1.4710636922082121</v>
      </c>
    </row>
    <row r="37" spans="2:18" s="1" customFormat="1" ht="18" customHeight="1">
      <c r="B37" s="6" t="s">
        <v>573</v>
      </c>
      <c r="C37" s="37" t="s">
        <v>924</v>
      </c>
      <c r="D37" s="37" t="s">
        <v>914</v>
      </c>
      <c r="E37" s="7">
        <v>182</v>
      </c>
      <c r="F37" s="8">
        <v>1.8615117111588423E-2</v>
      </c>
      <c r="G37" s="7">
        <v>9595</v>
      </c>
      <c r="H37" s="8">
        <v>9.1156880088088237E-3</v>
      </c>
      <c r="I37" s="7">
        <v>102419</v>
      </c>
      <c r="J37" s="8">
        <v>1.2989864205002909E-2</v>
      </c>
      <c r="K37" s="7">
        <v>302</v>
      </c>
      <c r="L37" s="8">
        <v>3.1474726420010424E-2</v>
      </c>
      <c r="M37" s="7">
        <v>3744</v>
      </c>
      <c r="N37" s="8">
        <v>3.6555717200909985E-2</v>
      </c>
      <c r="O37" s="39" t="s">
        <v>951</v>
      </c>
      <c r="P37" s="40">
        <v>10.674205315268368</v>
      </c>
      <c r="Q37" s="40">
        <v>9.6753470354029911</v>
      </c>
      <c r="R37" s="40"/>
    </row>
    <row r="38" spans="2:18" s="1" customFormat="1" ht="18" customHeight="1">
      <c r="B38" s="6" t="s">
        <v>446</v>
      </c>
      <c r="C38" s="37" t="s">
        <v>1001</v>
      </c>
      <c r="D38" s="37" t="s">
        <v>914</v>
      </c>
      <c r="E38" s="7">
        <v>837</v>
      </c>
      <c r="F38" s="8">
        <v>8.5784564927744181E-2</v>
      </c>
      <c r="G38" s="7">
        <v>8920</v>
      </c>
      <c r="H38" s="8">
        <v>8.4744071952657322E-3</v>
      </c>
      <c r="I38" s="7">
        <v>52772</v>
      </c>
      <c r="J38" s="8">
        <v>6.6931049300072596E-3</v>
      </c>
      <c r="K38" s="7">
        <v>113</v>
      </c>
      <c r="L38" s="8">
        <v>1.2668161434977579E-2</v>
      </c>
      <c r="M38" s="7">
        <v>620</v>
      </c>
      <c r="N38" s="8">
        <v>1.1748654589555067E-2</v>
      </c>
      <c r="O38" s="39" t="s">
        <v>926</v>
      </c>
      <c r="P38" s="40">
        <v>5.9161434977578473</v>
      </c>
      <c r="Q38" s="40">
        <v>5.689905756784376</v>
      </c>
      <c r="R38" s="40"/>
    </row>
    <row r="39" spans="2:18" s="1" customFormat="1" ht="18" customHeight="1">
      <c r="B39" s="6" t="s">
        <v>421</v>
      </c>
      <c r="C39" s="37" t="s">
        <v>1001</v>
      </c>
      <c r="D39" s="37" t="s">
        <v>907</v>
      </c>
      <c r="E39" s="7">
        <v>5737</v>
      </c>
      <c r="F39" s="8">
        <v>0.59611388196176229</v>
      </c>
      <c r="G39" s="7">
        <v>3887</v>
      </c>
      <c r="H39" s="8">
        <v>3.6928274403585093E-3</v>
      </c>
      <c r="I39" s="7">
        <v>12583</v>
      </c>
      <c r="J39" s="8">
        <v>1.5959095606435487E-3</v>
      </c>
      <c r="K39" s="7">
        <v>488</v>
      </c>
      <c r="L39" s="8">
        <v>0.12554669410856703</v>
      </c>
      <c r="M39" s="7">
        <v>1793</v>
      </c>
      <c r="N39" s="8">
        <v>0.14249384089644759</v>
      </c>
      <c r="O39" s="39" t="s">
        <v>911</v>
      </c>
      <c r="P39" s="40">
        <v>3.237200926164137</v>
      </c>
      <c r="Q39" s="40">
        <v>2.595175051485731</v>
      </c>
      <c r="R39" s="40">
        <v>0.4790326730126061</v>
      </c>
    </row>
    <row r="40" spans="2:18" s="1" customFormat="1" ht="18" customHeight="1">
      <c r="B40" s="6" t="s">
        <v>358</v>
      </c>
      <c r="C40" s="37" t="s">
        <v>1004</v>
      </c>
      <c r="D40" s="37" t="s">
        <v>914</v>
      </c>
      <c r="E40" s="7">
        <v>87</v>
      </c>
      <c r="F40" s="8">
        <v>9.0521277702632404E-3</v>
      </c>
      <c r="G40" s="7">
        <v>9524</v>
      </c>
      <c r="H40" s="8">
        <v>9.0482347676805863E-3</v>
      </c>
      <c r="I40" s="7">
        <v>90528</v>
      </c>
      <c r="J40" s="8">
        <v>1.1481721426205132E-2</v>
      </c>
      <c r="K40" s="7">
        <v>355</v>
      </c>
      <c r="L40" s="8">
        <v>3.7274254514909705E-2</v>
      </c>
      <c r="M40" s="7">
        <v>2802</v>
      </c>
      <c r="N40" s="8">
        <v>3.0951749734888654E-2</v>
      </c>
      <c r="O40" s="39" t="s">
        <v>939</v>
      </c>
      <c r="P40" s="40">
        <v>9.5052498950021</v>
      </c>
      <c r="Q40" s="40">
        <v>8.7529719707710765</v>
      </c>
      <c r="R40" s="40"/>
    </row>
    <row r="41" spans="2:18" s="1" customFormat="1" ht="18" customHeight="1">
      <c r="B41" s="6" t="s">
        <v>325</v>
      </c>
      <c r="C41" s="37" t="s">
        <v>1005</v>
      </c>
      <c r="D41" s="37" t="s">
        <v>907</v>
      </c>
      <c r="E41" s="7">
        <v>4298</v>
      </c>
      <c r="F41" s="8">
        <v>0.46031916032987041</v>
      </c>
      <c r="G41" s="7">
        <v>5039</v>
      </c>
      <c r="H41" s="8">
        <v>4.787280028805384E-3</v>
      </c>
      <c r="I41" s="7">
        <v>13611</v>
      </c>
      <c r="J41" s="8">
        <v>1.7262914273161679E-3</v>
      </c>
      <c r="K41" s="7">
        <v>259</v>
      </c>
      <c r="L41" s="8">
        <v>5.1399087120460409E-2</v>
      </c>
      <c r="M41" s="7">
        <v>1054</v>
      </c>
      <c r="N41" s="8">
        <v>7.7437366835647642E-2</v>
      </c>
      <c r="O41" s="39" t="s">
        <v>911</v>
      </c>
      <c r="P41" s="40">
        <v>2.7011311768207977</v>
      </c>
      <c r="Q41" s="40">
        <v>2.4087866108786611</v>
      </c>
      <c r="R41" s="40">
        <v>0.41952768406429847</v>
      </c>
    </row>
    <row r="42" spans="2:18" s="1" customFormat="1" ht="18" customHeight="1">
      <c r="B42" s="6" t="s">
        <v>479</v>
      </c>
      <c r="C42" s="37" t="s">
        <v>999</v>
      </c>
      <c r="D42" s="37" t="s">
        <v>907</v>
      </c>
      <c r="E42" s="7">
        <v>594</v>
      </c>
      <c r="F42" s="8">
        <v>6.7885714285714285E-2</v>
      </c>
      <c r="G42" s="7">
        <v>8156</v>
      </c>
      <c r="H42" s="8">
        <v>7.7485723188999234E-3</v>
      </c>
      <c r="I42" s="7">
        <v>55385</v>
      </c>
      <c r="J42" s="8">
        <v>7.0245133129017675E-3</v>
      </c>
      <c r="K42" s="7">
        <v>103</v>
      </c>
      <c r="L42" s="8">
        <v>1.2628739578224619E-2</v>
      </c>
      <c r="M42" s="7">
        <v>1140</v>
      </c>
      <c r="N42" s="8">
        <v>2.0583190394511151E-2</v>
      </c>
      <c r="O42" s="39" t="s">
        <v>921</v>
      </c>
      <c r="P42" s="40">
        <v>6.7907062285434039</v>
      </c>
      <c r="Q42" s="40">
        <v>6.454364832981498</v>
      </c>
      <c r="R42" s="40">
        <v>2.4950956351152525</v>
      </c>
    </row>
    <row r="43" spans="2:18" s="1" customFormat="1" ht="18" customHeight="1">
      <c r="B43" s="6" t="s">
        <v>739</v>
      </c>
      <c r="C43" s="37" t="s">
        <v>999</v>
      </c>
      <c r="D43" s="37" t="s">
        <v>907</v>
      </c>
      <c r="E43" s="7">
        <v>914</v>
      </c>
      <c r="F43" s="8">
        <v>0.10778301886792453</v>
      </c>
      <c r="G43" s="7">
        <v>7566</v>
      </c>
      <c r="H43" s="8">
        <v>7.1880453855807771E-3</v>
      </c>
      <c r="I43" s="7">
        <v>30647</v>
      </c>
      <c r="J43" s="8">
        <v>3.8869776925250605E-3</v>
      </c>
      <c r="K43" s="7">
        <v>153</v>
      </c>
      <c r="L43" s="8">
        <v>2.0222045995241873E-2</v>
      </c>
      <c r="M43" s="7">
        <v>1085</v>
      </c>
      <c r="N43" s="8">
        <v>3.5403138969556561E-2</v>
      </c>
      <c r="O43" s="39" t="s">
        <v>925</v>
      </c>
      <c r="P43" s="40">
        <v>4.050621200105736</v>
      </c>
      <c r="Q43" s="40">
        <v>3.6940509915014164</v>
      </c>
      <c r="R43" s="40">
        <v>1.1772402854877082</v>
      </c>
    </row>
    <row r="44" spans="2:18" s="1" customFormat="1" ht="18" customHeight="1">
      <c r="B44" s="6" t="s">
        <v>772</v>
      </c>
      <c r="C44" s="37" t="s">
        <v>999</v>
      </c>
      <c r="D44" s="37" t="s">
        <v>907</v>
      </c>
      <c r="E44" s="7">
        <v>4936</v>
      </c>
      <c r="F44" s="8">
        <v>0.59269932756964461</v>
      </c>
      <c r="G44" s="7">
        <v>3392</v>
      </c>
      <c r="H44" s="8">
        <v>3.2225548437602425E-3</v>
      </c>
      <c r="I44" s="7">
        <v>13272</v>
      </c>
      <c r="J44" s="8">
        <v>1.6832958506605084E-3</v>
      </c>
      <c r="K44" s="7">
        <v>693</v>
      </c>
      <c r="L44" s="8">
        <v>0.20430424528301888</v>
      </c>
      <c r="M44" s="7">
        <v>3604</v>
      </c>
      <c r="N44" s="8">
        <v>0.2715491259795057</v>
      </c>
      <c r="O44" s="39" t="s">
        <v>911</v>
      </c>
      <c r="P44" s="40">
        <v>3.9127358490566038</v>
      </c>
      <c r="Q44" s="40">
        <v>2.5283438310485367</v>
      </c>
      <c r="R44" s="40">
        <v>0.99174528301886788</v>
      </c>
    </row>
    <row r="45" spans="2:18" s="1" customFormat="1" ht="18" customHeight="1">
      <c r="B45" s="6" t="s">
        <v>754</v>
      </c>
      <c r="C45" s="37" t="s">
        <v>1000</v>
      </c>
      <c r="D45" s="37" t="s">
        <v>907</v>
      </c>
      <c r="E45" s="7">
        <v>828</v>
      </c>
      <c r="F45" s="8">
        <v>0.1016325027617528</v>
      </c>
      <c r="G45" s="7">
        <v>7319</v>
      </c>
      <c r="H45" s="8">
        <v>6.9533841101064907E-3</v>
      </c>
      <c r="I45" s="7">
        <v>32110</v>
      </c>
      <c r="J45" s="8">
        <v>4.0725308743752957E-3</v>
      </c>
      <c r="K45" s="7">
        <v>903</v>
      </c>
      <c r="L45" s="8">
        <v>0.12337751058887826</v>
      </c>
      <c r="M45" s="7">
        <v>5864</v>
      </c>
      <c r="N45" s="8">
        <v>0.18262223606353162</v>
      </c>
      <c r="O45" s="39" t="s">
        <v>933</v>
      </c>
      <c r="P45" s="40">
        <v>4.3872113676731797</v>
      </c>
      <c r="Q45" s="40">
        <v>3.0896197007481296</v>
      </c>
      <c r="R45" s="40">
        <v>1.8684246481759803</v>
      </c>
    </row>
    <row r="46" spans="2:18" s="1" customFormat="1" ht="18" customHeight="1">
      <c r="B46" s="14" t="s">
        <v>1006</v>
      </c>
      <c r="C46" s="45"/>
      <c r="D46" s="45"/>
      <c r="E46" s="15">
        <v>73663</v>
      </c>
      <c r="F46" s="16">
        <v>0.22068004793289395</v>
      </c>
      <c r="G46" s="15">
        <v>260137</v>
      </c>
      <c r="H46" s="16">
        <v>0.24714202517430964</v>
      </c>
      <c r="I46" s="15">
        <v>2295470</v>
      </c>
      <c r="J46" s="16">
        <v>0.29113585942704018</v>
      </c>
      <c r="K46" s="15">
        <v>18458</v>
      </c>
      <c r="L46" s="16">
        <v>7.095491990758715E-2</v>
      </c>
      <c r="M46" s="15">
        <v>209011</v>
      </c>
      <c r="N46" s="16">
        <v>9.1053683994998844E-2</v>
      </c>
      <c r="O46" s="45"/>
      <c r="P46" s="46">
        <v>8.82408115723638</v>
      </c>
      <c r="Q46" s="46">
        <v>7.3256551044981153</v>
      </c>
      <c r="R46" s="46">
        <v>2.342746322130262</v>
      </c>
    </row>
    <row r="47" spans="2:18" s="1" customFormat="1" ht="18" customHeight="1">
      <c r="B47" s="14" t="s">
        <v>1007</v>
      </c>
      <c r="C47" s="45"/>
      <c r="D47" s="45"/>
      <c r="E47" s="15">
        <v>36840</v>
      </c>
      <c r="F47" s="16">
        <v>9.3788903683072938E-2</v>
      </c>
      <c r="G47" s="15">
        <v>355957</v>
      </c>
      <c r="H47" s="16">
        <v>0.33817539932793772</v>
      </c>
      <c r="I47" s="15">
        <v>2929627</v>
      </c>
      <c r="J47" s="16">
        <v>0.37156637832150341</v>
      </c>
      <c r="K47" s="15">
        <v>29388</v>
      </c>
      <c r="L47" s="16">
        <v>8.2560533997083921E-2</v>
      </c>
      <c r="M47" s="15">
        <v>281016</v>
      </c>
      <c r="N47" s="16">
        <v>9.5922108855495944E-2</v>
      </c>
      <c r="O47" s="45"/>
      <c r="P47" s="46">
        <v>8.2302834331113033</v>
      </c>
      <c r="Q47" s="46">
        <v>6.9713291831129105</v>
      </c>
      <c r="R47" s="45"/>
    </row>
    <row r="48" spans="2:18" s="1" customFormat="1" ht="18" customHeight="1">
      <c r="B48" s="9" t="s">
        <v>887</v>
      </c>
      <c r="C48" s="41"/>
      <c r="D48" s="41"/>
      <c r="E48" s="10">
        <v>184358</v>
      </c>
      <c r="F48" s="11">
        <v>0.14904372810623645</v>
      </c>
      <c r="G48" s="10">
        <v>1052581</v>
      </c>
      <c r="H48" s="11">
        <v>1</v>
      </c>
      <c r="I48" s="10">
        <v>7884532</v>
      </c>
      <c r="J48" s="11">
        <v>1</v>
      </c>
      <c r="K48" s="10">
        <v>70802</v>
      </c>
      <c r="L48" s="11">
        <v>6.7265132089596905E-2</v>
      </c>
      <c r="M48" s="10">
        <v>598873</v>
      </c>
      <c r="N48" s="11">
        <v>7.5955427665205744E-2</v>
      </c>
      <c r="O48" s="41"/>
      <c r="P48" s="43">
        <v>7.4906653264689371</v>
      </c>
      <c r="Q48" s="43">
        <v>6.4209440210067639</v>
      </c>
      <c r="R48" s="43">
        <v>1.8993697523976294</v>
      </c>
    </row>
    <row r="49" spans="2:13" s="1" customFormat="1" ht="15.75" customHeight="1">
      <c r="B49" s="237" t="s">
        <v>988</v>
      </c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</row>
  </sheetData>
  <mergeCells count="19">
    <mergeCell ref="K14:L14"/>
    <mergeCell ref="M14:N14"/>
    <mergeCell ref="B49:M49"/>
    <mergeCell ref="B14:B15"/>
    <mergeCell ref="C14:C15"/>
    <mergeCell ref="D14:D15"/>
    <mergeCell ref="E14:F14"/>
    <mergeCell ref="G14:H14"/>
    <mergeCell ref="I14:J14"/>
    <mergeCell ref="B2:E3"/>
    <mergeCell ref="J2:M2"/>
    <mergeCell ref="B5:I5"/>
    <mergeCell ref="B12:B13"/>
    <mergeCell ref="D12:F13"/>
    <mergeCell ref="G12:R12"/>
    <mergeCell ref="G13:J13"/>
    <mergeCell ref="K13:N13"/>
    <mergeCell ref="O13:O15"/>
    <mergeCell ref="P13:R1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50"/>
  <sheetViews>
    <sheetView workbookViewId="0"/>
  </sheetViews>
  <sheetFormatPr defaultColWidth="8.85546875" defaultRowHeight="12.75"/>
  <cols>
    <col min="1" max="1" width="1.42578125" style="12" customWidth="1"/>
    <col min="2" max="2" width="52.42578125" style="12" bestFit="1" customWidth="1"/>
    <col min="3" max="18" width="8.1406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F2" s="216" t="s">
        <v>0</v>
      </c>
      <c r="G2" s="216"/>
      <c r="H2" s="216"/>
      <c r="I2" s="216"/>
      <c r="J2" s="216"/>
      <c r="M2" s="220" t="s">
        <v>1008</v>
      </c>
      <c r="N2" s="220"/>
      <c r="O2" s="220"/>
      <c r="P2" s="220"/>
    </row>
    <row r="3" spans="2:18" s="1" customFormat="1" ht="3" customHeight="1" thickBot="1">
      <c r="F3" s="216"/>
      <c r="G3" s="216"/>
      <c r="H3" s="216"/>
      <c r="I3" s="216"/>
      <c r="J3" s="216"/>
    </row>
    <row r="4" spans="2:18" s="1" customFormat="1" ht="36" customHeight="1"/>
    <row r="5" spans="2:18" s="1" customFormat="1" ht="16.5" customHeight="1" thickBot="1">
      <c r="C5" s="235" t="s">
        <v>1009</v>
      </c>
      <c r="D5" s="235"/>
      <c r="E5" s="235"/>
      <c r="F5" s="235"/>
      <c r="G5" s="235"/>
      <c r="H5" s="235"/>
      <c r="I5" s="235"/>
      <c r="J5" s="235"/>
      <c r="K5" s="235"/>
    </row>
    <row r="6" spans="2:18" s="1" customFormat="1" ht="4.5" customHeight="1" thickBot="1">
      <c r="B6" s="220" t="s">
        <v>213</v>
      </c>
      <c r="C6" s="235"/>
      <c r="D6" s="235"/>
      <c r="E6" s="235"/>
      <c r="F6" s="235"/>
      <c r="G6" s="235"/>
      <c r="H6" s="235"/>
      <c r="I6" s="235"/>
      <c r="J6" s="235"/>
      <c r="K6" s="235"/>
    </row>
    <row r="7" spans="2:18" s="1" customFormat="1" ht="10.5" customHeight="1">
      <c r="B7" s="220"/>
    </row>
    <row r="8" spans="2:18" s="1" customFormat="1" ht="11.25" customHeight="1"/>
    <row r="9" spans="2:18" s="1" customFormat="1" ht="15" customHeight="1">
      <c r="B9" s="2" t="s">
        <v>891</v>
      </c>
    </row>
    <row r="10" spans="2:18" s="1" customFormat="1" ht="11.25" customHeight="1"/>
    <row r="11" spans="2:18" s="1" customFormat="1" ht="15" customHeight="1">
      <c r="B11" s="2" t="s">
        <v>991</v>
      </c>
    </row>
    <row r="12" spans="2:18" s="1" customFormat="1" ht="22.5" customHeight="1"/>
    <row r="13" spans="2:18" s="1" customFormat="1" ht="27" customHeight="1">
      <c r="B13" s="229"/>
      <c r="C13" s="44"/>
      <c r="D13" s="236"/>
      <c r="E13" s="236"/>
      <c r="F13" s="236"/>
      <c r="G13" s="222" t="s">
        <v>861</v>
      </c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</row>
    <row r="14" spans="2:18" s="1" customFormat="1" ht="18" customHeight="1">
      <c r="B14" s="229"/>
      <c r="C14" s="44"/>
      <c r="D14" s="236"/>
      <c r="E14" s="236"/>
      <c r="F14" s="236"/>
      <c r="G14" s="233" t="s">
        <v>839</v>
      </c>
      <c r="H14" s="233"/>
      <c r="I14" s="233"/>
      <c r="J14" s="233"/>
      <c r="K14" s="231" t="s">
        <v>894</v>
      </c>
      <c r="L14" s="231"/>
      <c r="M14" s="231"/>
      <c r="N14" s="231"/>
      <c r="O14" s="231" t="s">
        <v>895</v>
      </c>
      <c r="P14" s="231" t="s">
        <v>896</v>
      </c>
      <c r="Q14" s="231"/>
      <c r="R14" s="231"/>
    </row>
    <row r="15" spans="2:18" s="1" customFormat="1" ht="18" customHeight="1">
      <c r="B15" s="234" t="s">
        <v>275</v>
      </c>
      <c r="C15" s="233" t="s">
        <v>998</v>
      </c>
      <c r="D15" s="233" t="s">
        <v>897</v>
      </c>
      <c r="E15" s="233" t="s">
        <v>849</v>
      </c>
      <c r="F15" s="233"/>
      <c r="G15" s="233" t="s">
        <v>898</v>
      </c>
      <c r="H15" s="233"/>
      <c r="I15" s="233" t="s">
        <v>899</v>
      </c>
      <c r="J15" s="233"/>
      <c r="K15" s="231" t="s">
        <v>898</v>
      </c>
      <c r="L15" s="231"/>
      <c r="M15" s="231" t="s">
        <v>899</v>
      </c>
      <c r="N15" s="231"/>
      <c r="O15" s="231"/>
      <c r="P15" s="231"/>
      <c r="Q15" s="231"/>
      <c r="R15" s="231"/>
    </row>
    <row r="16" spans="2:18" s="1" customFormat="1" ht="45.75" customHeight="1">
      <c r="B16" s="234"/>
      <c r="C16" s="233"/>
      <c r="D16" s="233"/>
      <c r="E16" s="35" t="s">
        <v>900</v>
      </c>
      <c r="F16" s="35" t="s">
        <v>901</v>
      </c>
      <c r="G16" s="35" t="s">
        <v>900</v>
      </c>
      <c r="H16" s="20" t="s">
        <v>902</v>
      </c>
      <c r="I16" s="35" t="s">
        <v>900</v>
      </c>
      <c r="J16" s="20" t="s">
        <v>902</v>
      </c>
      <c r="K16" s="20" t="s">
        <v>900</v>
      </c>
      <c r="L16" s="20" t="s">
        <v>901</v>
      </c>
      <c r="M16" s="20" t="s">
        <v>900</v>
      </c>
      <c r="N16" s="20" t="s">
        <v>901</v>
      </c>
      <c r="O16" s="231"/>
      <c r="P16" s="20" t="s">
        <v>903</v>
      </c>
      <c r="Q16" s="20" t="s">
        <v>904</v>
      </c>
      <c r="R16" s="36" t="s">
        <v>905</v>
      </c>
    </row>
    <row r="17" spans="2:18" s="1" customFormat="1" ht="15" customHeight="1">
      <c r="B17" s="6" t="s">
        <v>513</v>
      </c>
      <c r="C17" s="37" t="s">
        <v>999</v>
      </c>
      <c r="D17" s="37" t="s">
        <v>914</v>
      </c>
      <c r="E17" s="7">
        <v>37</v>
      </c>
      <c r="F17" s="8">
        <v>1.3969116925284101E-3</v>
      </c>
      <c r="G17" s="7">
        <v>26450</v>
      </c>
      <c r="H17" s="8">
        <v>0.28986936699982463</v>
      </c>
      <c r="I17" s="7">
        <v>440656</v>
      </c>
      <c r="J17" s="8">
        <v>0.19946794184387981</v>
      </c>
      <c r="K17" s="7">
        <v>3109</v>
      </c>
      <c r="L17" s="8">
        <v>0.11754253308128544</v>
      </c>
      <c r="M17" s="7">
        <v>20889</v>
      </c>
      <c r="N17" s="8">
        <v>4.7404324461711632E-2</v>
      </c>
      <c r="O17" s="39" t="s">
        <v>920</v>
      </c>
      <c r="P17" s="40">
        <v>16.659962192816636</v>
      </c>
      <c r="Q17" s="40">
        <v>15.140139668394671</v>
      </c>
      <c r="R17" s="40"/>
    </row>
    <row r="18" spans="2:18" s="1" customFormat="1" ht="15" customHeight="1">
      <c r="B18" s="6" t="s">
        <v>285</v>
      </c>
      <c r="C18" s="37" t="s">
        <v>1003</v>
      </c>
      <c r="D18" s="37" t="s">
        <v>914</v>
      </c>
      <c r="E18" s="7">
        <v>40</v>
      </c>
      <c r="F18" s="8">
        <v>3.1720856463124504E-3</v>
      </c>
      <c r="G18" s="7">
        <v>12570</v>
      </c>
      <c r="H18" s="8">
        <v>0.1377564439768543</v>
      </c>
      <c r="I18" s="7">
        <v>492028</v>
      </c>
      <c r="J18" s="8">
        <v>0.22272206094904073</v>
      </c>
      <c r="K18" s="7">
        <v>1716</v>
      </c>
      <c r="L18" s="8">
        <v>0.13651551312649166</v>
      </c>
      <c r="M18" s="7">
        <v>23318</v>
      </c>
      <c r="N18" s="8">
        <v>4.7391611859487669E-2</v>
      </c>
      <c r="O18" s="39" t="s">
        <v>917</v>
      </c>
      <c r="P18" s="40">
        <v>39.143038981702468</v>
      </c>
      <c r="Q18" s="40">
        <v>33.490694674774275</v>
      </c>
      <c r="R18" s="40"/>
    </row>
    <row r="19" spans="2:18" s="1" customFormat="1" ht="15" customHeight="1">
      <c r="B19" s="6" t="s">
        <v>410</v>
      </c>
      <c r="C19" s="37" t="s">
        <v>1000</v>
      </c>
      <c r="D19" s="37" t="s">
        <v>914</v>
      </c>
      <c r="E19" s="7">
        <v>13</v>
      </c>
      <c r="F19" s="8">
        <v>1.7837541163556532E-3</v>
      </c>
      <c r="G19" s="7">
        <v>7275</v>
      </c>
      <c r="H19" s="8">
        <v>7.9727774855339301E-2</v>
      </c>
      <c r="I19" s="7">
        <v>113780</v>
      </c>
      <c r="J19" s="8">
        <v>5.1503808918967733E-2</v>
      </c>
      <c r="K19" s="7">
        <v>1078</v>
      </c>
      <c r="L19" s="8">
        <v>0.14817869415807561</v>
      </c>
      <c r="M19" s="7">
        <v>5743</v>
      </c>
      <c r="N19" s="8">
        <v>5.0474600105466692E-2</v>
      </c>
      <c r="O19" s="39" t="s">
        <v>939</v>
      </c>
      <c r="P19" s="40">
        <v>15.639862542955326</v>
      </c>
      <c r="Q19" s="40">
        <v>13.950621268355656</v>
      </c>
      <c r="R19" s="40"/>
    </row>
    <row r="20" spans="2:18" s="1" customFormat="1" ht="15" customHeight="1">
      <c r="B20" s="6" t="s">
        <v>506</v>
      </c>
      <c r="C20" s="37" t="s">
        <v>999</v>
      </c>
      <c r="D20" s="37" t="s">
        <v>914</v>
      </c>
      <c r="E20" s="7">
        <v>9</v>
      </c>
      <c r="F20" s="8">
        <v>2.012072434607646E-3</v>
      </c>
      <c r="G20" s="7">
        <v>4464</v>
      </c>
      <c r="H20" s="8">
        <v>4.8921620199894794E-2</v>
      </c>
      <c r="I20" s="7">
        <v>101247</v>
      </c>
      <c r="J20" s="8">
        <v>4.5830604162583284E-2</v>
      </c>
      <c r="K20" s="7">
        <v>1713</v>
      </c>
      <c r="L20" s="8">
        <v>0.38373655913978494</v>
      </c>
      <c r="M20" s="7">
        <v>17181</v>
      </c>
      <c r="N20" s="8">
        <v>0.16969391685679575</v>
      </c>
      <c r="O20" s="39" t="s">
        <v>936</v>
      </c>
      <c r="P20" s="40">
        <v>22.680779569892472</v>
      </c>
      <c r="Q20" s="40">
        <v>17.366775717920756</v>
      </c>
      <c r="R20" s="40"/>
    </row>
    <row r="21" spans="2:18" s="1" customFormat="1" ht="15" customHeight="1">
      <c r="B21" s="6" t="s">
        <v>409</v>
      </c>
      <c r="C21" s="37" t="s">
        <v>1000</v>
      </c>
      <c r="D21" s="37" t="s">
        <v>914</v>
      </c>
      <c r="E21" s="7">
        <v>14</v>
      </c>
      <c r="F21" s="8">
        <v>3.2444959443800694E-3</v>
      </c>
      <c r="G21" s="7">
        <v>4301</v>
      </c>
      <c r="H21" s="8">
        <v>4.7135279677362793E-2</v>
      </c>
      <c r="I21" s="7">
        <v>90869</v>
      </c>
      <c r="J21" s="8">
        <v>4.1132884625221293E-2</v>
      </c>
      <c r="K21" s="7">
        <v>512</v>
      </c>
      <c r="L21" s="8">
        <v>0.11904208323645664</v>
      </c>
      <c r="M21" s="7">
        <v>6917</v>
      </c>
      <c r="N21" s="8">
        <v>7.6120569171004418E-2</v>
      </c>
      <c r="O21" s="39" t="s">
        <v>929</v>
      </c>
      <c r="P21" s="40">
        <v>21.127412229714022</v>
      </c>
      <c r="Q21" s="40">
        <v>18.088149907627344</v>
      </c>
      <c r="R21" s="40"/>
    </row>
    <row r="22" spans="2:18" s="1" customFormat="1" ht="15" customHeight="1">
      <c r="B22" s="6" t="s">
        <v>358</v>
      </c>
      <c r="C22" s="37" t="s">
        <v>1004</v>
      </c>
      <c r="D22" s="37" t="s">
        <v>914</v>
      </c>
      <c r="E22" s="7">
        <v>13</v>
      </c>
      <c r="F22" s="8">
        <v>3.3871808233454925E-3</v>
      </c>
      <c r="G22" s="7">
        <v>3825</v>
      </c>
      <c r="H22" s="8">
        <v>4.1918726985796947E-2</v>
      </c>
      <c r="I22" s="7">
        <v>90762</v>
      </c>
      <c r="J22" s="8">
        <v>4.1084449860286074E-2</v>
      </c>
      <c r="K22" s="7">
        <v>254</v>
      </c>
      <c r="L22" s="8">
        <v>6.640522875816994E-2</v>
      </c>
      <c r="M22" s="7">
        <v>1778</v>
      </c>
      <c r="N22" s="8">
        <v>1.9589696128335648E-2</v>
      </c>
      <c r="O22" s="39" t="s">
        <v>939</v>
      </c>
      <c r="P22" s="40">
        <v>23.728627450980394</v>
      </c>
      <c r="Q22" s="40">
        <v>22.072248669840381</v>
      </c>
      <c r="R22" s="40"/>
    </row>
    <row r="23" spans="2:18" s="1" customFormat="1" ht="15" customHeight="1">
      <c r="B23" s="6" t="s">
        <v>357</v>
      </c>
      <c r="C23" s="37" t="s">
        <v>1004</v>
      </c>
      <c r="D23" s="37" t="s">
        <v>914</v>
      </c>
      <c r="E23" s="7">
        <v>40</v>
      </c>
      <c r="F23" s="8">
        <v>1.1584129742253113E-2</v>
      </c>
      <c r="G23" s="7">
        <v>3413</v>
      </c>
      <c r="H23" s="8">
        <v>3.7403559530071892E-2</v>
      </c>
      <c r="I23" s="7">
        <v>75894</v>
      </c>
      <c r="J23" s="8">
        <v>3.4354280841062901E-2</v>
      </c>
      <c r="K23" s="7">
        <v>270</v>
      </c>
      <c r="L23" s="8">
        <v>7.9109288016407847E-2</v>
      </c>
      <c r="M23" s="7">
        <v>2279</v>
      </c>
      <c r="N23" s="8">
        <v>3.0028724273328589E-2</v>
      </c>
      <c r="O23" s="39" t="s">
        <v>922</v>
      </c>
      <c r="P23" s="40">
        <v>22.236741869323176</v>
      </c>
      <c r="Q23" s="40">
        <v>19.984409799554566</v>
      </c>
      <c r="R23" s="40"/>
    </row>
    <row r="24" spans="2:18" s="1" customFormat="1" ht="15" customHeight="1">
      <c r="B24" s="6" t="s">
        <v>282</v>
      </c>
      <c r="C24" s="37" t="s">
        <v>1003</v>
      </c>
      <c r="D24" s="37" t="s">
        <v>914</v>
      </c>
      <c r="E24" s="7">
        <v>8</v>
      </c>
      <c r="F24" s="8">
        <v>2.9197080291970801E-3</v>
      </c>
      <c r="G24" s="7">
        <v>2732</v>
      </c>
      <c r="H24" s="8">
        <v>2.9940382254953532E-2</v>
      </c>
      <c r="I24" s="7">
        <v>124744</v>
      </c>
      <c r="J24" s="8">
        <v>5.6466788010087109E-2</v>
      </c>
      <c r="K24" s="7">
        <v>64</v>
      </c>
      <c r="L24" s="8">
        <v>2.3426061493411421E-2</v>
      </c>
      <c r="M24" s="7">
        <v>2073</v>
      </c>
      <c r="N24" s="8">
        <v>1.6618033733085357E-2</v>
      </c>
      <c r="O24" s="39" t="s">
        <v>915</v>
      </c>
      <c r="P24" s="40">
        <v>45.660322108345532</v>
      </c>
      <c r="Q24" s="40">
        <v>41.613943028485757</v>
      </c>
      <c r="R24" s="40"/>
    </row>
    <row r="25" spans="2:18" s="1" customFormat="1" ht="15" customHeight="1">
      <c r="B25" s="6" t="s">
        <v>392</v>
      </c>
      <c r="C25" s="37" t="s">
        <v>1000</v>
      </c>
      <c r="D25" s="37" t="s">
        <v>914</v>
      </c>
      <c r="E25" s="7">
        <v>9</v>
      </c>
      <c r="F25" s="8">
        <v>3.354453969437197E-3</v>
      </c>
      <c r="G25" s="7">
        <v>2674</v>
      </c>
      <c r="H25" s="8">
        <v>2.9304751884972821E-2</v>
      </c>
      <c r="I25" s="7">
        <v>53000</v>
      </c>
      <c r="J25" s="8">
        <v>2.3991051790343557E-2</v>
      </c>
      <c r="K25" s="7">
        <v>1004</v>
      </c>
      <c r="L25" s="8">
        <v>0.37546746447270007</v>
      </c>
      <c r="M25" s="7">
        <v>9644</v>
      </c>
      <c r="N25" s="8">
        <v>0.18196226415094341</v>
      </c>
      <c r="O25" s="39" t="s">
        <v>923</v>
      </c>
      <c r="P25" s="40">
        <v>19.820493642483171</v>
      </c>
      <c r="Q25" s="40">
        <v>13.931137724550899</v>
      </c>
      <c r="R25" s="40"/>
    </row>
    <row r="26" spans="2:18" s="1" customFormat="1" ht="15" customHeight="1">
      <c r="B26" s="6" t="s">
        <v>493</v>
      </c>
      <c r="C26" s="37" t="s">
        <v>999</v>
      </c>
      <c r="D26" s="37" t="s">
        <v>914</v>
      </c>
      <c r="E26" s="7">
        <v>9</v>
      </c>
      <c r="F26" s="8">
        <v>3.7220843672456576E-3</v>
      </c>
      <c r="G26" s="7">
        <v>2409</v>
      </c>
      <c r="H26" s="8">
        <v>2.6400578642819569E-2</v>
      </c>
      <c r="I26" s="7">
        <v>73316</v>
      </c>
      <c r="J26" s="8">
        <v>3.3187319869072231E-2</v>
      </c>
      <c r="K26" s="7">
        <v>430</v>
      </c>
      <c r="L26" s="8">
        <v>0.17849730178497303</v>
      </c>
      <c r="M26" s="7">
        <v>3186</v>
      </c>
      <c r="N26" s="8">
        <v>4.3455725898848815E-2</v>
      </c>
      <c r="O26" s="39" t="s">
        <v>915</v>
      </c>
      <c r="P26" s="40">
        <v>30.434205064342052</v>
      </c>
      <c r="Q26" s="40">
        <v>27</v>
      </c>
      <c r="R26" s="40"/>
    </row>
    <row r="27" spans="2:18" s="1" customFormat="1" ht="15" customHeight="1">
      <c r="B27" s="6" t="s">
        <v>305</v>
      </c>
      <c r="C27" s="37" t="s">
        <v>1003</v>
      </c>
      <c r="D27" s="37" t="s">
        <v>914</v>
      </c>
      <c r="E27" s="7">
        <v>6</v>
      </c>
      <c r="F27" s="8">
        <v>2.8050490883590462E-3</v>
      </c>
      <c r="G27" s="7">
        <v>2133</v>
      </c>
      <c r="H27" s="8">
        <v>2.3375854813256183E-2</v>
      </c>
      <c r="I27" s="7">
        <v>58867</v>
      </c>
      <c r="J27" s="8">
        <v>2.6646815957399133E-2</v>
      </c>
      <c r="K27" s="7">
        <v>311</v>
      </c>
      <c r="L27" s="8">
        <v>0.14580403187998126</v>
      </c>
      <c r="M27" s="7">
        <v>4007</v>
      </c>
      <c r="N27" s="8">
        <v>6.8068697232745001E-2</v>
      </c>
      <c r="O27" s="39" t="s">
        <v>918</v>
      </c>
      <c r="P27" s="40">
        <v>27.598218471636194</v>
      </c>
      <c r="Q27" s="40">
        <v>23.199231613611417</v>
      </c>
      <c r="R27" s="40"/>
    </row>
    <row r="28" spans="2:18" s="1" customFormat="1" ht="15" customHeight="1">
      <c r="B28" s="6" t="s">
        <v>684</v>
      </c>
      <c r="C28" s="37" t="s">
        <v>936</v>
      </c>
      <c r="D28" s="37" t="s">
        <v>914</v>
      </c>
      <c r="E28" s="7">
        <v>21</v>
      </c>
      <c r="F28" s="8">
        <v>1.16991643454039E-2</v>
      </c>
      <c r="G28" s="7">
        <v>1774</v>
      </c>
      <c r="H28" s="8">
        <v>1.9441522005961775E-2</v>
      </c>
      <c r="I28" s="7">
        <v>44938</v>
      </c>
      <c r="J28" s="8">
        <v>2.0341695950084126E-2</v>
      </c>
      <c r="K28" s="7">
        <v>445</v>
      </c>
      <c r="L28" s="8">
        <v>0.25084554678692222</v>
      </c>
      <c r="M28" s="7">
        <v>3492</v>
      </c>
      <c r="N28" s="8">
        <v>7.7707063064666876E-2</v>
      </c>
      <c r="O28" s="39" t="s">
        <v>971</v>
      </c>
      <c r="P28" s="40">
        <v>25.331454340473506</v>
      </c>
      <c r="Q28" s="40">
        <v>21.140707298720844</v>
      </c>
      <c r="R28" s="40"/>
    </row>
    <row r="29" spans="2:18" s="1" customFormat="1" ht="15" customHeight="1">
      <c r="B29" s="6" t="s">
        <v>286</v>
      </c>
      <c r="C29" s="37" t="s">
        <v>1003</v>
      </c>
      <c r="D29" s="37" t="s">
        <v>914</v>
      </c>
      <c r="E29" s="7">
        <v>6</v>
      </c>
      <c r="F29" s="8">
        <v>4.4576523031203564E-3</v>
      </c>
      <c r="G29" s="7">
        <v>1340</v>
      </c>
      <c r="H29" s="8">
        <v>1.4685253375416447E-2</v>
      </c>
      <c r="I29" s="7">
        <v>42608</v>
      </c>
      <c r="J29" s="8">
        <v>1.9286994994018081E-2</v>
      </c>
      <c r="K29" s="7">
        <v>50</v>
      </c>
      <c r="L29" s="8">
        <v>3.7313432835820892E-2</v>
      </c>
      <c r="M29" s="7">
        <v>673</v>
      </c>
      <c r="N29" s="8">
        <v>1.5795155839279009E-2</v>
      </c>
      <c r="O29" s="39" t="s">
        <v>918</v>
      </c>
      <c r="P29" s="40">
        <v>31.797014925373134</v>
      </c>
      <c r="Q29" s="40">
        <v>30.18062015503876</v>
      </c>
      <c r="R29" s="40"/>
    </row>
    <row r="30" spans="2:18" s="1" customFormat="1" ht="15" customHeight="1">
      <c r="B30" s="6" t="s">
        <v>500</v>
      </c>
      <c r="C30" s="37" t="s">
        <v>999</v>
      </c>
      <c r="D30" s="37" t="s">
        <v>914</v>
      </c>
      <c r="E30" s="7">
        <v>3</v>
      </c>
      <c r="F30" s="8">
        <v>2.6109660574412533E-3</v>
      </c>
      <c r="G30" s="7">
        <v>1146</v>
      </c>
      <c r="H30" s="8">
        <v>1.2559179379274065E-2</v>
      </c>
      <c r="I30" s="7">
        <v>21392</v>
      </c>
      <c r="J30" s="8">
        <v>9.6833316962081015E-3</v>
      </c>
      <c r="K30" s="7">
        <v>489</v>
      </c>
      <c r="L30" s="8">
        <v>0.42670157068062825</v>
      </c>
      <c r="M30" s="7">
        <v>4933</v>
      </c>
      <c r="N30" s="8">
        <v>0.23060022438294689</v>
      </c>
      <c r="O30" s="39" t="s">
        <v>921</v>
      </c>
      <c r="P30" s="40">
        <v>18.666666666666668</v>
      </c>
      <c r="Q30" s="40">
        <v>11.792998477929984</v>
      </c>
      <c r="R30" s="40"/>
    </row>
    <row r="31" spans="2:18" s="1" customFormat="1" ht="15" customHeight="1">
      <c r="B31" s="6" t="s">
        <v>711</v>
      </c>
      <c r="C31" s="37" t="s">
        <v>917</v>
      </c>
      <c r="D31" s="37" t="s">
        <v>914</v>
      </c>
      <c r="E31" s="7">
        <v>32</v>
      </c>
      <c r="F31" s="8">
        <v>3.343782654127482E-2</v>
      </c>
      <c r="G31" s="7">
        <v>925</v>
      </c>
      <c r="H31" s="8">
        <v>1.0137208486761353E-2</v>
      </c>
      <c r="I31" s="7">
        <v>17360</v>
      </c>
      <c r="J31" s="8">
        <v>7.8582011147238524E-3</v>
      </c>
      <c r="K31" s="7">
        <v>324</v>
      </c>
      <c r="L31" s="8">
        <v>0.35027027027027025</v>
      </c>
      <c r="M31" s="7">
        <v>2757</v>
      </c>
      <c r="N31" s="8">
        <v>0.15881336405529953</v>
      </c>
      <c r="O31" s="39" t="s">
        <v>930</v>
      </c>
      <c r="P31" s="40">
        <v>18.767567567567568</v>
      </c>
      <c r="Q31" s="40">
        <v>13.495840266222961</v>
      </c>
      <c r="R31" s="40"/>
    </row>
    <row r="32" spans="2:18" s="1" customFormat="1" ht="15" customHeight="1">
      <c r="B32" s="6" t="s">
        <v>304</v>
      </c>
      <c r="C32" s="37" t="s">
        <v>1003</v>
      </c>
      <c r="D32" s="37" t="s">
        <v>914</v>
      </c>
      <c r="E32" s="7">
        <v>4</v>
      </c>
      <c r="F32" s="8">
        <v>4.3057050592034442E-3</v>
      </c>
      <c r="G32" s="7">
        <v>925</v>
      </c>
      <c r="H32" s="8">
        <v>1.0137208486761353E-2</v>
      </c>
      <c r="I32" s="7">
        <v>27175</v>
      </c>
      <c r="J32" s="8">
        <v>1.2301072309482757E-2</v>
      </c>
      <c r="K32" s="7">
        <v>178</v>
      </c>
      <c r="L32" s="8">
        <v>0.19243243243243244</v>
      </c>
      <c r="M32" s="7">
        <v>2795</v>
      </c>
      <c r="N32" s="8">
        <v>0.10285188592456301</v>
      </c>
      <c r="O32" s="39" t="s">
        <v>928</v>
      </c>
      <c r="P32" s="40">
        <v>29.378378378378379</v>
      </c>
      <c r="Q32" s="40">
        <v>22.338688085676036</v>
      </c>
      <c r="R32" s="40"/>
    </row>
    <row r="33" spans="2:18" s="1" customFormat="1" ht="15" customHeight="1">
      <c r="B33" s="6" t="s">
        <v>295</v>
      </c>
      <c r="C33" s="37" t="s">
        <v>1003</v>
      </c>
      <c r="D33" s="37" t="s">
        <v>914</v>
      </c>
      <c r="E33" s="7">
        <v>10</v>
      </c>
      <c r="F33" s="8">
        <v>1.1198208286674132E-2</v>
      </c>
      <c r="G33" s="7">
        <v>883</v>
      </c>
      <c r="H33" s="8">
        <v>9.6769244257408384E-3</v>
      </c>
      <c r="I33" s="7">
        <v>73696</v>
      </c>
      <c r="J33" s="8">
        <v>3.335933118379545E-2</v>
      </c>
      <c r="K33" s="7">
        <v>88</v>
      </c>
      <c r="L33" s="8">
        <v>9.9660249150622882E-2</v>
      </c>
      <c r="M33" s="7">
        <v>4246</v>
      </c>
      <c r="N33" s="8">
        <v>5.7615067303517155E-2</v>
      </c>
      <c r="O33" s="39" t="s">
        <v>923</v>
      </c>
      <c r="P33" s="40">
        <v>83.460928652321627</v>
      </c>
      <c r="Q33" s="40">
        <v>67.433962264150949</v>
      </c>
      <c r="R33" s="40"/>
    </row>
    <row r="34" spans="2:18" s="1" customFormat="1" ht="15" customHeight="1">
      <c r="B34" s="6" t="s">
        <v>504</v>
      </c>
      <c r="C34" s="37" t="s">
        <v>999</v>
      </c>
      <c r="D34" s="37" t="s">
        <v>914</v>
      </c>
      <c r="E34" s="7"/>
      <c r="F34" s="8"/>
      <c r="G34" s="7">
        <v>834</v>
      </c>
      <c r="H34" s="8">
        <v>9.139926354550236E-3</v>
      </c>
      <c r="I34" s="7">
        <v>17885</v>
      </c>
      <c r="J34" s="8">
        <v>8.0958483258546134E-3</v>
      </c>
      <c r="K34" s="7">
        <v>499</v>
      </c>
      <c r="L34" s="8">
        <v>0.59832134292565953</v>
      </c>
      <c r="M34" s="7">
        <v>4402</v>
      </c>
      <c r="N34" s="8">
        <v>0.24612804025719878</v>
      </c>
      <c r="O34" s="39" t="s">
        <v>918</v>
      </c>
      <c r="P34" s="40">
        <v>21.444844124700239</v>
      </c>
      <c r="Q34" s="40">
        <v>14.343283582089553</v>
      </c>
      <c r="R34" s="40"/>
    </row>
    <row r="35" spans="2:18" s="1" customFormat="1" ht="15" customHeight="1">
      <c r="B35" s="6" t="s">
        <v>343</v>
      </c>
      <c r="C35" s="37" t="s">
        <v>1005</v>
      </c>
      <c r="D35" s="37" t="s">
        <v>914</v>
      </c>
      <c r="E35" s="7">
        <v>22</v>
      </c>
      <c r="F35" s="8">
        <v>2.8833551769331587E-2</v>
      </c>
      <c r="G35" s="7">
        <v>741</v>
      </c>
      <c r="H35" s="8">
        <v>8.1207259337190956E-3</v>
      </c>
      <c r="I35" s="7">
        <v>4623</v>
      </c>
      <c r="J35" s="8">
        <v>2.092653442014307E-3</v>
      </c>
      <c r="K35" s="7">
        <v>24</v>
      </c>
      <c r="L35" s="8">
        <v>3.2388663967611336E-2</v>
      </c>
      <c r="M35" s="7">
        <v>145</v>
      </c>
      <c r="N35" s="8">
        <v>3.1364914557646548E-2</v>
      </c>
      <c r="O35" s="39" t="s">
        <v>920</v>
      </c>
      <c r="P35" s="40">
        <v>6.238866396761134</v>
      </c>
      <c r="Q35" s="40">
        <v>5.5760111576011155</v>
      </c>
      <c r="R35" s="40"/>
    </row>
    <row r="36" spans="2:18" s="1" customFormat="1" ht="15" customHeight="1">
      <c r="B36" s="6" t="s">
        <v>370</v>
      </c>
      <c r="C36" s="37" t="s">
        <v>1004</v>
      </c>
      <c r="D36" s="37" t="s">
        <v>914</v>
      </c>
      <c r="E36" s="7">
        <v>144</v>
      </c>
      <c r="F36" s="8">
        <v>0.21021897810218979</v>
      </c>
      <c r="G36" s="7">
        <v>541</v>
      </c>
      <c r="H36" s="8">
        <v>5.9288970717166403E-3</v>
      </c>
      <c r="I36" s="7">
        <v>6737</v>
      </c>
      <c r="J36" s="8">
        <v>3.0495795455008404E-3</v>
      </c>
      <c r="K36" s="7">
        <v>117</v>
      </c>
      <c r="L36" s="8">
        <v>0.21626617375231053</v>
      </c>
      <c r="M36" s="7">
        <v>666</v>
      </c>
      <c r="N36" s="8">
        <v>9.8857058037702242E-2</v>
      </c>
      <c r="O36" s="39" t="s">
        <v>916</v>
      </c>
      <c r="P36" s="40">
        <v>12.452865064695009</v>
      </c>
      <c r="Q36" s="40">
        <v>8.7995283018867916</v>
      </c>
      <c r="R36" s="40"/>
    </row>
    <row r="37" spans="2:18" s="1" customFormat="1" ht="15" customHeight="1">
      <c r="B37" s="6" t="s">
        <v>683</v>
      </c>
      <c r="C37" s="37" t="s">
        <v>936</v>
      </c>
      <c r="D37" s="37" t="s">
        <v>914</v>
      </c>
      <c r="E37" s="7">
        <v>6</v>
      </c>
      <c r="F37" s="8">
        <v>9.0909090909090905E-3</v>
      </c>
      <c r="G37" s="7">
        <v>654</v>
      </c>
      <c r="H37" s="8">
        <v>7.1672803787480276E-3</v>
      </c>
      <c r="I37" s="7">
        <v>10644</v>
      </c>
      <c r="J37" s="8">
        <v>4.818127457668242E-3</v>
      </c>
      <c r="K37" s="7">
        <v>64</v>
      </c>
      <c r="L37" s="8">
        <v>9.7859327217125383E-2</v>
      </c>
      <c r="M37" s="7">
        <v>1057</v>
      </c>
      <c r="N37" s="8">
        <v>9.9304772641863964E-2</v>
      </c>
      <c r="O37" s="39" t="s">
        <v>951</v>
      </c>
      <c r="P37" s="40">
        <v>16.275229357798164</v>
      </c>
      <c r="Q37" s="40">
        <v>12.486440677966101</v>
      </c>
      <c r="R37" s="40"/>
    </row>
    <row r="38" spans="2:18" s="1" customFormat="1" ht="15" customHeight="1">
      <c r="B38" s="6" t="s">
        <v>292</v>
      </c>
      <c r="C38" s="37" t="s">
        <v>1003</v>
      </c>
      <c r="D38" s="37" t="s">
        <v>914</v>
      </c>
      <c r="E38" s="7">
        <v>2</v>
      </c>
      <c r="F38" s="8">
        <v>3.3557046979865771E-3</v>
      </c>
      <c r="G38" s="7">
        <v>594</v>
      </c>
      <c r="H38" s="8">
        <v>6.5097317201472911E-3</v>
      </c>
      <c r="I38" s="7">
        <v>17652</v>
      </c>
      <c r="J38" s="8">
        <v>7.9903782302480093E-3</v>
      </c>
      <c r="K38" s="7">
        <v>114</v>
      </c>
      <c r="L38" s="8">
        <v>0.19191919191919191</v>
      </c>
      <c r="M38" s="7">
        <v>1099</v>
      </c>
      <c r="N38" s="8">
        <v>6.2259234081123951E-2</v>
      </c>
      <c r="O38" s="39" t="s">
        <v>921</v>
      </c>
      <c r="P38" s="40">
        <v>29.717171717171716</v>
      </c>
      <c r="Q38" s="40">
        <v>24.983333333333334</v>
      </c>
      <c r="R38" s="40"/>
    </row>
    <row r="39" spans="2:18" s="1" customFormat="1" ht="15" customHeight="1">
      <c r="B39" s="6" t="s">
        <v>505</v>
      </c>
      <c r="C39" s="37" t="s">
        <v>999</v>
      </c>
      <c r="D39" s="37" t="s">
        <v>914</v>
      </c>
      <c r="E39" s="7">
        <v>1</v>
      </c>
      <c r="F39" s="8">
        <v>1.6835016835016834E-3</v>
      </c>
      <c r="G39" s="7">
        <v>593</v>
      </c>
      <c r="H39" s="8">
        <v>6.4987725758372788E-3</v>
      </c>
      <c r="I39" s="7">
        <v>11708</v>
      </c>
      <c r="J39" s="8">
        <v>5.2997591388932522E-3</v>
      </c>
      <c r="K39" s="7">
        <v>342</v>
      </c>
      <c r="L39" s="8">
        <v>0.57672849915682967</v>
      </c>
      <c r="M39" s="7">
        <v>3881</v>
      </c>
      <c r="N39" s="8">
        <v>0.33148274683976769</v>
      </c>
      <c r="O39" s="39" t="s">
        <v>917</v>
      </c>
      <c r="P39" s="40">
        <v>19.743676222596964</v>
      </c>
      <c r="Q39" s="40">
        <v>11.561752988047809</v>
      </c>
      <c r="R39" s="40"/>
    </row>
    <row r="40" spans="2:18" s="1" customFormat="1" ht="15" customHeight="1">
      <c r="B40" s="6" t="s">
        <v>706</v>
      </c>
      <c r="C40" s="37" t="s">
        <v>917</v>
      </c>
      <c r="D40" s="37" t="s">
        <v>914</v>
      </c>
      <c r="E40" s="7">
        <v>4</v>
      </c>
      <c r="F40" s="8">
        <v>7.0671378091872791E-3</v>
      </c>
      <c r="G40" s="7">
        <v>562</v>
      </c>
      <c r="H40" s="8">
        <v>6.1590391022268978E-3</v>
      </c>
      <c r="I40" s="7">
        <v>12076</v>
      </c>
      <c r="J40" s="8">
        <v>5.4663385173620528E-3</v>
      </c>
      <c r="K40" s="7">
        <v>262</v>
      </c>
      <c r="L40" s="8">
        <v>0.46619217081850534</v>
      </c>
      <c r="M40" s="7">
        <v>2625</v>
      </c>
      <c r="N40" s="8">
        <v>0.21737330241801922</v>
      </c>
      <c r="O40" s="39" t="s">
        <v>952</v>
      </c>
      <c r="P40" s="40">
        <v>21.487544483985765</v>
      </c>
      <c r="Q40" s="40">
        <v>13.876666666666667</v>
      </c>
      <c r="R40" s="40"/>
    </row>
    <row r="41" spans="2:18" s="1" customFormat="1" ht="15" customHeight="1">
      <c r="B41" s="6" t="s">
        <v>398</v>
      </c>
      <c r="C41" s="37" t="s">
        <v>1000</v>
      </c>
      <c r="D41" s="37" t="s">
        <v>914</v>
      </c>
      <c r="E41" s="7">
        <v>3</v>
      </c>
      <c r="F41" s="8">
        <v>6.6666666666666671E-3</v>
      </c>
      <c r="G41" s="7">
        <v>447</v>
      </c>
      <c r="H41" s="8">
        <v>4.8987375065754866E-3</v>
      </c>
      <c r="I41" s="7">
        <v>6488</v>
      </c>
      <c r="J41" s="8">
        <v>2.9368668682216792E-3</v>
      </c>
      <c r="K41" s="7">
        <v>62</v>
      </c>
      <c r="L41" s="8">
        <v>0.13870246085011187</v>
      </c>
      <c r="M41" s="7">
        <v>270</v>
      </c>
      <c r="N41" s="8">
        <v>4.1615289765721333E-2</v>
      </c>
      <c r="O41" s="39" t="s">
        <v>943</v>
      </c>
      <c r="P41" s="40">
        <v>14.514541387024609</v>
      </c>
      <c r="Q41" s="40">
        <v>12.92987012987013</v>
      </c>
      <c r="R41" s="40"/>
    </row>
    <row r="42" spans="2:18" s="1" customFormat="1" ht="15" customHeight="1">
      <c r="B42" s="6" t="s">
        <v>502</v>
      </c>
      <c r="C42" s="37" t="s">
        <v>999</v>
      </c>
      <c r="D42" s="37" t="s">
        <v>914</v>
      </c>
      <c r="E42" s="7">
        <v>2</v>
      </c>
      <c r="F42" s="8">
        <v>4.9261083743842365E-3</v>
      </c>
      <c r="G42" s="7">
        <v>404</v>
      </c>
      <c r="H42" s="8">
        <v>4.4274943012449584E-3</v>
      </c>
      <c r="I42" s="7">
        <v>7925</v>
      </c>
      <c r="J42" s="8">
        <v>3.5873412346881638E-3</v>
      </c>
      <c r="K42" s="7">
        <v>199</v>
      </c>
      <c r="L42" s="8">
        <v>0.49257425742574257</v>
      </c>
      <c r="M42" s="7">
        <v>1604</v>
      </c>
      <c r="N42" s="8">
        <v>0.20239747634069399</v>
      </c>
      <c r="O42" s="39" t="s">
        <v>923</v>
      </c>
      <c r="P42" s="40">
        <v>19.616336633663366</v>
      </c>
      <c r="Q42" s="40">
        <v>13.546341463414635</v>
      </c>
      <c r="R42" s="40"/>
    </row>
    <row r="43" spans="2:18" s="1" customFormat="1" ht="15" customHeight="1">
      <c r="B43" s="6" t="s">
        <v>291</v>
      </c>
      <c r="C43" s="37" t="s">
        <v>1003</v>
      </c>
      <c r="D43" s="37" t="s">
        <v>914</v>
      </c>
      <c r="E43" s="7"/>
      <c r="F43" s="8"/>
      <c r="G43" s="7">
        <v>359</v>
      </c>
      <c r="H43" s="8">
        <v>3.9343328072944063E-3</v>
      </c>
      <c r="I43" s="7">
        <v>11432</v>
      </c>
      <c r="J43" s="8">
        <v>5.1748246050416519E-3</v>
      </c>
      <c r="K43" s="7">
        <v>32</v>
      </c>
      <c r="L43" s="8">
        <v>8.9136490250696379E-2</v>
      </c>
      <c r="M43" s="7">
        <v>529</v>
      </c>
      <c r="N43" s="8">
        <v>4.6273617914625614E-2</v>
      </c>
      <c r="O43" s="39" t="s">
        <v>920</v>
      </c>
      <c r="P43" s="40">
        <v>31.84401114206128</v>
      </c>
      <c r="Q43" s="40">
        <v>28.443425076452598</v>
      </c>
      <c r="R43" s="40"/>
    </row>
    <row r="44" spans="2:18" s="1" customFormat="1" ht="15" customHeight="1">
      <c r="B44" s="6" t="s">
        <v>758</v>
      </c>
      <c r="C44" s="37" t="s">
        <v>918</v>
      </c>
      <c r="D44" s="37" t="s">
        <v>914</v>
      </c>
      <c r="E44" s="7">
        <v>7</v>
      </c>
      <c r="F44" s="8">
        <v>1.9607843137254902E-2</v>
      </c>
      <c r="G44" s="7">
        <v>350</v>
      </c>
      <c r="H44" s="8">
        <v>3.835700508504296E-3</v>
      </c>
      <c r="I44" s="7">
        <v>8416</v>
      </c>
      <c r="J44" s="8">
        <v>3.809597959764743E-3</v>
      </c>
      <c r="K44" s="7">
        <v>91</v>
      </c>
      <c r="L44" s="8">
        <v>0.26</v>
      </c>
      <c r="M44" s="7">
        <v>417</v>
      </c>
      <c r="N44" s="8">
        <v>4.9548479087452468E-2</v>
      </c>
      <c r="O44" s="39" t="s">
        <v>953</v>
      </c>
      <c r="P44" s="40">
        <v>24.045714285714286</v>
      </c>
      <c r="Q44" s="40">
        <v>20.343629343629345</v>
      </c>
      <c r="R44" s="40"/>
    </row>
    <row r="45" spans="2:18" s="1" customFormat="1" ht="15" customHeight="1">
      <c r="B45" s="6" t="s">
        <v>682</v>
      </c>
      <c r="C45" s="37" t="s">
        <v>936</v>
      </c>
      <c r="D45" s="37" t="s">
        <v>914</v>
      </c>
      <c r="E45" s="7">
        <v>3</v>
      </c>
      <c r="F45" s="8">
        <v>8.8757396449704144E-3</v>
      </c>
      <c r="G45" s="7">
        <v>335</v>
      </c>
      <c r="H45" s="8">
        <v>3.6713133438541117E-3</v>
      </c>
      <c r="I45" s="7">
        <v>14931</v>
      </c>
      <c r="J45" s="8">
        <v>6.7586866845588608E-3</v>
      </c>
      <c r="K45" s="7">
        <v>124</v>
      </c>
      <c r="L45" s="8">
        <v>0.37014925373134328</v>
      </c>
      <c r="M45" s="7">
        <v>6399</v>
      </c>
      <c r="N45" s="8">
        <v>0.42857142857142855</v>
      </c>
      <c r="O45" s="39" t="s">
        <v>952</v>
      </c>
      <c r="P45" s="40">
        <v>44.570149253731344</v>
      </c>
      <c r="Q45" s="40">
        <v>21.398104265402843</v>
      </c>
      <c r="R45" s="40"/>
    </row>
    <row r="46" spans="2:18" s="1" customFormat="1" ht="15" customHeight="1">
      <c r="B46" s="6" t="s">
        <v>681</v>
      </c>
      <c r="C46" s="37" t="s">
        <v>936</v>
      </c>
      <c r="D46" s="37" t="s">
        <v>914</v>
      </c>
      <c r="E46" s="7">
        <v>5</v>
      </c>
      <c r="F46" s="8">
        <v>1.483679525222552E-2</v>
      </c>
      <c r="G46" s="7">
        <v>332</v>
      </c>
      <c r="H46" s="8">
        <v>3.6384359109240751E-3</v>
      </c>
      <c r="I46" s="7">
        <v>9330</v>
      </c>
      <c r="J46" s="8">
        <v>4.2233304378095351E-3</v>
      </c>
      <c r="K46" s="7">
        <v>119</v>
      </c>
      <c r="L46" s="8">
        <v>0.35843373493975905</v>
      </c>
      <c r="M46" s="7">
        <v>952</v>
      </c>
      <c r="N46" s="8">
        <v>0.10203644158628082</v>
      </c>
      <c r="O46" s="39" t="s">
        <v>953</v>
      </c>
      <c r="P46" s="40">
        <v>28.102409638554217</v>
      </c>
      <c r="Q46" s="40">
        <v>22.572769953051644</v>
      </c>
      <c r="R46" s="40"/>
    </row>
    <row r="47" spans="2:18" s="1" customFormat="1" ht="15" customHeight="1">
      <c r="B47" s="14" t="s">
        <v>1006</v>
      </c>
      <c r="C47" s="45"/>
      <c r="D47" s="45"/>
      <c r="E47" s="15"/>
      <c r="F47" s="16"/>
      <c r="G47" s="15">
        <v>93</v>
      </c>
      <c r="H47" s="16">
        <v>1.0192004208311415E-3</v>
      </c>
      <c r="I47" s="15">
        <v>2607</v>
      </c>
      <c r="J47" s="16">
        <v>1.1800881512721822E-3</v>
      </c>
      <c r="K47" s="15">
        <v>69</v>
      </c>
      <c r="L47" s="16">
        <v>0.74193548387096775</v>
      </c>
      <c r="M47" s="15">
        <v>857</v>
      </c>
      <c r="N47" s="47">
        <v>0.32873034138856921</v>
      </c>
      <c r="O47" s="45"/>
      <c r="P47" s="48">
        <v>28.032258064516128</v>
      </c>
      <c r="Q47" s="48">
        <v>17.708333333333332</v>
      </c>
      <c r="R47" s="48">
        <v>4.440860215053763</v>
      </c>
    </row>
    <row r="48" spans="2:18" s="1" customFormat="1" ht="15" customHeight="1">
      <c r="B48" s="14" t="s">
        <v>1007</v>
      </c>
      <c r="C48" s="45"/>
      <c r="D48" s="45"/>
      <c r="E48" s="15">
        <v>82</v>
      </c>
      <c r="F48" s="16">
        <v>1.5613099771515614E-2</v>
      </c>
      <c r="G48" s="15">
        <v>5170</v>
      </c>
      <c r="H48" s="16">
        <v>5.6658776082763457E-2</v>
      </c>
      <c r="I48" s="15">
        <v>124371</v>
      </c>
      <c r="J48" s="16">
        <v>5.6297945324845632E-2</v>
      </c>
      <c r="K48" s="15">
        <v>1675</v>
      </c>
      <c r="L48" s="16">
        <v>0.3239845261121857</v>
      </c>
      <c r="M48" s="15">
        <v>21767</v>
      </c>
      <c r="N48" s="16">
        <v>0.1750166839536548</v>
      </c>
      <c r="O48" s="45"/>
      <c r="P48" s="48">
        <v>24.056286266924566</v>
      </c>
      <c r="Q48" s="48">
        <v>19.005150214592273</v>
      </c>
      <c r="R48" s="45"/>
    </row>
    <row r="49" spans="2:18" s="1" customFormat="1" ht="15" customHeight="1">
      <c r="B49" s="9" t="s">
        <v>887</v>
      </c>
      <c r="C49" s="41"/>
      <c r="D49" s="41"/>
      <c r="E49" s="10">
        <v>555</v>
      </c>
      <c r="F49" s="11">
        <v>6.0455540668605603E-3</v>
      </c>
      <c r="G49" s="10">
        <v>91248</v>
      </c>
      <c r="H49" s="11">
        <v>1</v>
      </c>
      <c r="I49" s="10">
        <v>2209157</v>
      </c>
      <c r="J49" s="11">
        <v>1</v>
      </c>
      <c r="K49" s="10">
        <v>15828</v>
      </c>
      <c r="L49" s="11">
        <v>0.17346133613887427</v>
      </c>
      <c r="M49" s="10">
        <v>160762</v>
      </c>
      <c r="N49" s="11">
        <v>7.2770744677720961E-2</v>
      </c>
      <c r="O49" s="41"/>
      <c r="P49" s="43">
        <v>24.210470366473785</v>
      </c>
      <c r="Q49" s="43">
        <v>20.974821002386633</v>
      </c>
      <c r="R49" s="43">
        <v>4.5261266000350695E-3</v>
      </c>
    </row>
    <row r="50" spans="2:18" s="1" customFormat="1" ht="15.75" customHeight="1">
      <c r="B50" s="223" t="s">
        <v>988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</row>
  </sheetData>
  <mergeCells count="20">
    <mergeCell ref="B50:P50"/>
    <mergeCell ref="P14:R15"/>
    <mergeCell ref="B15:B16"/>
    <mergeCell ref="C15:C16"/>
    <mergeCell ref="D15:D16"/>
    <mergeCell ref="E15:F15"/>
    <mergeCell ref="G15:H15"/>
    <mergeCell ref="I15:J15"/>
    <mergeCell ref="K15:L15"/>
    <mergeCell ref="M15:N15"/>
    <mergeCell ref="F2:J3"/>
    <mergeCell ref="M2:P2"/>
    <mergeCell ref="C5:K6"/>
    <mergeCell ref="B6:B7"/>
    <mergeCell ref="B13:B14"/>
    <mergeCell ref="D13:F14"/>
    <mergeCell ref="G13:R13"/>
    <mergeCell ref="G14:J14"/>
    <mergeCell ref="K14:N14"/>
    <mergeCell ref="O14:O16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50"/>
  <sheetViews>
    <sheetView workbookViewId="0"/>
  </sheetViews>
  <sheetFormatPr defaultColWidth="8.85546875" defaultRowHeight="12.75"/>
  <cols>
    <col min="1" max="1" width="0.42578125" style="12" customWidth="1"/>
    <col min="2" max="2" width="52.85546875" style="12" bestFit="1" customWidth="1"/>
    <col min="3" max="18" width="8.140625" style="12" customWidth="1"/>
    <col min="19" max="16384" width="8.85546875" style="12"/>
  </cols>
  <sheetData>
    <row r="1" spans="2:18" s="1" customFormat="1" ht="11.25" customHeight="1" thickBot="1"/>
    <row r="2" spans="2:18" s="1" customFormat="1" ht="15.75" customHeight="1" thickBot="1">
      <c r="G2" s="216" t="s">
        <v>0</v>
      </c>
      <c r="H2" s="216"/>
      <c r="I2" s="216"/>
      <c r="J2" s="216"/>
      <c r="N2" s="220" t="s">
        <v>1010</v>
      </c>
      <c r="O2" s="220"/>
      <c r="P2" s="220"/>
      <c r="Q2" s="220"/>
    </row>
    <row r="3" spans="2:18" s="1" customFormat="1" ht="3" customHeight="1" thickBot="1">
      <c r="G3" s="216"/>
      <c r="H3" s="216"/>
      <c r="I3" s="216"/>
      <c r="J3" s="216"/>
    </row>
    <row r="4" spans="2:18" s="1" customFormat="1" ht="36" customHeight="1"/>
    <row r="5" spans="2:18" s="1" customFormat="1" ht="16.5" customHeight="1" thickBot="1">
      <c r="D5" s="235" t="s">
        <v>1011</v>
      </c>
      <c r="E5" s="235"/>
      <c r="F5" s="235"/>
      <c r="G5" s="235"/>
      <c r="H5" s="235"/>
      <c r="I5" s="235"/>
      <c r="J5" s="235"/>
      <c r="K5" s="235"/>
      <c r="L5" s="235"/>
      <c r="M5" s="235"/>
    </row>
    <row r="6" spans="2:18" s="1" customFormat="1" ht="12" customHeight="1" thickBot="1">
      <c r="D6" s="235"/>
      <c r="E6" s="235"/>
      <c r="F6" s="235"/>
      <c r="G6" s="235"/>
      <c r="H6" s="235"/>
      <c r="I6" s="235"/>
      <c r="J6" s="235"/>
      <c r="K6" s="235"/>
      <c r="L6" s="235"/>
      <c r="M6" s="235"/>
    </row>
    <row r="7" spans="2:18" s="1" customFormat="1" ht="3" customHeight="1"/>
    <row r="8" spans="2:18" s="1" customFormat="1" ht="11.25" customHeight="1"/>
    <row r="9" spans="2:18" s="1" customFormat="1" ht="15" customHeight="1">
      <c r="B9" s="2" t="s">
        <v>891</v>
      </c>
    </row>
    <row r="10" spans="2:18" s="1" customFormat="1" ht="11.25" customHeight="1"/>
    <row r="11" spans="2:18" s="1" customFormat="1" ht="15" customHeight="1">
      <c r="B11" s="220" t="s">
        <v>1012</v>
      </c>
      <c r="C11" s="220"/>
      <c r="D11" s="220"/>
    </row>
    <row r="12" spans="2:18" s="1" customFormat="1" ht="22.5" customHeight="1"/>
    <row r="13" spans="2:18" s="1" customFormat="1" ht="27" customHeight="1">
      <c r="B13" s="229"/>
      <c r="C13" s="44"/>
      <c r="D13" s="230"/>
      <c r="E13" s="230"/>
      <c r="F13" s="230"/>
      <c r="G13" s="222" t="s">
        <v>861</v>
      </c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</row>
    <row r="14" spans="2:18" s="1" customFormat="1" ht="18" customHeight="1">
      <c r="B14" s="229"/>
      <c r="C14" s="44"/>
      <c r="D14" s="230"/>
      <c r="E14" s="230"/>
      <c r="F14" s="230"/>
      <c r="G14" s="233" t="s">
        <v>839</v>
      </c>
      <c r="H14" s="233"/>
      <c r="I14" s="233"/>
      <c r="J14" s="233"/>
      <c r="K14" s="231" t="s">
        <v>894</v>
      </c>
      <c r="L14" s="231"/>
      <c r="M14" s="231"/>
      <c r="N14" s="231"/>
      <c r="O14" s="231" t="s">
        <v>895</v>
      </c>
      <c r="P14" s="231" t="s">
        <v>896</v>
      </c>
      <c r="Q14" s="231"/>
      <c r="R14" s="231"/>
    </row>
    <row r="15" spans="2:18" s="1" customFormat="1" ht="18" customHeight="1">
      <c r="B15" s="234" t="s">
        <v>275</v>
      </c>
      <c r="C15" s="233" t="s">
        <v>998</v>
      </c>
      <c r="D15" s="233" t="s">
        <v>897</v>
      </c>
      <c r="E15" s="233" t="s">
        <v>849</v>
      </c>
      <c r="F15" s="233"/>
      <c r="G15" s="233" t="s">
        <v>898</v>
      </c>
      <c r="H15" s="233"/>
      <c r="I15" s="233" t="s">
        <v>899</v>
      </c>
      <c r="J15" s="233"/>
      <c r="K15" s="231" t="s">
        <v>898</v>
      </c>
      <c r="L15" s="231"/>
      <c r="M15" s="231" t="s">
        <v>899</v>
      </c>
      <c r="N15" s="231"/>
      <c r="O15" s="231"/>
      <c r="P15" s="231"/>
      <c r="Q15" s="231"/>
      <c r="R15" s="231"/>
    </row>
    <row r="16" spans="2:18" s="1" customFormat="1" ht="45.75" customHeight="1">
      <c r="B16" s="234"/>
      <c r="C16" s="233"/>
      <c r="D16" s="233"/>
      <c r="E16" s="35" t="s">
        <v>900</v>
      </c>
      <c r="F16" s="35" t="s">
        <v>901</v>
      </c>
      <c r="G16" s="35" t="s">
        <v>900</v>
      </c>
      <c r="H16" s="20" t="s">
        <v>902</v>
      </c>
      <c r="I16" s="35" t="s">
        <v>900</v>
      </c>
      <c r="J16" s="20" t="s">
        <v>902</v>
      </c>
      <c r="K16" s="20" t="s">
        <v>900</v>
      </c>
      <c r="L16" s="20" t="s">
        <v>901</v>
      </c>
      <c r="M16" s="20" t="s">
        <v>900</v>
      </c>
      <c r="N16" s="20" t="s">
        <v>901</v>
      </c>
      <c r="O16" s="231"/>
      <c r="P16" s="20" t="s">
        <v>903</v>
      </c>
      <c r="Q16" s="20" t="s">
        <v>904</v>
      </c>
      <c r="R16" s="36" t="s">
        <v>905</v>
      </c>
    </row>
    <row r="17" spans="2:18" s="1" customFormat="1" ht="18" customHeight="1">
      <c r="B17" s="6" t="s">
        <v>711</v>
      </c>
      <c r="C17" s="37" t="s">
        <v>917</v>
      </c>
      <c r="D17" s="37" t="s">
        <v>914</v>
      </c>
      <c r="E17" s="7">
        <v>11</v>
      </c>
      <c r="F17" s="8">
        <v>1.9117135905457074E-3</v>
      </c>
      <c r="G17" s="7">
        <v>5743</v>
      </c>
      <c r="H17" s="8">
        <v>0.37255919558871231</v>
      </c>
      <c r="I17" s="7">
        <v>100533</v>
      </c>
      <c r="J17" s="8">
        <v>0.27468783300090166</v>
      </c>
      <c r="K17" s="7">
        <v>8</v>
      </c>
      <c r="L17" s="8">
        <v>1.3930001741250218E-3</v>
      </c>
      <c r="M17" s="7">
        <v>2517</v>
      </c>
      <c r="N17" s="8">
        <v>2.5036555160991913E-2</v>
      </c>
      <c r="O17" s="39" t="s">
        <v>930</v>
      </c>
      <c r="P17" s="40">
        <v>17.505310813163852</v>
      </c>
      <c r="Q17" s="40">
        <v>17.022842197035747</v>
      </c>
      <c r="R17" s="40"/>
    </row>
    <row r="18" spans="2:18" s="1" customFormat="1" ht="18" customHeight="1">
      <c r="B18" s="6" t="s">
        <v>505</v>
      </c>
      <c r="C18" s="37" t="s">
        <v>999</v>
      </c>
      <c r="D18" s="37" t="s">
        <v>914</v>
      </c>
      <c r="E18" s="7">
        <v>7</v>
      </c>
      <c r="F18" s="8">
        <v>4.9365303244005643E-3</v>
      </c>
      <c r="G18" s="7">
        <v>1411</v>
      </c>
      <c r="H18" s="8">
        <v>9.1534219915666556E-2</v>
      </c>
      <c r="I18" s="7">
        <v>39272</v>
      </c>
      <c r="J18" s="8">
        <v>0.1073034782371103</v>
      </c>
      <c r="K18" s="7">
        <v>49</v>
      </c>
      <c r="L18" s="8">
        <v>3.4727143869596029E-2</v>
      </c>
      <c r="M18" s="7">
        <v>574</v>
      </c>
      <c r="N18" s="8">
        <v>1.4616011407618659E-2</v>
      </c>
      <c r="O18" s="39" t="s">
        <v>917</v>
      </c>
      <c r="P18" s="40">
        <v>27.832742735648477</v>
      </c>
      <c r="Q18" s="40">
        <v>26.508810572687224</v>
      </c>
      <c r="R18" s="40"/>
    </row>
    <row r="19" spans="2:18" s="1" customFormat="1" ht="18" customHeight="1">
      <c r="B19" s="6" t="s">
        <v>506</v>
      </c>
      <c r="C19" s="37" t="s">
        <v>999</v>
      </c>
      <c r="D19" s="37" t="s">
        <v>914</v>
      </c>
      <c r="E19" s="7">
        <v>1</v>
      </c>
      <c r="F19" s="8">
        <v>1.0989010989010989E-3</v>
      </c>
      <c r="G19" s="7">
        <v>909</v>
      </c>
      <c r="H19" s="8">
        <v>5.8968537139150179E-2</v>
      </c>
      <c r="I19" s="7">
        <v>30787</v>
      </c>
      <c r="J19" s="8">
        <v>8.4119784693570857E-2</v>
      </c>
      <c r="K19" s="7">
        <v>69</v>
      </c>
      <c r="L19" s="8">
        <v>7.590759075907591E-2</v>
      </c>
      <c r="M19" s="7">
        <v>843</v>
      </c>
      <c r="N19" s="8">
        <v>2.7381687075713774E-2</v>
      </c>
      <c r="O19" s="39" t="s">
        <v>936</v>
      </c>
      <c r="P19" s="40">
        <v>33.869086908690868</v>
      </c>
      <c r="Q19" s="40">
        <v>31.482142857142858</v>
      </c>
      <c r="R19" s="40"/>
    </row>
    <row r="20" spans="2:18" s="1" customFormat="1" ht="18" customHeight="1">
      <c r="B20" s="6" t="s">
        <v>513</v>
      </c>
      <c r="C20" s="37" t="s">
        <v>999</v>
      </c>
      <c r="D20" s="37" t="s">
        <v>914</v>
      </c>
      <c r="E20" s="7">
        <v>2</v>
      </c>
      <c r="F20" s="8">
        <v>2.2650056625141564E-3</v>
      </c>
      <c r="G20" s="7">
        <v>881</v>
      </c>
      <c r="H20" s="8">
        <v>5.715212455400584E-2</v>
      </c>
      <c r="I20" s="7">
        <v>23430</v>
      </c>
      <c r="J20" s="8">
        <v>6.4018142572201425E-2</v>
      </c>
      <c r="K20" s="7">
        <v>21</v>
      </c>
      <c r="L20" s="8">
        <v>2.383654937570942E-2</v>
      </c>
      <c r="M20" s="7">
        <v>211</v>
      </c>
      <c r="N20" s="8">
        <v>9.0055484421681601E-3</v>
      </c>
      <c r="O20" s="39" t="s">
        <v>920</v>
      </c>
      <c r="P20" s="40">
        <v>26.594778660612938</v>
      </c>
      <c r="Q20" s="40">
        <v>25.745348837209303</v>
      </c>
      <c r="R20" s="40"/>
    </row>
    <row r="21" spans="2:18" s="1" customFormat="1" ht="18" customHeight="1">
      <c r="B21" s="6" t="s">
        <v>285</v>
      </c>
      <c r="C21" s="37" t="s">
        <v>1003</v>
      </c>
      <c r="D21" s="37" t="s">
        <v>914</v>
      </c>
      <c r="E21" s="7">
        <v>3</v>
      </c>
      <c r="F21" s="8">
        <v>4.3103448275862068E-3</v>
      </c>
      <c r="G21" s="7">
        <v>693</v>
      </c>
      <c r="H21" s="8">
        <v>4.4956211482322414E-2</v>
      </c>
      <c r="I21" s="7">
        <v>22422</v>
      </c>
      <c r="J21" s="8">
        <v>6.1263968960900569E-2</v>
      </c>
      <c r="K21" s="7">
        <v>35</v>
      </c>
      <c r="L21" s="8">
        <v>5.0505050505050504E-2</v>
      </c>
      <c r="M21" s="7">
        <v>859</v>
      </c>
      <c r="N21" s="8">
        <v>3.8310587815538311E-2</v>
      </c>
      <c r="O21" s="39" t="s">
        <v>917</v>
      </c>
      <c r="P21" s="40">
        <v>32.354978354978357</v>
      </c>
      <c r="Q21" s="40">
        <v>29.806990881458965</v>
      </c>
      <c r="R21" s="40"/>
    </row>
    <row r="22" spans="2:18" s="1" customFormat="1" ht="18" customHeight="1">
      <c r="B22" s="6" t="s">
        <v>706</v>
      </c>
      <c r="C22" s="37" t="s">
        <v>917</v>
      </c>
      <c r="D22" s="37" t="s">
        <v>914</v>
      </c>
      <c r="E22" s="7">
        <v>1</v>
      </c>
      <c r="F22" s="8">
        <v>1.5847860538827259E-3</v>
      </c>
      <c r="G22" s="7">
        <v>630</v>
      </c>
      <c r="H22" s="8">
        <v>4.0869283165747651E-2</v>
      </c>
      <c r="I22" s="7">
        <v>18419</v>
      </c>
      <c r="J22" s="8">
        <v>5.0326511653323865E-2</v>
      </c>
      <c r="K22" s="7">
        <v>38</v>
      </c>
      <c r="L22" s="8">
        <v>6.0317460317460318E-2</v>
      </c>
      <c r="M22" s="7">
        <v>416</v>
      </c>
      <c r="N22" s="8">
        <v>2.2585373798794724E-2</v>
      </c>
      <c r="O22" s="39" t="s">
        <v>952</v>
      </c>
      <c r="P22" s="40">
        <v>29.236507936507937</v>
      </c>
      <c r="Q22" s="40">
        <v>27.217905405405407</v>
      </c>
      <c r="R22" s="40"/>
    </row>
    <row r="23" spans="2:18" s="1" customFormat="1" ht="18" customHeight="1">
      <c r="B23" s="6" t="s">
        <v>504</v>
      </c>
      <c r="C23" s="37" t="s">
        <v>999</v>
      </c>
      <c r="D23" s="37" t="s">
        <v>914</v>
      </c>
      <c r="E23" s="7">
        <v>1</v>
      </c>
      <c r="F23" s="8">
        <v>1.7006802721088435E-3</v>
      </c>
      <c r="G23" s="7">
        <v>587</v>
      </c>
      <c r="H23" s="8">
        <v>3.8079792409990272E-2</v>
      </c>
      <c r="I23" s="7">
        <v>15495</v>
      </c>
      <c r="J23" s="8">
        <v>4.2337222328478918E-2</v>
      </c>
      <c r="K23" s="7">
        <v>9</v>
      </c>
      <c r="L23" s="8">
        <v>1.5332197614991482E-2</v>
      </c>
      <c r="M23" s="7">
        <v>245</v>
      </c>
      <c r="N23" s="8">
        <v>1.5811552113585026E-2</v>
      </c>
      <c r="O23" s="39" t="s">
        <v>918</v>
      </c>
      <c r="P23" s="40">
        <v>26.396933560477002</v>
      </c>
      <c r="Q23" s="40">
        <v>25.501730103806228</v>
      </c>
      <c r="R23" s="40"/>
    </row>
    <row r="24" spans="2:18" s="1" customFormat="1" ht="18" customHeight="1">
      <c r="B24" s="6" t="s">
        <v>305</v>
      </c>
      <c r="C24" s="37" t="s">
        <v>1003</v>
      </c>
      <c r="D24" s="37" t="s">
        <v>914</v>
      </c>
      <c r="E24" s="7">
        <v>1</v>
      </c>
      <c r="F24" s="8">
        <v>2.0790020790020791E-3</v>
      </c>
      <c r="G24" s="7">
        <v>480</v>
      </c>
      <c r="H24" s="8">
        <v>3.1138501459617256E-2</v>
      </c>
      <c r="I24" s="7">
        <v>17094</v>
      </c>
      <c r="J24" s="8">
        <v>4.6706194158310337E-2</v>
      </c>
      <c r="K24" s="7">
        <v>26</v>
      </c>
      <c r="L24" s="8">
        <v>5.4166666666666669E-2</v>
      </c>
      <c r="M24" s="7">
        <v>1660</v>
      </c>
      <c r="N24" s="8">
        <v>9.7110097110097104E-2</v>
      </c>
      <c r="O24" s="39" t="s">
        <v>918</v>
      </c>
      <c r="P24" s="40">
        <v>35.612499999999997</v>
      </c>
      <c r="Q24" s="40">
        <v>30.955947136563875</v>
      </c>
      <c r="R24" s="40"/>
    </row>
    <row r="25" spans="2:18" s="1" customFormat="1" ht="18" customHeight="1">
      <c r="B25" s="6" t="s">
        <v>304</v>
      </c>
      <c r="C25" s="37" t="s">
        <v>1003</v>
      </c>
      <c r="D25" s="37" t="s">
        <v>914</v>
      </c>
      <c r="E25" s="7"/>
      <c r="F25" s="8"/>
      <c r="G25" s="7">
        <v>338</v>
      </c>
      <c r="H25" s="8">
        <v>2.1926694777813817E-2</v>
      </c>
      <c r="I25" s="7">
        <v>10203</v>
      </c>
      <c r="J25" s="8">
        <v>2.7877810869149429E-2</v>
      </c>
      <c r="K25" s="7">
        <v>10</v>
      </c>
      <c r="L25" s="8">
        <v>2.9585798816568046E-2</v>
      </c>
      <c r="M25" s="7">
        <v>66</v>
      </c>
      <c r="N25" s="8">
        <v>6.4686856806821522E-3</v>
      </c>
      <c r="O25" s="39" t="s">
        <v>928</v>
      </c>
      <c r="P25" s="40">
        <v>30.18639053254438</v>
      </c>
      <c r="Q25" s="40">
        <v>29.350609756097562</v>
      </c>
      <c r="R25" s="40"/>
    </row>
    <row r="26" spans="2:18" s="1" customFormat="1" ht="18" customHeight="1">
      <c r="B26" s="6" t="s">
        <v>493</v>
      </c>
      <c r="C26" s="37" t="s">
        <v>999</v>
      </c>
      <c r="D26" s="37" t="s">
        <v>914</v>
      </c>
      <c r="E26" s="7"/>
      <c r="F26" s="8"/>
      <c r="G26" s="7">
        <v>314</v>
      </c>
      <c r="H26" s="8">
        <v>2.0369769704832955E-2</v>
      </c>
      <c r="I26" s="7">
        <v>10798</v>
      </c>
      <c r="J26" s="8">
        <v>2.9503538348042296E-2</v>
      </c>
      <c r="K26" s="7">
        <v>12</v>
      </c>
      <c r="L26" s="8">
        <v>3.8216560509554139E-2</v>
      </c>
      <c r="M26" s="7">
        <v>116</v>
      </c>
      <c r="N26" s="8">
        <v>1.0742730135210224E-2</v>
      </c>
      <c r="O26" s="39" t="s">
        <v>915</v>
      </c>
      <c r="P26" s="40">
        <v>34.388535031847134</v>
      </c>
      <c r="Q26" s="40">
        <v>33.086092715231786</v>
      </c>
      <c r="R26" s="40"/>
    </row>
    <row r="27" spans="2:18" s="1" customFormat="1" ht="18" customHeight="1">
      <c r="B27" s="6" t="s">
        <v>670</v>
      </c>
      <c r="C27" s="37" t="s">
        <v>943</v>
      </c>
      <c r="D27" s="37" t="s">
        <v>914</v>
      </c>
      <c r="E27" s="7">
        <v>4</v>
      </c>
      <c r="F27" s="8">
        <v>1.3157894736842105E-2</v>
      </c>
      <c r="G27" s="7">
        <v>300</v>
      </c>
      <c r="H27" s="8">
        <v>1.9461563412260786E-2</v>
      </c>
      <c r="I27" s="7">
        <v>4453</v>
      </c>
      <c r="J27" s="8">
        <v>1.2166999098336019E-2</v>
      </c>
      <c r="K27" s="7"/>
      <c r="L27" s="8"/>
      <c r="M27" s="7"/>
      <c r="N27" s="8"/>
      <c r="O27" s="39" t="s">
        <v>952</v>
      </c>
      <c r="P27" s="40">
        <v>14.843333333333334</v>
      </c>
      <c r="Q27" s="40">
        <v>14.843333333333334</v>
      </c>
      <c r="R27" s="40"/>
    </row>
    <row r="28" spans="2:18" s="1" customFormat="1" ht="18" customHeight="1">
      <c r="B28" s="6" t="s">
        <v>707</v>
      </c>
      <c r="C28" s="37" t="s">
        <v>917</v>
      </c>
      <c r="D28" s="37" t="s">
        <v>914</v>
      </c>
      <c r="E28" s="7">
        <v>3</v>
      </c>
      <c r="F28" s="8">
        <v>9.9337748344370865E-3</v>
      </c>
      <c r="G28" s="7">
        <v>299</v>
      </c>
      <c r="H28" s="8">
        <v>1.9396691534219915E-2</v>
      </c>
      <c r="I28" s="7">
        <v>6118</v>
      </c>
      <c r="J28" s="8">
        <v>1.6716303724145468E-2</v>
      </c>
      <c r="K28" s="7">
        <v>1</v>
      </c>
      <c r="L28" s="8">
        <v>3.3444816053511705E-3</v>
      </c>
      <c r="M28" s="7">
        <v>80</v>
      </c>
      <c r="N28" s="8">
        <v>1.3076168682576005E-2</v>
      </c>
      <c r="O28" s="39" t="s">
        <v>920</v>
      </c>
      <c r="P28" s="40">
        <v>20.46153846153846</v>
      </c>
      <c r="Q28" s="40">
        <v>20.060402684563758</v>
      </c>
      <c r="R28" s="40"/>
    </row>
    <row r="29" spans="2:18" s="1" customFormat="1" ht="18" customHeight="1">
      <c r="B29" s="6" t="s">
        <v>500</v>
      </c>
      <c r="C29" s="37" t="s">
        <v>999</v>
      </c>
      <c r="D29" s="37" t="s">
        <v>914</v>
      </c>
      <c r="E29" s="7">
        <v>1</v>
      </c>
      <c r="F29" s="8">
        <v>4.9504950495049506E-3</v>
      </c>
      <c r="G29" s="7">
        <v>201</v>
      </c>
      <c r="H29" s="8">
        <v>1.3039247486214725E-2</v>
      </c>
      <c r="I29" s="7">
        <v>5710</v>
      </c>
      <c r="J29" s="8">
        <v>1.560151916719036E-2</v>
      </c>
      <c r="K29" s="7">
        <v>6</v>
      </c>
      <c r="L29" s="8">
        <v>2.9850746268656716E-2</v>
      </c>
      <c r="M29" s="7">
        <v>110</v>
      </c>
      <c r="N29" s="8">
        <v>1.9264448336252189E-2</v>
      </c>
      <c r="O29" s="39" t="s">
        <v>921</v>
      </c>
      <c r="P29" s="40">
        <v>28.407960199004975</v>
      </c>
      <c r="Q29" s="40">
        <v>27.179487179487179</v>
      </c>
      <c r="R29" s="40"/>
    </row>
    <row r="30" spans="2:18" s="1" customFormat="1" ht="18" customHeight="1">
      <c r="B30" s="6" t="s">
        <v>708</v>
      </c>
      <c r="C30" s="37" t="s">
        <v>917</v>
      </c>
      <c r="D30" s="37" t="s">
        <v>914</v>
      </c>
      <c r="E30" s="7"/>
      <c r="F30" s="8"/>
      <c r="G30" s="7">
        <v>201</v>
      </c>
      <c r="H30" s="8">
        <v>1.3039247486214725E-2</v>
      </c>
      <c r="I30" s="7">
        <v>3906</v>
      </c>
      <c r="J30" s="8">
        <v>1.0672422743790815E-2</v>
      </c>
      <c r="K30" s="7">
        <v>1</v>
      </c>
      <c r="L30" s="8">
        <v>4.9751243781094526E-3</v>
      </c>
      <c r="M30" s="7">
        <v>115</v>
      </c>
      <c r="N30" s="8">
        <v>2.9441884280593959E-2</v>
      </c>
      <c r="O30" s="39" t="s">
        <v>943</v>
      </c>
      <c r="P30" s="40">
        <v>19.432835820895523</v>
      </c>
      <c r="Q30" s="40">
        <v>18.655000000000001</v>
      </c>
      <c r="R30" s="40"/>
    </row>
    <row r="31" spans="2:18" s="1" customFormat="1" ht="18" customHeight="1">
      <c r="B31" s="6" t="s">
        <v>352</v>
      </c>
      <c r="C31" s="37" t="s">
        <v>1004</v>
      </c>
      <c r="D31" s="37" t="s">
        <v>914</v>
      </c>
      <c r="E31" s="7">
        <v>1</v>
      </c>
      <c r="F31" s="8">
        <v>5.8139534883720929E-3</v>
      </c>
      <c r="G31" s="7">
        <v>171</v>
      </c>
      <c r="H31" s="8">
        <v>1.1093091144988647E-2</v>
      </c>
      <c r="I31" s="7">
        <v>3230</v>
      </c>
      <c r="J31" s="8">
        <v>8.8253777425612717E-3</v>
      </c>
      <c r="K31" s="7"/>
      <c r="L31" s="8"/>
      <c r="M31" s="7"/>
      <c r="N31" s="8"/>
      <c r="O31" s="39" t="s">
        <v>941</v>
      </c>
      <c r="P31" s="40">
        <v>18.888888888888889</v>
      </c>
      <c r="Q31" s="40">
        <v>18.888888888888889</v>
      </c>
      <c r="R31" s="40"/>
    </row>
    <row r="32" spans="2:18" s="1" customFormat="1" ht="18" customHeight="1">
      <c r="B32" s="6" t="s">
        <v>435</v>
      </c>
      <c r="C32" s="37" t="s">
        <v>1001</v>
      </c>
      <c r="D32" s="37" t="s">
        <v>914</v>
      </c>
      <c r="E32" s="7">
        <v>1</v>
      </c>
      <c r="F32" s="8">
        <v>6.369426751592357E-3</v>
      </c>
      <c r="G32" s="7">
        <v>156</v>
      </c>
      <c r="H32" s="8">
        <v>1.0120012974375607E-2</v>
      </c>
      <c r="I32" s="7">
        <v>3383</v>
      </c>
      <c r="J32" s="8">
        <v>9.243421951419438E-3</v>
      </c>
      <c r="K32" s="7"/>
      <c r="L32" s="8"/>
      <c r="M32" s="7"/>
      <c r="N32" s="8"/>
      <c r="O32" s="39" t="s">
        <v>943</v>
      </c>
      <c r="P32" s="40">
        <v>21.685897435897434</v>
      </c>
      <c r="Q32" s="40">
        <v>21.685897435897434</v>
      </c>
      <c r="R32" s="40"/>
    </row>
    <row r="33" spans="2:18" s="1" customFormat="1" ht="18" customHeight="1">
      <c r="B33" s="6" t="s">
        <v>466</v>
      </c>
      <c r="C33" s="37" t="s">
        <v>1002</v>
      </c>
      <c r="D33" s="37" t="s">
        <v>914</v>
      </c>
      <c r="E33" s="7"/>
      <c r="F33" s="8"/>
      <c r="G33" s="7">
        <v>153</v>
      </c>
      <c r="H33" s="8">
        <v>9.9253973402530001E-3</v>
      </c>
      <c r="I33" s="7">
        <v>2740</v>
      </c>
      <c r="J33" s="8">
        <v>7.4865433481789119E-3</v>
      </c>
      <c r="K33" s="7"/>
      <c r="L33" s="8"/>
      <c r="M33" s="7"/>
      <c r="N33" s="8"/>
      <c r="O33" s="39" t="s">
        <v>952</v>
      </c>
      <c r="P33" s="40">
        <v>17.908496732026144</v>
      </c>
      <c r="Q33" s="40">
        <v>17.908496732026144</v>
      </c>
      <c r="R33" s="40"/>
    </row>
    <row r="34" spans="2:18" s="1" customFormat="1" ht="18" customHeight="1">
      <c r="B34" s="6" t="s">
        <v>758</v>
      </c>
      <c r="C34" s="37" t="s">
        <v>918</v>
      </c>
      <c r="D34" s="37" t="s">
        <v>914</v>
      </c>
      <c r="E34" s="7"/>
      <c r="F34" s="8"/>
      <c r="G34" s="7">
        <v>151</v>
      </c>
      <c r="H34" s="8">
        <v>9.7956535841712614E-3</v>
      </c>
      <c r="I34" s="7">
        <v>4008</v>
      </c>
      <c r="J34" s="8">
        <v>1.0951118883029591E-2</v>
      </c>
      <c r="K34" s="7"/>
      <c r="L34" s="8"/>
      <c r="M34" s="7"/>
      <c r="N34" s="8"/>
      <c r="O34" s="39" t="s">
        <v>953</v>
      </c>
      <c r="P34" s="40">
        <v>26.543046357615893</v>
      </c>
      <c r="Q34" s="40">
        <v>26.543046357615893</v>
      </c>
      <c r="R34" s="40"/>
    </row>
    <row r="35" spans="2:18" s="1" customFormat="1" ht="18" customHeight="1">
      <c r="B35" s="6" t="s">
        <v>502</v>
      </c>
      <c r="C35" s="37" t="s">
        <v>999</v>
      </c>
      <c r="D35" s="37" t="s">
        <v>914</v>
      </c>
      <c r="E35" s="7"/>
      <c r="F35" s="8"/>
      <c r="G35" s="7">
        <v>111</v>
      </c>
      <c r="H35" s="8">
        <v>7.2007784625364906E-3</v>
      </c>
      <c r="I35" s="7">
        <v>2362</v>
      </c>
      <c r="J35" s="8">
        <v>6.453728243941091E-3</v>
      </c>
      <c r="K35" s="7">
        <v>1</v>
      </c>
      <c r="L35" s="8">
        <v>9.0090090090090089E-3</v>
      </c>
      <c r="M35" s="7">
        <v>6</v>
      </c>
      <c r="N35" s="8">
        <v>2.5402201524132089E-3</v>
      </c>
      <c r="O35" s="39" t="s">
        <v>923</v>
      </c>
      <c r="P35" s="40">
        <v>21.27927927927928</v>
      </c>
      <c r="Q35" s="40">
        <v>20.872727272727271</v>
      </c>
      <c r="R35" s="40"/>
    </row>
    <row r="36" spans="2:18" s="1" customFormat="1" ht="18" customHeight="1">
      <c r="B36" s="6" t="s">
        <v>392</v>
      </c>
      <c r="C36" s="37" t="s">
        <v>1000</v>
      </c>
      <c r="D36" s="37" t="s">
        <v>914</v>
      </c>
      <c r="E36" s="7"/>
      <c r="F36" s="8"/>
      <c r="G36" s="7">
        <v>75</v>
      </c>
      <c r="H36" s="8">
        <v>4.8653908530651964E-3</v>
      </c>
      <c r="I36" s="7">
        <v>1906</v>
      </c>
      <c r="J36" s="8">
        <v>5.2077925626383232E-3</v>
      </c>
      <c r="K36" s="7">
        <v>4</v>
      </c>
      <c r="L36" s="8">
        <v>5.3333333333333337E-2</v>
      </c>
      <c r="M36" s="7">
        <v>67</v>
      </c>
      <c r="N36" s="8">
        <v>3.5152151101783838E-2</v>
      </c>
      <c r="O36" s="39" t="s">
        <v>923</v>
      </c>
      <c r="P36" s="40">
        <v>25.413333333333334</v>
      </c>
      <c r="Q36" s="40">
        <v>22.52112676056338</v>
      </c>
      <c r="R36" s="40"/>
    </row>
    <row r="37" spans="2:18" s="1" customFormat="1" ht="18" customHeight="1">
      <c r="B37" s="6" t="s">
        <v>492</v>
      </c>
      <c r="C37" s="37" t="s">
        <v>999</v>
      </c>
      <c r="D37" s="37" t="s">
        <v>914</v>
      </c>
      <c r="E37" s="7"/>
      <c r="F37" s="8"/>
      <c r="G37" s="7">
        <v>69</v>
      </c>
      <c r="H37" s="8">
        <v>4.4761595848199802E-3</v>
      </c>
      <c r="I37" s="7">
        <v>2557</v>
      </c>
      <c r="J37" s="8">
        <v>6.986529686603459E-3</v>
      </c>
      <c r="K37" s="7">
        <v>3</v>
      </c>
      <c r="L37" s="8">
        <v>4.3478260869565216E-2</v>
      </c>
      <c r="M37" s="7">
        <v>56</v>
      </c>
      <c r="N37" s="8">
        <v>2.1900664841611264E-2</v>
      </c>
      <c r="O37" s="39" t="s">
        <v>959</v>
      </c>
      <c r="P37" s="40">
        <v>37.05797101449275</v>
      </c>
      <c r="Q37" s="40">
        <v>35.166666666666664</v>
      </c>
      <c r="R37" s="40"/>
    </row>
    <row r="38" spans="2:18" s="1" customFormat="1" ht="18" customHeight="1">
      <c r="B38" s="6" t="s">
        <v>357</v>
      </c>
      <c r="C38" s="37" t="s">
        <v>1004</v>
      </c>
      <c r="D38" s="37" t="s">
        <v>914</v>
      </c>
      <c r="E38" s="7"/>
      <c r="F38" s="8"/>
      <c r="G38" s="7">
        <v>57</v>
      </c>
      <c r="H38" s="8">
        <v>3.6976970483295494E-3</v>
      </c>
      <c r="I38" s="7">
        <v>1062</v>
      </c>
      <c r="J38" s="8">
        <v>2.9017186261919726E-3</v>
      </c>
      <c r="K38" s="7">
        <v>2</v>
      </c>
      <c r="L38" s="8">
        <v>3.5087719298245612E-2</v>
      </c>
      <c r="M38" s="7">
        <v>7</v>
      </c>
      <c r="N38" s="8">
        <v>6.5913370998116763E-3</v>
      </c>
      <c r="O38" s="39" t="s">
        <v>922</v>
      </c>
      <c r="P38" s="40">
        <v>18.631578947368421</v>
      </c>
      <c r="Q38" s="40">
        <v>17</v>
      </c>
      <c r="R38" s="40"/>
    </row>
    <row r="39" spans="2:18" s="1" customFormat="1" ht="18" customHeight="1">
      <c r="B39" s="6" t="s">
        <v>683</v>
      </c>
      <c r="C39" s="37" t="s">
        <v>936</v>
      </c>
      <c r="D39" s="37" t="s">
        <v>914</v>
      </c>
      <c r="E39" s="7"/>
      <c r="F39" s="8"/>
      <c r="G39" s="7">
        <v>55</v>
      </c>
      <c r="H39" s="8">
        <v>3.5679532922478106E-3</v>
      </c>
      <c r="I39" s="7">
        <v>1481</v>
      </c>
      <c r="J39" s="8">
        <v>4.0465586491434192E-3</v>
      </c>
      <c r="K39" s="7">
        <v>3</v>
      </c>
      <c r="L39" s="8">
        <v>5.4545454545454543E-2</v>
      </c>
      <c r="M39" s="7">
        <v>124</v>
      </c>
      <c r="N39" s="8">
        <v>8.37272113436867E-2</v>
      </c>
      <c r="O39" s="39" t="s">
        <v>951</v>
      </c>
      <c r="P39" s="40">
        <v>26.927272727272726</v>
      </c>
      <c r="Q39" s="40">
        <v>22.5</v>
      </c>
      <c r="R39" s="40"/>
    </row>
    <row r="40" spans="2:18" s="1" customFormat="1" ht="18" customHeight="1">
      <c r="B40" s="6" t="s">
        <v>496</v>
      </c>
      <c r="C40" s="37" t="s">
        <v>999</v>
      </c>
      <c r="D40" s="37" t="s">
        <v>914</v>
      </c>
      <c r="E40" s="7">
        <v>1</v>
      </c>
      <c r="F40" s="8">
        <v>2.0408163265306121E-2</v>
      </c>
      <c r="G40" s="7">
        <v>48</v>
      </c>
      <c r="H40" s="8">
        <v>3.1138501459617254E-3</v>
      </c>
      <c r="I40" s="7">
        <v>1211</v>
      </c>
      <c r="J40" s="8">
        <v>3.3088335746878331E-3</v>
      </c>
      <c r="K40" s="7"/>
      <c r="L40" s="8"/>
      <c r="M40" s="7"/>
      <c r="N40" s="8"/>
      <c r="O40" s="39" t="s">
        <v>938</v>
      </c>
      <c r="P40" s="40">
        <v>25.229166666666668</v>
      </c>
      <c r="Q40" s="40">
        <v>25.229166666666668</v>
      </c>
      <c r="R40" s="40"/>
    </row>
    <row r="41" spans="2:18" s="1" customFormat="1" ht="18" customHeight="1">
      <c r="B41" s="6" t="s">
        <v>684</v>
      </c>
      <c r="C41" s="37" t="s">
        <v>936</v>
      </c>
      <c r="D41" s="37" t="s">
        <v>914</v>
      </c>
      <c r="E41" s="7"/>
      <c r="F41" s="8"/>
      <c r="G41" s="7">
        <v>49</v>
      </c>
      <c r="H41" s="8">
        <v>3.1787220240025948E-3</v>
      </c>
      <c r="I41" s="7">
        <v>2288</v>
      </c>
      <c r="J41" s="8">
        <v>6.2515369272384495E-3</v>
      </c>
      <c r="K41" s="7">
        <v>11</v>
      </c>
      <c r="L41" s="8">
        <v>0.22448979591836735</v>
      </c>
      <c r="M41" s="7">
        <v>141</v>
      </c>
      <c r="N41" s="8">
        <v>6.1625874125874128E-2</v>
      </c>
      <c r="O41" s="39" t="s">
        <v>971</v>
      </c>
      <c r="P41" s="40">
        <v>46.693877551020407</v>
      </c>
      <c r="Q41" s="40">
        <v>39.131578947368418</v>
      </c>
      <c r="R41" s="40"/>
    </row>
    <row r="42" spans="2:18" s="1" customFormat="1" ht="18" customHeight="1">
      <c r="B42" s="6" t="s">
        <v>358</v>
      </c>
      <c r="C42" s="37" t="s">
        <v>1004</v>
      </c>
      <c r="D42" s="37" t="s">
        <v>914</v>
      </c>
      <c r="E42" s="7"/>
      <c r="F42" s="8"/>
      <c r="G42" s="7">
        <v>46</v>
      </c>
      <c r="H42" s="8">
        <v>2.9841063898799871E-3</v>
      </c>
      <c r="I42" s="7">
        <v>1068</v>
      </c>
      <c r="J42" s="8">
        <v>2.9181125167354301E-3</v>
      </c>
      <c r="K42" s="7"/>
      <c r="L42" s="8"/>
      <c r="M42" s="7"/>
      <c r="N42" s="8"/>
      <c r="O42" s="39" t="s">
        <v>939</v>
      </c>
      <c r="P42" s="40">
        <v>23.217391304347824</v>
      </c>
      <c r="Q42" s="40">
        <v>23.217391304347824</v>
      </c>
      <c r="R42" s="40"/>
    </row>
    <row r="43" spans="2:18" s="1" customFormat="1" ht="18" customHeight="1">
      <c r="B43" s="6" t="s">
        <v>282</v>
      </c>
      <c r="C43" s="37" t="s">
        <v>1003</v>
      </c>
      <c r="D43" s="37" t="s">
        <v>914</v>
      </c>
      <c r="E43" s="7"/>
      <c r="F43" s="8"/>
      <c r="G43" s="7">
        <v>45</v>
      </c>
      <c r="H43" s="8">
        <v>2.9192345118391177E-3</v>
      </c>
      <c r="I43" s="7">
        <v>1640</v>
      </c>
      <c r="J43" s="8">
        <v>4.480996748545042E-3</v>
      </c>
      <c r="K43" s="7">
        <v>6</v>
      </c>
      <c r="L43" s="8">
        <v>0.13333333333333333</v>
      </c>
      <c r="M43" s="7">
        <v>298</v>
      </c>
      <c r="N43" s="8">
        <v>0.18170731707317073</v>
      </c>
      <c r="O43" s="39" t="s">
        <v>915</v>
      </c>
      <c r="P43" s="40">
        <v>36.444444444444443</v>
      </c>
      <c r="Q43" s="40">
        <v>25.948717948717949</v>
      </c>
      <c r="R43" s="40"/>
    </row>
    <row r="44" spans="2:18" s="1" customFormat="1" ht="18" customHeight="1">
      <c r="B44" s="6" t="s">
        <v>710</v>
      </c>
      <c r="C44" s="37" t="s">
        <v>917</v>
      </c>
      <c r="D44" s="37" t="s">
        <v>914</v>
      </c>
      <c r="E44" s="7"/>
      <c r="F44" s="8"/>
      <c r="G44" s="7">
        <v>42</v>
      </c>
      <c r="H44" s="8">
        <v>2.72461887771651E-3</v>
      </c>
      <c r="I44" s="7">
        <v>519</v>
      </c>
      <c r="J44" s="8">
        <v>1.4180715320090713E-3</v>
      </c>
      <c r="K44" s="7"/>
      <c r="L44" s="8"/>
      <c r="M44" s="7"/>
      <c r="N44" s="8"/>
      <c r="O44" s="39" t="s">
        <v>930</v>
      </c>
      <c r="P44" s="40">
        <v>12.357142857142858</v>
      </c>
      <c r="Q44" s="40">
        <v>12.357142857142858</v>
      </c>
      <c r="R44" s="40"/>
    </row>
    <row r="45" spans="2:18" s="1" customFormat="1" ht="18" customHeight="1">
      <c r="B45" s="6" t="s">
        <v>575</v>
      </c>
      <c r="C45" s="37" t="s">
        <v>924</v>
      </c>
      <c r="D45" s="37" t="s">
        <v>914</v>
      </c>
      <c r="E45" s="7"/>
      <c r="F45" s="8"/>
      <c r="G45" s="7">
        <v>40</v>
      </c>
      <c r="H45" s="8">
        <v>2.5948751216347712E-3</v>
      </c>
      <c r="I45" s="7">
        <v>756</v>
      </c>
      <c r="J45" s="8">
        <v>2.0656302084756414E-3</v>
      </c>
      <c r="K45" s="7"/>
      <c r="L45" s="8"/>
      <c r="M45" s="7"/>
      <c r="N45" s="8"/>
      <c r="O45" s="39" t="s">
        <v>931</v>
      </c>
      <c r="P45" s="40">
        <v>18.899999999999999</v>
      </c>
      <c r="Q45" s="40">
        <v>18.899999999999999</v>
      </c>
      <c r="R45" s="40"/>
    </row>
    <row r="46" spans="2:18" s="1" customFormat="1" ht="18" customHeight="1">
      <c r="B46" s="6" t="s">
        <v>334</v>
      </c>
      <c r="C46" s="37" t="s">
        <v>1005</v>
      </c>
      <c r="D46" s="37" t="s">
        <v>914</v>
      </c>
      <c r="E46" s="7"/>
      <c r="F46" s="8"/>
      <c r="G46" s="7">
        <v>38</v>
      </c>
      <c r="H46" s="8">
        <v>2.4651313655530329E-3</v>
      </c>
      <c r="I46" s="7">
        <v>973</v>
      </c>
      <c r="J46" s="8">
        <v>2.6585425831306868E-3</v>
      </c>
      <c r="K46" s="7">
        <v>1</v>
      </c>
      <c r="L46" s="8">
        <v>2.6315789473684209E-2</v>
      </c>
      <c r="M46" s="7">
        <v>5</v>
      </c>
      <c r="N46" s="8">
        <v>5.1387461459403904E-3</v>
      </c>
      <c r="O46" s="39" t="s">
        <v>917</v>
      </c>
      <c r="P46" s="40">
        <v>25.605263157894736</v>
      </c>
      <c r="Q46" s="40">
        <v>24.54054054054054</v>
      </c>
      <c r="R46" s="40"/>
    </row>
    <row r="47" spans="2:18" s="1" customFormat="1" ht="18" customHeight="1">
      <c r="B47" s="14" t="s">
        <v>1006</v>
      </c>
      <c r="C47" s="49"/>
      <c r="D47" s="49"/>
      <c r="E47" s="15">
        <v>1</v>
      </c>
      <c r="F47" s="16">
        <v>5.8823529411764705E-2</v>
      </c>
      <c r="G47" s="15">
        <v>16</v>
      </c>
      <c r="H47" s="16">
        <v>1.0379500486539085E-3</v>
      </c>
      <c r="I47" s="15">
        <v>550</v>
      </c>
      <c r="J47" s="16">
        <v>1.502773299816935E-3</v>
      </c>
      <c r="K47" s="15">
        <v>1</v>
      </c>
      <c r="L47" s="16">
        <v>6.25E-2</v>
      </c>
      <c r="M47" s="15">
        <v>2</v>
      </c>
      <c r="N47" s="16">
        <v>3.6363636363636364E-3</v>
      </c>
      <c r="O47" s="45"/>
      <c r="P47" s="48">
        <v>34.375</v>
      </c>
      <c r="Q47" s="48">
        <v>32.533333333333331</v>
      </c>
      <c r="R47" s="48">
        <v>9.625</v>
      </c>
    </row>
    <row r="48" spans="2:18" s="1" customFormat="1" ht="19.5" customHeight="1">
      <c r="B48" s="14" t="s">
        <v>1007</v>
      </c>
      <c r="C48" s="49"/>
      <c r="D48" s="49"/>
      <c r="E48" s="15">
        <v>4</v>
      </c>
      <c r="F48" s="16">
        <v>3.6036036036036037E-3</v>
      </c>
      <c r="G48" s="15">
        <v>1106</v>
      </c>
      <c r="H48" s="16">
        <v>7.1748297113201423E-2</v>
      </c>
      <c r="I48" s="15">
        <v>25616</v>
      </c>
      <c r="J48" s="16">
        <v>6.9990983360201098E-2</v>
      </c>
      <c r="K48" s="15">
        <v>30</v>
      </c>
      <c r="L48" s="16">
        <v>2.7124773960216998E-2</v>
      </c>
      <c r="M48" s="15">
        <v>1079</v>
      </c>
      <c r="N48" s="16">
        <v>4.2122111180512178E-2</v>
      </c>
      <c r="O48" s="45"/>
      <c r="P48" s="48">
        <v>23.160940325497286</v>
      </c>
      <c r="Q48" s="48">
        <v>21.17007434944238</v>
      </c>
      <c r="R48" s="45"/>
    </row>
    <row r="49" spans="2:18" s="1" customFormat="1" ht="18" customHeight="1">
      <c r="B49" s="9" t="s">
        <v>887</v>
      </c>
      <c r="C49" s="50"/>
      <c r="D49" s="50"/>
      <c r="E49" s="10">
        <v>43</v>
      </c>
      <c r="F49" s="11">
        <v>2.781731142450511E-3</v>
      </c>
      <c r="G49" s="10">
        <v>15415</v>
      </c>
      <c r="H49" s="11">
        <v>1</v>
      </c>
      <c r="I49" s="10">
        <v>365990</v>
      </c>
      <c r="J49" s="11">
        <v>1</v>
      </c>
      <c r="K49" s="10">
        <v>347</v>
      </c>
      <c r="L49" s="11">
        <v>2.2510541680181642E-2</v>
      </c>
      <c r="M49" s="10">
        <v>9585</v>
      </c>
      <c r="N49" s="11">
        <v>2.6189240143173309E-2</v>
      </c>
      <c r="O49" s="41"/>
      <c r="P49" s="43">
        <v>23.742458644177749</v>
      </c>
      <c r="Q49" s="43">
        <v>22.420228298380675</v>
      </c>
      <c r="R49" s="43">
        <v>9.9902692182938704E-3</v>
      </c>
    </row>
    <row r="50" spans="2:18" s="1" customFormat="1" ht="15.75" customHeight="1">
      <c r="B50" s="223" t="s">
        <v>988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</row>
  </sheetData>
  <mergeCells count="20">
    <mergeCell ref="B50:Q50"/>
    <mergeCell ref="P14:R15"/>
    <mergeCell ref="B15:B16"/>
    <mergeCell ref="C15:C16"/>
    <mergeCell ref="D15:D16"/>
    <mergeCell ref="E15:F15"/>
    <mergeCell ref="G15:H15"/>
    <mergeCell ref="I15:J15"/>
    <mergeCell ref="K15:L15"/>
    <mergeCell ref="M15:N15"/>
    <mergeCell ref="G2:J3"/>
    <mergeCell ref="N2:Q2"/>
    <mergeCell ref="D5:M6"/>
    <mergeCell ref="B11:D11"/>
    <mergeCell ref="B13:B14"/>
    <mergeCell ref="D13:F14"/>
    <mergeCell ref="G13:R13"/>
    <mergeCell ref="G14:J14"/>
    <mergeCell ref="K14:N14"/>
    <mergeCell ref="O14:O16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X552"/>
  <sheetViews>
    <sheetView workbookViewId="0"/>
  </sheetViews>
  <sheetFormatPr defaultColWidth="8.85546875" defaultRowHeight="12.75"/>
  <cols>
    <col min="1" max="1" width="1.42578125" style="12" customWidth="1"/>
    <col min="2" max="2" width="5.7109375" style="12" customWidth="1"/>
    <col min="3" max="24" width="8.42578125" style="12" customWidth="1"/>
    <col min="25" max="16384" width="8.85546875" style="12"/>
  </cols>
  <sheetData>
    <row r="1" spans="2:24" s="1" customFormat="1" ht="11.25" customHeight="1" thickBot="1"/>
    <row r="2" spans="2:24" s="1" customFormat="1" ht="15.75" customHeight="1" thickBot="1">
      <c r="K2" s="216" t="s">
        <v>0</v>
      </c>
      <c r="L2" s="216"/>
      <c r="M2" s="216"/>
      <c r="N2" s="216"/>
      <c r="O2" s="216"/>
      <c r="S2" s="220" t="s">
        <v>1013</v>
      </c>
      <c r="T2" s="220"/>
      <c r="U2" s="220"/>
      <c r="V2" s="220"/>
    </row>
    <row r="3" spans="2:24" s="1" customFormat="1" ht="3" customHeight="1" thickBot="1">
      <c r="K3" s="216"/>
      <c r="L3" s="216"/>
      <c r="M3" s="216"/>
      <c r="N3" s="216"/>
      <c r="O3" s="216"/>
    </row>
    <row r="4" spans="2:24" s="1" customFormat="1" ht="37.5" customHeight="1"/>
    <row r="5" spans="2:24" s="1" customFormat="1" ht="15" customHeight="1" thickBot="1">
      <c r="J5" s="217" t="s">
        <v>1014</v>
      </c>
      <c r="K5" s="217"/>
      <c r="L5" s="217"/>
      <c r="M5" s="217"/>
      <c r="N5" s="217"/>
      <c r="O5" s="217"/>
      <c r="P5" s="217"/>
    </row>
    <row r="6" spans="2:24" s="1" customFormat="1" ht="3" customHeight="1" thickBot="1">
      <c r="B6" s="220" t="s">
        <v>213</v>
      </c>
      <c r="C6" s="220"/>
      <c r="J6" s="217"/>
      <c r="K6" s="217"/>
      <c r="L6" s="217"/>
      <c r="M6" s="217"/>
      <c r="N6" s="217"/>
      <c r="O6" s="217"/>
      <c r="P6" s="217"/>
    </row>
    <row r="7" spans="2:24" s="1" customFormat="1" ht="12" customHeight="1">
      <c r="B7" s="220"/>
      <c r="C7" s="220"/>
    </row>
    <row r="8" spans="2:24" s="1" customFormat="1" ht="10.5" customHeight="1"/>
    <row r="9" spans="2:24" s="1" customFormat="1" ht="15" customHeight="1">
      <c r="B9" s="220" t="s">
        <v>1015</v>
      </c>
      <c r="C9" s="220"/>
    </row>
    <row r="10" spans="2:24" s="1" customFormat="1" ht="10.5" customHeight="1"/>
    <row r="11" spans="2:24" s="1" customFormat="1" ht="15" customHeight="1">
      <c r="B11" s="220" t="s">
        <v>859</v>
      </c>
      <c r="C11" s="220"/>
      <c r="D11" s="220"/>
    </row>
    <row r="12" spans="2:24" s="1" customFormat="1" ht="21.75" customHeight="1"/>
    <row r="13" spans="2:24" s="1" customFormat="1" ht="18.75" customHeight="1">
      <c r="B13" s="222" t="s">
        <v>275</v>
      </c>
      <c r="C13" s="219" t="s">
        <v>837</v>
      </c>
      <c r="D13" s="219"/>
      <c r="E13" s="219"/>
      <c r="F13" s="219"/>
      <c r="G13" s="219"/>
      <c r="H13" s="219"/>
      <c r="I13" s="219"/>
      <c r="J13" s="219"/>
      <c r="K13" s="219"/>
      <c r="L13" s="219"/>
      <c r="M13" s="219" t="s">
        <v>838</v>
      </c>
      <c r="N13" s="219"/>
      <c r="O13" s="219"/>
      <c r="P13" s="219"/>
      <c r="Q13" s="219"/>
      <c r="R13" s="219"/>
      <c r="S13" s="219"/>
      <c r="T13" s="219"/>
      <c r="U13" s="219"/>
      <c r="V13" s="219"/>
      <c r="W13" s="238" t="s">
        <v>839</v>
      </c>
      <c r="X13" s="238"/>
    </row>
    <row r="14" spans="2:24" s="1" customFormat="1" ht="18" customHeight="1">
      <c r="B14" s="222"/>
      <c r="C14" s="219" t="s">
        <v>840</v>
      </c>
      <c r="D14" s="219"/>
      <c r="E14" s="219" t="s">
        <v>1016</v>
      </c>
      <c r="F14" s="219"/>
      <c r="G14" s="219" t="s">
        <v>1017</v>
      </c>
      <c r="H14" s="219"/>
      <c r="I14" s="219" t="s">
        <v>1018</v>
      </c>
      <c r="J14" s="219"/>
      <c r="K14" s="225" t="s">
        <v>839</v>
      </c>
      <c r="L14" s="225"/>
      <c r="M14" s="219" t="s">
        <v>840</v>
      </c>
      <c r="N14" s="219"/>
      <c r="O14" s="219" t="s">
        <v>1016</v>
      </c>
      <c r="P14" s="219"/>
      <c r="Q14" s="219" t="s">
        <v>1017</v>
      </c>
      <c r="R14" s="219"/>
      <c r="S14" s="219" t="s">
        <v>1018</v>
      </c>
      <c r="T14" s="219"/>
      <c r="U14" s="225" t="s">
        <v>839</v>
      </c>
      <c r="V14" s="225"/>
      <c r="W14" s="238"/>
      <c r="X14" s="238"/>
    </row>
    <row r="15" spans="2:24" s="1" customFormat="1" ht="18" customHeight="1">
      <c r="B15" s="222"/>
      <c r="C15" s="4" t="s">
        <v>900</v>
      </c>
      <c r="D15" s="4" t="s">
        <v>1019</v>
      </c>
      <c r="E15" s="4" t="s">
        <v>900</v>
      </c>
      <c r="F15" s="4" t="s">
        <v>1019</v>
      </c>
      <c r="G15" s="4" t="s">
        <v>900</v>
      </c>
      <c r="H15" s="4" t="s">
        <v>1019</v>
      </c>
      <c r="I15" s="4" t="s">
        <v>900</v>
      </c>
      <c r="J15" s="4" t="s">
        <v>1019</v>
      </c>
      <c r="K15" s="51" t="s">
        <v>900</v>
      </c>
      <c r="L15" s="51" t="s">
        <v>1020</v>
      </c>
      <c r="M15" s="4" t="s">
        <v>900</v>
      </c>
      <c r="N15" s="4" t="s">
        <v>1019</v>
      </c>
      <c r="O15" s="4" t="s">
        <v>900</v>
      </c>
      <c r="P15" s="4" t="s">
        <v>1019</v>
      </c>
      <c r="Q15" s="4" t="s">
        <v>900</v>
      </c>
      <c r="R15" s="4" t="s">
        <v>1019</v>
      </c>
      <c r="S15" s="4" t="s">
        <v>900</v>
      </c>
      <c r="T15" s="4" t="s">
        <v>1019</v>
      </c>
      <c r="U15" s="51" t="s">
        <v>900</v>
      </c>
      <c r="V15" s="51" t="s">
        <v>1020</v>
      </c>
      <c r="W15" s="51" t="s">
        <v>900</v>
      </c>
      <c r="X15" s="51" t="s">
        <v>1020</v>
      </c>
    </row>
    <row r="16" spans="2:24" s="1" customFormat="1" ht="18.75" customHeight="1">
      <c r="B16" s="6" t="s">
        <v>1021</v>
      </c>
      <c r="C16" s="7"/>
      <c r="D16" s="8"/>
      <c r="E16" s="7"/>
      <c r="F16" s="8"/>
      <c r="G16" s="7">
        <v>224</v>
      </c>
      <c r="H16" s="8">
        <v>0.51376146788990829</v>
      </c>
      <c r="I16" s="7">
        <v>212</v>
      </c>
      <c r="J16" s="8">
        <v>0.48623853211009177</v>
      </c>
      <c r="K16" s="10">
        <v>436</v>
      </c>
      <c r="L16" s="11">
        <v>8.0056553712255449E-4</v>
      </c>
      <c r="M16" s="7"/>
      <c r="N16" s="8"/>
      <c r="O16" s="7"/>
      <c r="P16" s="8"/>
      <c r="Q16" s="7">
        <v>158</v>
      </c>
      <c r="R16" s="8">
        <v>0.4952978056426332</v>
      </c>
      <c r="S16" s="7">
        <v>161</v>
      </c>
      <c r="T16" s="8">
        <v>0.50470219435736674</v>
      </c>
      <c r="U16" s="10">
        <v>319</v>
      </c>
      <c r="V16" s="11">
        <v>5.1901228220601367E-4</v>
      </c>
      <c r="W16" s="10">
        <v>755</v>
      </c>
      <c r="X16" s="11">
        <v>6.5128652811660009E-4</v>
      </c>
    </row>
    <row r="17" spans="2:24" s="1" customFormat="1" ht="18.75" customHeight="1">
      <c r="B17" s="6" t="s">
        <v>1022</v>
      </c>
      <c r="C17" s="7"/>
      <c r="D17" s="8"/>
      <c r="E17" s="7"/>
      <c r="F17" s="8"/>
      <c r="G17" s="7">
        <v>1216</v>
      </c>
      <c r="H17" s="8">
        <v>0.55779816513761471</v>
      </c>
      <c r="I17" s="7">
        <v>964</v>
      </c>
      <c r="J17" s="8">
        <v>0.44220183486238535</v>
      </c>
      <c r="K17" s="10">
        <v>2180</v>
      </c>
      <c r="L17" s="11">
        <v>4.0028276856127728E-3</v>
      </c>
      <c r="M17" s="7"/>
      <c r="N17" s="8"/>
      <c r="O17" s="7"/>
      <c r="P17" s="8"/>
      <c r="Q17" s="7">
        <v>1387</v>
      </c>
      <c r="R17" s="8">
        <v>0.65424528301886797</v>
      </c>
      <c r="S17" s="7">
        <v>733</v>
      </c>
      <c r="T17" s="8">
        <v>0.34575471698113208</v>
      </c>
      <c r="U17" s="10">
        <v>2120</v>
      </c>
      <c r="V17" s="11">
        <v>3.4492352297076775E-3</v>
      </c>
      <c r="W17" s="10">
        <v>4300</v>
      </c>
      <c r="X17" s="11">
        <v>3.7093140011938814E-3</v>
      </c>
    </row>
    <row r="18" spans="2:24" s="1" customFormat="1" ht="18.75" customHeight="1">
      <c r="B18" s="6" t="s">
        <v>1023</v>
      </c>
      <c r="C18" s="7">
        <v>39</v>
      </c>
      <c r="D18" s="8">
        <v>0.19211822660098521</v>
      </c>
      <c r="E18" s="7">
        <v>126</v>
      </c>
      <c r="F18" s="8">
        <v>0.62068965517241381</v>
      </c>
      <c r="G18" s="7">
        <v>38</v>
      </c>
      <c r="H18" s="8">
        <v>0.18719211822660098</v>
      </c>
      <c r="I18" s="7"/>
      <c r="J18" s="8"/>
      <c r="K18" s="10">
        <v>203</v>
      </c>
      <c r="L18" s="11">
        <v>3.7274037622907923E-4</v>
      </c>
      <c r="M18" s="7">
        <v>27</v>
      </c>
      <c r="N18" s="8">
        <v>0.17880794701986755</v>
      </c>
      <c r="O18" s="7">
        <v>94</v>
      </c>
      <c r="P18" s="8">
        <v>0.62251655629139069</v>
      </c>
      <c r="Q18" s="7">
        <v>30</v>
      </c>
      <c r="R18" s="8">
        <v>0.19867549668874171</v>
      </c>
      <c r="S18" s="7"/>
      <c r="T18" s="8"/>
      <c r="U18" s="10">
        <v>151</v>
      </c>
      <c r="V18" s="11">
        <v>2.456766602291789E-4</v>
      </c>
      <c r="W18" s="10">
        <v>354</v>
      </c>
      <c r="X18" s="11">
        <v>3.0537143172619399E-4</v>
      </c>
    </row>
    <row r="19" spans="2:24" s="1" customFormat="1" ht="18.75" customHeight="1">
      <c r="B19" s="6" t="s">
        <v>1024</v>
      </c>
      <c r="C19" s="7"/>
      <c r="D19" s="8"/>
      <c r="E19" s="7"/>
      <c r="F19" s="8"/>
      <c r="G19" s="7">
        <v>6</v>
      </c>
      <c r="H19" s="8">
        <v>0.375</v>
      </c>
      <c r="I19" s="7">
        <v>10</v>
      </c>
      <c r="J19" s="8">
        <v>0.625</v>
      </c>
      <c r="K19" s="10">
        <v>16</v>
      </c>
      <c r="L19" s="11">
        <v>2.9378551821011173E-5</v>
      </c>
      <c r="M19" s="7"/>
      <c r="N19" s="8"/>
      <c r="O19" s="7"/>
      <c r="P19" s="8"/>
      <c r="Q19" s="7">
        <v>8</v>
      </c>
      <c r="R19" s="8">
        <v>0.4</v>
      </c>
      <c r="S19" s="7">
        <v>12</v>
      </c>
      <c r="T19" s="8">
        <v>0.6</v>
      </c>
      <c r="U19" s="10">
        <v>20</v>
      </c>
      <c r="V19" s="11">
        <v>3.2539954997242237E-5</v>
      </c>
      <c r="W19" s="10">
        <v>36</v>
      </c>
      <c r="X19" s="11">
        <v>3.1054721870460405E-5</v>
      </c>
    </row>
    <row r="20" spans="2:24" s="1" customFormat="1" ht="18.75" customHeight="1">
      <c r="B20" s="6" t="s">
        <v>1025</v>
      </c>
      <c r="C20" s="7"/>
      <c r="D20" s="8"/>
      <c r="E20" s="7">
        <v>25</v>
      </c>
      <c r="F20" s="8">
        <v>0.15723270440251572</v>
      </c>
      <c r="G20" s="7">
        <v>77</v>
      </c>
      <c r="H20" s="8">
        <v>0.48427672955974843</v>
      </c>
      <c r="I20" s="7">
        <v>57</v>
      </c>
      <c r="J20" s="8">
        <v>0.35849056603773582</v>
      </c>
      <c r="K20" s="10">
        <v>159</v>
      </c>
      <c r="L20" s="11">
        <v>2.9194935872129855E-4</v>
      </c>
      <c r="M20" s="7">
        <v>1</v>
      </c>
      <c r="N20" s="8">
        <v>8.0000000000000002E-3</v>
      </c>
      <c r="O20" s="7">
        <v>9</v>
      </c>
      <c r="P20" s="8">
        <v>7.1999999999999995E-2</v>
      </c>
      <c r="Q20" s="7">
        <v>58</v>
      </c>
      <c r="R20" s="8">
        <v>0.46400000000000002</v>
      </c>
      <c r="S20" s="7">
        <v>57</v>
      </c>
      <c r="T20" s="8">
        <v>0.45600000000000002</v>
      </c>
      <c r="U20" s="10">
        <v>125</v>
      </c>
      <c r="V20" s="11">
        <v>2.0337471873276399E-4</v>
      </c>
      <c r="W20" s="10">
        <v>284</v>
      </c>
      <c r="X20" s="11">
        <v>2.4498725031140984E-4</v>
      </c>
    </row>
    <row r="21" spans="2:24" s="1" customFormat="1" ht="18.75" customHeight="1">
      <c r="B21" s="6" t="s">
        <v>1026</v>
      </c>
      <c r="C21" s="7">
        <v>5</v>
      </c>
      <c r="D21" s="8">
        <v>6.0096153846153849E-3</v>
      </c>
      <c r="E21" s="7">
        <v>47</v>
      </c>
      <c r="F21" s="8">
        <v>5.6490384615384616E-2</v>
      </c>
      <c r="G21" s="7">
        <v>534</v>
      </c>
      <c r="H21" s="8">
        <v>0.64182692307692313</v>
      </c>
      <c r="I21" s="7">
        <v>246</v>
      </c>
      <c r="J21" s="8">
        <v>0.29567307692307693</v>
      </c>
      <c r="K21" s="10">
        <v>832</v>
      </c>
      <c r="L21" s="11">
        <v>1.5276846946925811E-3</v>
      </c>
      <c r="M21" s="7">
        <v>1</v>
      </c>
      <c r="N21" s="8">
        <v>1.1820330969267139E-3</v>
      </c>
      <c r="O21" s="7">
        <v>26</v>
      </c>
      <c r="P21" s="8">
        <v>3.0732860520094562E-2</v>
      </c>
      <c r="Q21" s="7">
        <v>554</v>
      </c>
      <c r="R21" s="8">
        <v>0.65484633569739947</v>
      </c>
      <c r="S21" s="7">
        <v>265</v>
      </c>
      <c r="T21" s="8">
        <v>0.3132387706855792</v>
      </c>
      <c r="U21" s="10">
        <v>846</v>
      </c>
      <c r="V21" s="11">
        <v>1.3764400963833467E-3</v>
      </c>
      <c r="W21" s="10">
        <v>1678</v>
      </c>
      <c r="X21" s="11">
        <v>1.4474950916286821E-3</v>
      </c>
    </row>
    <row r="22" spans="2:24" s="1" customFormat="1" ht="18.75" customHeight="1">
      <c r="B22" s="6" t="s">
        <v>1027</v>
      </c>
      <c r="C22" s="7">
        <v>7</v>
      </c>
      <c r="D22" s="8">
        <v>3.6842105263157894E-3</v>
      </c>
      <c r="E22" s="7">
        <v>327</v>
      </c>
      <c r="F22" s="8">
        <v>0.17210526315789473</v>
      </c>
      <c r="G22" s="7">
        <v>1017</v>
      </c>
      <c r="H22" s="8">
        <v>0.53526315789473689</v>
      </c>
      <c r="I22" s="7">
        <v>549</v>
      </c>
      <c r="J22" s="8">
        <v>0.28894736842105262</v>
      </c>
      <c r="K22" s="10">
        <v>1900</v>
      </c>
      <c r="L22" s="11">
        <v>3.4887030287450767E-3</v>
      </c>
      <c r="M22" s="7">
        <v>14</v>
      </c>
      <c r="N22" s="8">
        <v>1.1345218800648298E-2</v>
      </c>
      <c r="O22" s="7">
        <v>226</v>
      </c>
      <c r="P22" s="8">
        <v>0.18314424635332252</v>
      </c>
      <c r="Q22" s="7">
        <v>555</v>
      </c>
      <c r="R22" s="8">
        <v>0.44975688816855752</v>
      </c>
      <c r="S22" s="7">
        <v>439</v>
      </c>
      <c r="T22" s="8">
        <v>0.35575364667747161</v>
      </c>
      <c r="U22" s="10">
        <v>1234</v>
      </c>
      <c r="V22" s="11">
        <v>2.0077152233298461E-3</v>
      </c>
      <c r="W22" s="10">
        <v>3134</v>
      </c>
      <c r="X22" s="11">
        <v>2.7034860650561919E-3</v>
      </c>
    </row>
    <row r="23" spans="2:24" s="1" customFormat="1" ht="18.75" customHeight="1">
      <c r="B23" s="6" t="s">
        <v>1028</v>
      </c>
      <c r="C23" s="7">
        <v>3</v>
      </c>
      <c r="D23" s="8">
        <v>4.3731778425655978E-3</v>
      </c>
      <c r="E23" s="7">
        <v>19</v>
      </c>
      <c r="F23" s="8">
        <v>2.7696793002915453E-2</v>
      </c>
      <c r="G23" s="7">
        <v>235</v>
      </c>
      <c r="H23" s="8">
        <v>0.3425655976676385</v>
      </c>
      <c r="I23" s="7">
        <v>429</v>
      </c>
      <c r="J23" s="8">
        <v>0.62536443148688048</v>
      </c>
      <c r="K23" s="10">
        <v>686</v>
      </c>
      <c r="L23" s="11">
        <v>1.259605409325854E-3</v>
      </c>
      <c r="M23" s="7">
        <v>4</v>
      </c>
      <c r="N23" s="8">
        <v>6.2794348508634227E-3</v>
      </c>
      <c r="O23" s="7">
        <v>11</v>
      </c>
      <c r="P23" s="8">
        <v>1.726844583987441E-2</v>
      </c>
      <c r="Q23" s="7">
        <v>278</v>
      </c>
      <c r="R23" s="8">
        <v>0.43642072213500788</v>
      </c>
      <c r="S23" s="7">
        <v>344</v>
      </c>
      <c r="T23" s="8">
        <v>0.5400313971742543</v>
      </c>
      <c r="U23" s="10">
        <v>637</v>
      </c>
      <c r="V23" s="11">
        <v>1.0363975666621652E-3</v>
      </c>
      <c r="W23" s="10">
        <v>1323</v>
      </c>
      <c r="X23" s="11">
        <v>1.1412610287394199E-3</v>
      </c>
    </row>
    <row r="24" spans="2:24" s="1" customFormat="1" ht="18.75" customHeight="1">
      <c r="B24" s="6" t="s">
        <v>1029</v>
      </c>
      <c r="C24" s="7"/>
      <c r="D24" s="8"/>
      <c r="E24" s="7">
        <v>60</v>
      </c>
      <c r="F24" s="8">
        <v>6.1475409836065573E-2</v>
      </c>
      <c r="G24" s="7">
        <v>465</v>
      </c>
      <c r="H24" s="8">
        <v>0.47643442622950821</v>
      </c>
      <c r="I24" s="7">
        <v>451</v>
      </c>
      <c r="J24" s="8">
        <v>0.46209016393442626</v>
      </c>
      <c r="K24" s="10">
        <v>976</v>
      </c>
      <c r="L24" s="11">
        <v>1.7920916610816816E-3</v>
      </c>
      <c r="M24" s="7">
        <v>2</v>
      </c>
      <c r="N24" s="8">
        <v>2.0429009193054137E-3</v>
      </c>
      <c r="O24" s="7">
        <v>48</v>
      </c>
      <c r="P24" s="8">
        <v>4.9029622063329927E-2</v>
      </c>
      <c r="Q24" s="7">
        <v>423</v>
      </c>
      <c r="R24" s="8">
        <v>0.43207354443309498</v>
      </c>
      <c r="S24" s="7">
        <v>506</v>
      </c>
      <c r="T24" s="8">
        <v>0.5168539325842697</v>
      </c>
      <c r="U24" s="10">
        <v>979</v>
      </c>
      <c r="V24" s="11">
        <v>1.5928307971150076E-3</v>
      </c>
      <c r="W24" s="10">
        <v>1955</v>
      </c>
      <c r="X24" s="11">
        <v>1.6864439237986135E-3</v>
      </c>
    </row>
    <row r="25" spans="2:24" s="1" customFormat="1" ht="18.75" customHeight="1">
      <c r="B25" s="6" t="s">
        <v>1030</v>
      </c>
      <c r="C25" s="7">
        <v>17</v>
      </c>
      <c r="D25" s="8">
        <v>1.7051153460381143E-3</v>
      </c>
      <c r="E25" s="7">
        <v>185</v>
      </c>
      <c r="F25" s="8">
        <v>1.8555667001003008E-2</v>
      </c>
      <c r="G25" s="7">
        <v>2728</v>
      </c>
      <c r="H25" s="8">
        <v>0.2736208625877633</v>
      </c>
      <c r="I25" s="7">
        <v>7040</v>
      </c>
      <c r="J25" s="8">
        <v>0.7061183550651956</v>
      </c>
      <c r="K25" s="10">
        <v>9970</v>
      </c>
      <c r="L25" s="11">
        <v>1.8306510103467587E-2</v>
      </c>
      <c r="M25" s="7">
        <v>11</v>
      </c>
      <c r="N25" s="8">
        <v>1.100880704563651E-3</v>
      </c>
      <c r="O25" s="7">
        <v>145</v>
      </c>
      <c r="P25" s="8">
        <v>1.4511609287429944E-2</v>
      </c>
      <c r="Q25" s="7">
        <v>2059</v>
      </c>
      <c r="R25" s="8">
        <v>0.2060648518815052</v>
      </c>
      <c r="S25" s="7">
        <v>7777</v>
      </c>
      <c r="T25" s="8">
        <v>0.77832265812650125</v>
      </c>
      <c r="U25" s="10">
        <v>9992</v>
      </c>
      <c r="V25" s="11">
        <v>1.6256961516622221E-2</v>
      </c>
      <c r="W25" s="10">
        <v>19962</v>
      </c>
      <c r="X25" s="11">
        <v>1.7219843277170292E-2</v>
      </c>
    </row>
    <row r="26" spans="2:24" s="1" customFormat="1" ht="18.75" customHeight="1">
      <c r="B26" s="6" t="s">
        <v>1031</v>
      </c>
      <c r="C26" s="7">
        <v>1</v>
      </c>
      <c r="D26" s="8">
        <v>8.2101806239737272E-4</v>
      </c>
      <c r="E26" s="7">
        <v>64</v>
      </c>
      <c r="F26" s="8">
        <v>5.2545155993431854E-2</v>
      </c>
      <c r="G26" s="7">
        <v>978</v>
      </c>
      <c r="H26" s="8">
        <v>0.80295566502463056</v>
      </c>
      <c r="I26" s="7">
        <v>175</v>
      </c>
      <c r="J26" s="8">
        <v>0.14367816091954022</v>
      </c>
      <c r="K26" s="10">
        <v>1218</v>
      </c>
      <c r="L26" s="11">
        <v>2.2364422573744754E-3</v>
      </c>
      <c r="M26" s="7"/>
      <c r="N26" s="8"/>
      <c r="O26" s="7">
        <v>45</v>
      </c>
      <c r="P26" s="8">
        <v>2.4219590958019375E-2</v>
      </c>
      <c r="Q26" s="7">
        <v>1536</v>
      </c>
      <c r="R26" s="8">
        <v>0.82669537136706139</v>
      </c>
      <c r="S26" s="7">
        <v>277</v>
      </c>
      <c r="T26" s="8">
        <v>0.14908503767491926</v>
      </c>
      <c r="U26" s="10">
        <v>1858</v>
      </c>
      <c r="V26" s="11">
        <v>3.0229618192438041E-3</v>
      </c>
      <c r="W26" s="10">
        <v>3076</v>
      </c>
      <c r="X26" s="11">
        <v>2.6534534575982276E-3</v>
      </c>
    </row>
    <row r="27" spans="2:24" s="1" customFormat="1" ht="18.75" customHeight="1">
      <c r="B27" s="6" t="s">
        <v>1032</v>
      </c>
      <c r="C27" s="7">
        <v>5</v>
      </c>
      <c r="D27" s="8">
        <v>7.0432455275390904E-4</v>
      </c>
      <c r="E27" s="7">
        <v>4</v>
      </c>
      <c r="F27" s="8">
        <v>5.6345964220312725E-4</v>
      </c>
      <c r="G27" s="7">
        <v>1698</v>
      </c>
      <c r="H27" s="8">
        <v>0.23918861811522749</v>
      </c>
      <c r="I27" s="7">
        <v>5392</v>
      </c>
      <c r="J27" s="8">
        <v>0.7595435976898155</v>
      </c>
      <c r="K27" s="10">
        <v>7099</v>
      </c>
      <c r="L27" s="11">
        <v>1.3034896211084895E-2</v>
      </c>
      <c r="M27" s="7">
        <v>6</v>
      </c>
      <c r="N27" s="8">
        <v>8.1190798376184028E-4</v>
      </c>
      <c r="O27" s="7">
        <v>9</v>
      </c>
      <c r="P27" s="8">
        <v>1.2178619756427606E-3</v>
      </c>
      <c r="Q27" s="7">
        <v>843</v>
      </c>
      <c r="R27" s="8">
        <v>0.11407307171853856</v>
      </c>
      <c r="S27" s="7">
        <v>6532</v>
      </c>
      <c r="T27" s="8">
        <v>0.88389715832205684</v>
      </c>
      <c r="U27" s="10">
        <v>7390</v>
      </c>
      <c r="V27" s="11">
        <v>1.2023513371481007E-2</v>
      </c>
      <c r="W27" s="10">
        <v>14489</v>
      </c>
      <c r="X27" s="11">
        <v>1.2498662921697243E-2</v>
      </c>
    </row>
    <row r="28" spans="2:24" s="1" customFormat="1" ht="18.75" customHeight="1">
      <c r="B28" s="6" t="s">
        <v>1033</v>
      </c>
      <c r="C28" s="7">
        <v>1</v>
      </c>
      <c r="D28" s="8">
        <v>6.7159167226326397E-4</v>
      </c>
      <c r="E28" s="7">
        <v>1</v>
      </c>
      <c r="F28" s="8">
        <v>6.7159167226326397E-4</v>
      </c>
      <c r="G28" s="7">
        <v>252</v>
      </c>
      <c r="H28" s="8">
        <v>0.16924110141034251</v>
      </c>
      <c r="I28" s="7">
        <v>1235</v>
      </c>
      <c r="J28" s="8">
        <v>0.82941571524513091</v>
      </c>
      <c r="K28" s="10">
        <v>1489</v>
      </c>
      <c r="L28" s="11">
        <v>2.7340414788428521E-3</v>
      </c>
      <c r="M28" s="7"/>
      <c r="N28" s="8"/>
      <c r="O28" s="7"/>
      <c r="P28" s="8"/>
      <c r="Q28" s="7">
        <v>157</v>
      </c>
      <c r="R28" s="8">
        <v>0.1</v>
      </c>
      <c r="S28" s="7">
        <v>1413</v>
      </c>
      <c r="T28" s="8">
        <v>0.9</v>
      </c>
      <c r="U28" s="10">
        <v>1570</v>
      </c>
      <c r="V28" s="11">
        <v>2.5543864672835158E-3</v>
      </c>
      <c r="W28" s="10">
        <v>3059</v>
      </c>
      <c r="X28" s="11">
        <v>2.6387887278260659E-3</v>
      </c>
    </row>
    <row r="29" spans="2:24" s="1" customFormat="1" ht="18.75" customHeight="1">
      <c r="B29" s="6" t="s">
        <v>1034</v>
      </c>
      <c r="C29" s="7"/>
      <c r="D29" s="8"/>
      <c r="E29" s="7">
        <v>7</v>
      </c>
      <c r="F29" s="8">
        <v>1.7994858611825194E-2</v>
      </c>
      <c r="G29" s="7">
        <v>69</v>
      </c>
      <c r="H29" s="8">
        <v>0.17737789203084833</v>
      </c>
      <c r="I29" s="7">
        <v>313</v>
      </c>
      <c r="J29" s="8">
        <v>0.80462724935732644</v>
      </c>
      <c r="K29" s="10">
        <v>389</v>
      </c>
      <c r="L29" s="11">
        <v>7.1426604114833417E-4</v>
      </c>
      <c r="M29" s="7">
        <v>1</v>
      </c>
      <c r="N29" s="8">
        <v>1.9723865877712033E-3</v>
      </c>
      <c r="O29" s="7">
        <v>2</v>
      </c>
      <c r="P29" s="8">
        <v>3.9447731755424065E-3</v>
      </c>
      <c r="Q29" s="7">
        <v>48</v>
      </c>
      <c r="R29" s="8">
        <v>9.4674556213017749E-2</v>
      </c>
      <c r="S29" s="7">
        <v>456</v>
      </c>
      <c r="T29" s="8">
        <v>0.89940828402366868</v>
      </c>
      <c r="U29" s="10">
        <v>507</v>
      </c>
      <c r="V29" s="11">
        <v>8.2488785918009074E-4</v>
      </c>
      <c r="W29" s="10">
        <v>896</v>
      </c>
      <c r="X29" s="11">
        <v>7.7291752210923673E-4</v>
      </c>
    </row>
    <row r="30" spans="2:24" s="1" customFormat="1" ht="18.75" customHeight="1">
      <c r="B30" s="6" t="s">
        <v>1035</v>
      </c>
      <c r="C30" s="7">
        <v>3</v>
      </c>
      <c r="D30" s="8">
        <v>4.160887656033287E-3</v>
      </c>
      <c r="E30" s="7">
        <v>18</v>
      </c>
      <c r="F30" s="8">
        <v>2.4965325936199722E-2</v>
      </c>
      <c r="G30" s="7">
        <v>231</v>
      </c>
      <c r="H30" s="8">
        <v>0.32038834951456313</v>
      </c>
      <c r="I30" s="7">
        <v>469</v>
      </c>
      <c r="J30" s="8">
        <v>0.65048543689320393</v>
      </c>
      <c r="K30" s="10">
        <v>721</v>
      </c>
      <c r="L30" s="11">
        <v>1.3238709914343159E-3</v>
      </c>
      <c r="M30" s="7">
        <v>2</v>
      </c>
      <c r="N30" s="8">
        <v>2.0833333333333333E-3</v>
      </c>
      <c r="O30" s="7">
        <v>18</v>
      </c>
      <c r="P30" s="8">
        <v>1.8749999999999999E-2</v>
      </c>
      <c r="Q30" s="7">
        <v>255</v>
      </c>
      <c r="R30" s="8">
        <v>0.265625</v>
      </c>
      <c r="S30" s="7">
        <v>685</v>
      </c>
      <c r="T30" s="8">
        <v>0.71354166666666663</v>
      </c>
      <c r="U30" s="10">
        <v>960</v>
      </c>
      <c r="V30" s="11">
        <v>1.5619178398676274E-3</v>
      </c>
      <c r="W30" s="10">
        <v>1681</v>
      </c>
      <c r="X30" s="11">
        <v>1.4500829851178871E-3</v>
      </c>
    </row>
    <row r="31" spans="2:24" s="1" customFormat="1" ht="18.75" customHeight="1">
      <c r="B31" s="6" t="s">
        <v>1036</v>
      </c>
      <c r="C31" s="7"/>
      <c r="D31" s="8"/>
      <c r="E31" s="7">
        <v>3</v>
      </c>
      <c r="F31" s="8">
        <v>7.8125E-3</v>
      </c>
      <c r="G31" s="7">
        <v>136</v>
      </c>
      <c r="H31" s="8">
        <v>0.35416666666666669</v>
      </c>
      <c r="I31" s="7">
        <v>245</v>
      </c>
      <c r="J31" s="8">
        <v>0.63802083333333337</v>
      </c>
      <c r="K31" s="10">
        <v>384</v>
      </c>
      <c r="L31" s="11">
        <v>7.0508524370426818E-4</v>
      </c>
      <c r="M31" s="7"/>
      <c r="N31" s="8"/>
      <c r="O31" s="7">
        <v>1</v>
      </c>
      <c r="P31" s="8">
        <v>2.6666666666666666E-3</v>
      </c>
      <c r="Q31" s="7">
        <v>104</v>
      </c>
      <c r="R31" s="8">
        <v>0.27733333333333332</v>
      </c>
      <c r="S31" s="7">
        <v>270</v>
      </c>
      <c r="T31" s="8">
        <v>0.72</v>
      </c>
      <c r="U31" s="10">
        <v>375</v>
      </c>
      <c r="V31" s="11">
        <v>6.1012415619829201E-4</v>
      </c>
      <c r="W31" s="10">
        <v>759</v>
      </c>
      <c r="X31" s="11">
        <v>6.5473705276887354E-4</v>
      </c>
    </row>
    <row r="32" spans="2:24" s="1" customFormat="1" ht="18.75" customHeight="1">
      <c r="B32" s="6" t="s">
        <v>1037</v>
      </c>
      <c r="C32" s="7">
        <v>4</v>
      </c>
      <c r="D32" s="8">
        <v>3.5118525021949078E-3</v>
      </c>
      <c r="E32" s="7">
        <v>63</v>
      </c>
      <c r="F32" s="8">
        <v>5.5311676909569799E-2</v>
      </c>
      <c r="G32" s="7">
        <v>558</v>
      </c>
      <c r="H32" s="8">
        <v>0.48990342405618964</v>
      </c>
      <c r="I32" s="7">
        <v>514</v>
      </c>
      <c r="J32" s="8">
        <v>0.45127304653204564</v>
      </c>
      <c r="K32" s="10">
        <v>1139</v>
      </c>
      <c r="L32" s="11">
        <v>2.0913856577582327E-3</v>
      </c>
      <c r="M32" s="7">
        <v>7</v>
      </c>
      <c r="N32" s="8">
        <v>6.6793893129770991E-3</v>
      </c>
      <c r="O32" s="7">
        <v>59</v>
      </c>
      <c r="P32" s="8">
        <v>5.6297709923664119E-2</v>
      </c>
      <c r="Q32" s="7">
        <v>418</v>
      </c>
      <c r="R32" s="8">
        <v>0.39885496183206109</v>
      </c>
      <c r="S32" s="7">
        <v>564</v>
      </c>
      <c r="T32" s="8">
        <v>0.53816793893129766</v>
      </c>
      <c r="U32" s="10">
        <v>1048</v>
      </c>
      <c r="V32" s="11">
        <v>1.7050936418554932E-3</v>
      </c>
      <c r="W32" s="10">
        <v>2187</v>
      </c>
      <c r="X32" s="11">
        <v>1.8865743536304695E-3</v>
      </c>
    </row>
    <row r="33" spans="2:24" s="1" customFormat="1" ht="18.75" customHeight="1">
      <c r="B33" s="6" t="s">
        <v>1038</v>
      </c>
      <c r="C33" s="7">
        <v>3</v>
      </c>
      <c r="D33" s="8">
        <v>7.4999999999999997E-2</v>
      </c>
      <c r="E33" s="7">
        <v>7</v>
      </c>
      <c r="F33" s="8">
        <v>0.17499999999999999</v>
      </c>
      <c r="G33" s="7">
        <v>26</v>
      </c>
      <c r="H33" s="8">
        <v>0.65</v>
      </c>
      <c r="I33" s="7">
        <v>4</v>
      </c>
      <c r="J33" s="8">
        <v>0.1</v>
      </c>
      <c r="K33" s="10">
        <v>40</v>
      </c>
      <c r="L33" s="11">
        <v>7.3446379552527931E-5</v>
      </c>
      <c r="M33" s="7">
        <v>1</v>
      </c>
      <c r="N33" s="8">
        <v>2.564102564102564E-2</v>
      </c>
      <c r="O33" s="7">
        <v>4</v>
      </c>
      <c r="P33" s="8">
        <v>0.10256410256410256</v>
      </c>
      <c r="Q33" s="7">
        <v>27</v>
      </c>
      <c r="R33" s="8">
        <v>0.69230769230769229</v>
      </c>
      <c r="S33" s="7">
        <v>7</v>
      </c>
      <c r="T33" s="8">
        <v>0.17948717948717949</v>
      </c>
      <c r="U33" s="10">
        <v>39</v>
      </c>
      <c r="V33" s="11">
        <v>6.3452912244622359E-5</v>
      </c>
      <c r="W33" s="10">
        <v>79</v>
      </c>
      <c r="X33" s="11">
        <v>6.8147861882399214E-5</v>
      </c>
    </row>
    <row r="34" spans="2:24" s="1" customFormat="1" ht="18.75" customHeight="1">
      <c r="B34" s="6" t="s">
        <v>1039</v>
      </c>
      <c r="C34" s="7"/>
      <c r="D34" s="8"/>
      <c r="E34" s="7">
        <v>1</v>
      </c>
      <c r="F34" s="8">
        <v>1.6129032258064516E-2</v>
      </c>
      <c r="G34" s="7">
        <v>27</v>
      </c>
      <c r="H34" s="8">
        <v>0.43548387096774194</v>
      </c>
      <c r="I34" s="7">
        <v>34</v>
      </c>
      <c r="J34" s="8">
        <v>0.54838709677419351</v>
      </c>
      <c r="K34" s="10">
        <v>62</v>
      </c>
      <c r="L34" s="11">
        <v>1.138418883064183E-4</v>
      </c>
      <c r="M34" s="7"/>
      <c r="N34" s="8"/>
      <c r="O34" s="7"/>
      <c r="P34" s="8"/>
      <c r="Q34" s="7">
        <v>27</v>
      </c>
      <c r="R34" s="8">
        <v>0.25</v>
      </c>
      <c r="S34" s="7">
        <v>81</v>
      </c>
      <c r="T34" s="8">
        <v>0.75</v>
      </c>
      <c r="U34" s="10">
        <v>108</v>
      </c>
      <c r="V34" s="11">
        <v>1.7571575698510809E-4</v>
      </c>
      <c r="W34" s="10">
        <v>170</v>
      </c>
      <c r="X34" s="11">
        <v>1.4664729772161857E-4</v>
      </c>
    </row>
    <row r="35" spans="2:24" s="1" customFormat="1" ht="18.75" customHeight="1">
      <c r="B35" s="6" t="s">
        <v>1040</v>
      </c>
      <c r="C35" s="7">
        <v>8</v>
      </c>
      <c r="D35" s="8">
        <v>1.0282776349614395E-2</v>
      </c>
      <c r="E35" s="7">
        <v>52</v>
      </c>
      <c r="F35" s="8">
        <v>6.6838046272493568E-2</v>
      </c>
      <c r="G35" s="7">
        <v>353</v>
      </c>
      <c r="H35" s="8">
        <v>0.45372750642673521</v>
      </c>
      <c r="I35" s="7">
        <v>365</v>
      </c>
      <c r="J35" s="8">
        <v>0.46915167095115679</v>
      </c>
      <c r="K35" s="10">
        <v>778</v>
      </c>
      <c r="L35" s="11">
        <v>1.4285320822966683E-3</v>
      </c>
      <c r="M35" s="7">
        <v>12</v>
      </c>
      <c r="N35" s="8">
        <v>1.6107382550335572E-2</v>
      </c>
      <c r="O35" s="7">
        <v>35</v>
      </c>
      <c r="P35" s="8">
        <v>4.6979865771812082E-2</v>
      </c>
      <c r="Q35" s="7">
        <v>263</v>
      </c>
      <c r="R35" s="8">
        <v>0.3530201342281879</v>
      </c>
      <c r="S35" s="7">
        <v>435</v>
      </c>
      <c r="T35" s="8">
        <v>0.58389261744966447</v>
      </c>
      <c r="U35" s="10">
        <v>745</v>
      </c>
      <c r="V35" s="11">
        <v>1.2121133236472734E-3</v>
      </c>
      <c r="W35" s="10">
        <v>1523</v>
      </c>
      <c r="X35" s="11">
        <v>1.3137872613530888E-3</v>
      </c>
    </row>
    <row r="36" spans="2:24" s="1" customFormat="1" ht="18.75" customHeight="1">
      <c r="B36" s="6" t="s">
        <v>1041</v>
      </c>
      <c r="C36" s="7">
        <v>192</v>
      </c>
      <c r="D36" s="8">
        <v>8.8154269972451793E-2</v>
      </c>
      <c r="E36" s="7">
        <v>1860</v>
      </c>
      <c r="F36" s="8">
        <v>0.85399449035812669</v>
      </c>
      <c r="G36" s="7">
        <v>126</v>
      </c>
      <c r="H36" s="8">
        <v>5.7851239669421489E-2</v>
      </c>
      <c r="I36" s="7"/>
      <c r="J36" s="8"/>
      <c r="K36" s="10">
        <v>2178</v>
      </c>
      <c r="L36" s="11">
        <v>3.9991553666351458E-3</v>
      </c>
      <c r="M36" s="7">
        <v>164</v>
      </c>
      <c r="N36" s="8">
        <v>8.8888888888888892E-2</v>
      </c>
      <c r="O36" s="7">
        <v>1486</v>
      </c>
      <c r="P36" s="8">
        <v>0.80542005420054197</v>
      </c>
      <c r="Q36" s="7">
        <v>195</v>
      </c>
      <c r="R36" s="8">
        <v>0.10569105691056911</v>
      </c>
      <c r="S36" s="7"/>
      <c r="T36" s="8"/>
      <c r="U36" s="10">
        <v>1845</v>
      </c>
      <c r="V36" s="11">
        <v>3.0018108484955964E-3</v>
      </c>
      <c r="W36" s="10">
        <v>4023</v>
      </c>
      <c r="X36" s="11">
        <v>3.4703651690239502E-3</v>
      </c>
    </row>
    <row r="37" spans="2:24" s="1" customFormat="1" ht="18.75" customHeight="1">
      <c r="B37" s="6" t="s">
        <v>1042</v>
      </c>
      <c r="C37" s="7">
        <v>1</v>
      </c>
      <c r="D37" s="8">
        <v>2.717391304347826E-3</v>
      </c>
      <c r="E37" s="7">
        <v>10</v>
      </c>
      <c r="F37" s="8">
        <v>2.717391304347826E-2</v>
      </c>
      <c r="G37" s="7">
        <v>207</v>
      </c>
      <c r="H37" s="8">
        <v>0.5625</v>
      </c>
      <c r="I37" s="7">
        <v>150</v>
      </c>
      <c r="J37" s="8">
        <v>0.40760869565217389</v>
      </c>
      <c r="K37" s="10">
        <v>368</v>
      </c>
      <c r="L37" s="11">
        <v>6.7570669188325694E-4</v>
      </c>
      <c r="M37" s="7">
        <v>2</v>
      </c>
      <c r="N37" s="8">
        <v>9.5238095238095247E-3</v>
      </c>
      <c r="O37" s="7">
        <v>6</v>
      </c>
      <c r="P37" s="8">
        <v>2.8571428571428571E-2</v>
      </c>
      <c r="Q37" s="7">
        <v>69</v>
      </c>
      <c r="R37" s="8">
        <v>0.32857142857142857</v>
      </c>
      <c r="S37" s="7">
        <v>133</v>
      </c>
      <c r="T37" s="8">
        <v>0.6333333333333333</v>
      </c>
      <c r="U37" s="10">
        <v>210</v>
      </c>
      <c r="V37" s="11">
        <v>3.4166952747104353E-4</v>
      </c>
      <c r="W37" s="10">
        <v>578</v>
      </c>
      <c r="X37" s="11">
        <v>4.9860081225350315E-4</v>
      </c>
    </row>
    <row r="38" spans="2:24" s="1" customFormat="1" ht="18.75" customHeight="1">
      <c r="B38" s="6" t="s">
        <v>1043</v>
      </c>
      <c r="C38" s="7"/>
      <c r="D38" s="8"/>
      <c r="E38" s="7"/>
      <c r="F38" s="8"/>
      <c r="G38" s="7">
        <v>109</v>
      </c>
      <c r="H38" s="8">
        <v>0.28020565552699228</v>
      </c>
      <c r="I38" s="7">
        <v>280</v>
      </c>
      <c r="J38" s="8">
        <v>0.71979434447300772</v>
      </c>
      <c r="K38" s="10">
        <v>389</v>
      </c>
      <c r="L38" s="11">
        <v>7.1426604114833417E-4</v>
      </c>
      <c r="M38" s="7"/>
      <c r="N38" s="8"/>
      <c r="O38" s="7"/>
      <c r="P38" s="8"/>
      <c r="Q38" s="7">
        <v>43</v>
      </c>
      <c r="R38" s="8">
        <v>0.11780821917808219</v>
      </c>
      <c r="S38" s="7">
        <v>322</v>
      </c>
      <c r="T38" s="8">
        <v>0.88219178082191785</v>
      </c>
      <c r="U38" s="10">
        <v>365</v>
      </c>
      <c r="V38" s="11">
        <v>5.9385417869967083E-4</v>
      </c>
      <c r="W38" s="10">
        <v>754</v>
      </c>
      <c r="X38" s="11">
        <v>6.5042389695353176E-4</v>
      </c>
    </row>
    <row r="39" spans="2:24" s="1" customFormat="1" ht="18.75" customHeight="1">
      <c r="B39" s="6" t="s">
        <v>1044</v>
      </c>
      <c r="C39" s="7"/>
      <c r="D39" s="8"/>
      <c r="E39" s="7"/>
      <c r="F39" s="8"/>
      <c r="G39" s="7">
        <v>470</v>
      </c>
      <c r="H39" s="8">
        <v>0.40692640692640691</v>
      </c>
      <c r="I39" s="7">
        <v>685</v>
      </c>
      <c r="J39" s="8">
        <v>0.59307359307359309</v>
      </c>
      <c r="K39" s="10">
        <v>1155</v>
      </c>
      <c r="L39" s="11">
        <v>2.120764209579244E-3</v>
      </c>
      <c r="M39" s="7"/>
      <c r="N39" s="8"/>
      <c r="O39" s="7"/>
      <c r="P39" s="8"/>
      <c r="Q39" s="7">
        <v>195</v>
      </c>
      <c r="R39" s="8">
        <v>0.19519519519519518</v>
      </c>
      <c r="S39" s="7">
        <v>804</v>
      </c>
      <c r="T39" s="8">
        <v>0.80480480480480476</v>
      </c>
      <c r="U39" s="10">
        <v>999</v>
      </c>
      <c r="V39" s="11">
        <v>1.6253707521122498E-3</v>
      </c>
      <c r="W39" s="10">
        <v>2154</v>
      </c>
      <c r="X39" s="11">
        <v>1.8581075252492142E-3</v>
      </c>
    </row>
    <row r="40" spans="2:24" s="1" customFormat="1" ht="18.75" customHeight="1">
      <c r="B40" s="6" t="s">
        <v>1045</v>
      </c>
      <c r="C40" s="7">
        <v>67</v>
      </c>
      <c r="D40" s="8">
        <v>0.27235772357723576</v>
      </c>
      <c r="E40" s="7">
        <v>147</v>
      </c>
      <c r="F40" s="8">
        <v>0.59756097560975607</v>
      </c>
      <c r="G40" s="7">
        <v>32</v>
      </c>
      <c r="H40" s="8">
        <v>0.13008130081300814</v>
      </c>
      <c r="I40" s="7"/>
      <c r="J40" s="8"/>
      <c r="K40" s="10">
        <v>246</v>
      </c>
      <c r="L40" s="11">
        <v>4.516952342480468E-4</v>
      </c>
      <c r="M40" s="7">
        <v>63</v>
      </c>
      <c r="N40" s="8">
        <v>0.40645161290322579</v>
      </c>
      <c r="O40" s="7">
        <v>83</v>
      </c>
      <c r="P40" s="8">
        <v>0.53548387096774197</v>
      </c>
      <c r="Q40" s="7">
        <v>9</v>
      </c>
      <c r="R40" s="8">
        <v>5.8064516129032261E-2</v>
      </c>
      <c r="S40" s="7"/>
      <c r="T40" s="8"/>
      <c r="U40" s="10">
        <v>155</v>
      </c>
      <c r="V40" s="11">
        <v>2.5218465122862736E-4</v>
      </c>
      <c r="W40" s="10">
        <v>401</v>
      </c>
      <c r="X40" s="11">
        <v>3.4591509639040615E-4</v>
      </c>
    </row>
    <row r="41" spans="2:24" s="1" customFormat="1" ht="18.75" customHeight="1">
      <c r="B41" s="6" t="s">
        <v>1046</v>
      </c>
      <c r="C41" s="7"/>
      <c r="D41" s="8"/>
      <c r="E41" s="7"/>
      <c r="F41" s="8"/>
      <c r="G41" s="7">
        <v>34</v>
      </c>
      <c r="H41" s="8">
        <v>0.48571428571428571</v>
      </c>
      <c r="I41" s="7">
        <v>36</v>
      </c>
      <c r="J41" s="8">
        <v>0.51428571428571423</v>
      </c>
      <c r="K41" s="10">
        <v>70</v>
      </c>
      <c r="L41" s="11">
        <v>1.2853116421692389E-4</v>
      </c>
      <c r="M41" s="7"/>
      <c r="N41" s="8"/>
      <c r="O41" s="7"/>
      <c r="P41" s="8"/>
      <c r="Q41" s="7">
        <v>15</v>
      </c>
      <c r="R41" s="8">
        <v>0.16853932584269662</v>
      </c>
      <c r="S41" s="7">
        <v>74</v>
      </c>
      <c r="T41" s="8">
        <v>0.8314606741573034</v>
      </c>
      <c r="U41" s="10">
        <v>89</v>
      </c>
      <c r="V41" s="11">
        <v>1.4480279973772797E-4</v>
      </c>
      <c r="W41" s="10">
        <v>159</v>
      </c>
      <c r="X41" s="11">
        <v>1.3715835492786679E-4</v>
      </c>
    </row>
    <row r="42" spans="2:24" s="1" customFormat="1" ht="18.75" customHeight="1">
      <c r="B42" s="6" t="s">
        <v>1047</v>
      </c>
      <c r="C42" s="7"/>
      <c r="D42" s="8"/>
      <c r="E42" s="7"/>
      <c r="F42" s="8"/>
      <c r="G42" s="7">
        <v>157</v>
      </c>
      <c r="H42" s="8">
        <v>0.57299270072992703</v>
      </c>
      <c r="I42" s="7">
        <v>117</v>
      </c>
      <c r="J42" s="8">
        <v>0.42700729927007297</v>
      </c>
      <c r="K42" s="10">
        <v>274</v>
      </c>
      <c r="L42" s="11">
        <v>5.031076999348163E-4</v>
      </c>
      <c r="M42" s="7"/>
      <c r="N42" s="8"/>
      <c r="O42" s="7"/>
      <c r="P42" s="8"/>
      <c r="Q42" s="7">
        <v>69</v>
      </c>
      <c r="R42" s="8">
        <v>0.25090909090909091</v>
      </c>
      <c r="S42" s="7">
        <v>206</v>
      </c>
      <c r="T42" s="8">
        <v>0.74909090909090914</v>
      </c>
      <c r="U42" s="10">
        <v>275</v>
      </c>
      <c r="V42" s="11">
        <v>4.4742438121208076E-4</v>
      </c>
      <c r="W42" s="10">
        <v>549</v>
      </c>
      <c r="X42" s="11">
        <v>4.7358450852452114E-4</v>
      </c>
    </row>
    <row r="43" spans="2:24" s="1" customFormat="1" ht="18.75" customHeight="1">
      <c r="B43" s="6" t="s">
        <v>1048</v>
      </c>
      <c r="C43" s="7">
        <v>35</v>
      </c>
      <c r="D43" s="8">
        <v>0.16826923076923078</v>
      </c>
      <c r="E43" s="7">
        <v>141</v>
      </c>
      <c r="F43" s="8">
        <v>0.67788461538461542</v>
      </c>
      <c r="G43" s="7">
        <v>32</v>
      </c>
      <c r="H43" s="8">
        <v>0.15384615384615385</v>
      </c>
      <c r="I43" s="7"/>
      <c r="J43" s="8"/>
      <c r="K43" s="10">
        <v>208</v>
      </c>
      <c r="L43" s="11">
        <v>3.8192117367314527E-4</v>
      </c>
      <c r="M43" s="7">
        <v>30</v>
      </c>
      <c r="N43" s="8">
        <v>0.18518518518518517</v>
      </c>
      <c r="O43" s="7">
        <v>113</v>
      </c>
      <c r="P43" s="8">
        <v>0.69753086419753085</v>
      </c>
      <c r="Q43" s="7">
        <v>19</v>
      </c>
      <c r="R43" s="8">
        <v>0.11728395061728394</v>
      </c>
      <c r="S43" s="7"/>
      <c r="T43" s="8"/>
      <c r="U43" s="10">
        <v>162</v>
      </c>
      <c r="V43" s="11">
        <v>2.6357363547766216E-4</v>
      </c>
      <c r="W43" s="10">
        <v>370</v>
      </c>
      <c r="X43" s="11">
        <v>3.1917353033528747E-4</v>
      </c>
    </row>
    <row r="44" spans="2:24" s="1" customFormat="1" ht="18.75" customHeight="1">
      <c r="B44" s="6" t="s">
        <v>1049</v>
      </c>
      <c r="C44" s="7">
        <v>7</v>
      </c>
      <c r="D44" s="8">
        <v>8.2644628099173556E-3</v>
      </c>
      <c r="E44" s="7">
        <v>35</v>
      </c>
      <c r="F44" s="8">
        <v>4.1322314049586778E-2</v>
      </c>
      <c r="G44" s="7">
        <v>316</v>
      </c>
      <c r="H44" s="8">
        <v>0.37308146399055492</v>
      </c>
      <c r="I44" s="7">
        <v>489</v>
      </c>
      <c r="J44" s="8">
        <v>0.57733175914994095</v>
      </c>
      <c r="K44" s="10">
        <v>847</v>
      </c>
      <c r="L44" s="11">
        <v>1.555227087024779E-3</v>
      </c>
      <c r="M44" s="7">
        <v>5</v>
      </c>
      <c r="N44" s="8">
        <v>5.263157894736842E-3</v>
      </c>
      <c r="O44" s="7">
        <v>22</v>
      </c>
      <c r="P44" s="8">
        <v>2.3157894736842106E-2</v>
      </c>
      <c r="Q44" s="7">
        <v>229</v>
      </c>
      <c r="R44" s="8">
        <v>0.24105263157894738</v>
      </c>
      <c r="S44" s="7">
        <v>694</v>
      </c>
      <c r="T44" s="8">
        <v>0.73052631578947369</v>
      </c>
      <c r="U44" s="10">
        <v>950</v>
      </c>
      <c r="V44" s="11">
        <v>1.5456478623690063E-3</v>
      </c>
      <c r="W44" s="10">
        <v>1797</v>
      </c>
      <c r="X44" s="11">
        <v>1.5501482000338151E-3</v>
      </c>
    </row>
    <row r="45" spans="2:24" s="1" customFormat="1" ht="18.75" customHeight="1">
      <c r="B45" s="6" t="s">
        <v>1050</v>
      </c>
      <c r="C45" s="7">
        <v>64</v>
      </c>
      <c r="D45" s="8">
        <v>2.8725314183123879E-2</v>
      </c>
      <c r="E45" s="7">
        <v>297</v>
      </c>
      <c r="F45" s="8">
        <v>0.13330341113105926</v>
      </c>
      <c r="G45" s="7">
        <v>1002</v>
      </c>
      <c r="H45" s="8">
        <v>0.4497307001795332</v>
      </c>
      <c r="I45" s="7">
        <v>865</v>
      </c>
      <c r="J45" s="8">
        <v>0.38824057450628369</v>
      </c>
      <c r="K45" s="10">
        <v>2228</v>
      </c>
      <c r="L45" s="11">
        <v>4.090963341075806E-3</v>
      </c>
      <c r="M45" s="7">
        <v>51</v>
      </c>
      <c r="N45" s="8">
        <v>1.8798378179137487E-2</v>
      </c>
      <c r="O45" s="7">
        <v>195</v>
      </c>
      <c r="P45" s="8">
        <v>7.1876151861408041E-2</v>
      </c>
      <c r="Q45" s="7">
        <v>1028</v>
      </c>
      <c r="R45" s="8">
        <v>0.37891632878732029</v>
      </c>
      <c r="S45" s="7">
        <v>1439</v>
      </c>
      <c r="T45" s="8">
        <v>0.53040914117213422</v>
      </c>
      <c r="U45" s="10">
        <v>2713</v>
      </c>
      <c r="V45" s="11">
        <v>4.4140448953759095E-3</v>
      </c>
      <c r="W45" s="10">
        <v>4941</v>
      </c>
      <c r="X45" s="11">
        <v>4.2622605767206907E-3</v>
      </c>
    </row>
    <row r="46" spans="2:24" s="1" customFormat="1" ht="18.75" customHeight="1">
      <c r="B46" s="6" t="s">
        <v>1051</v>
      </c>
      <c r="C46" s="7">
        <v>2</v>
      </c>
      <c r="D46" s="8">
        <v>1.4981273408239701E-3</v>
      </c>
      <c r="E46" s="7">
        <v>12</v>
      </c>
      <c r="F46" s="8">
        <v>8.988764044943821E-3</v>
      </c>
      <c r="G46" s="7">
        <v>697</v>
      </c>
      <c r="H46" s="8">
        <v>0.52209737827715352</v>
      </c>
      <c r="I46" s="7">
        <v>624</v>
      </c>
      <c r="J46" s="8">
        <v>0.46741573033707867</v>
      </c>
      <c r="K46" s="10">
        <v>1335</v>
      </c>
      <c r="L46" s="11">
        <v>2.4512729175656198E-3</v>
      </c>
      <c r="M46" s="7">
        <v>2</v>
      </c>
      <c r="N46" s="8">
        <v>2.1505376344086021E-3</v>
      </c>
      <c r="O46" s="7">
        <v>6</v>
      </c>
      <c r="P46" s="8">
        <v>6.4516129032258064E-3</v>
      </c>
      <c r="Q46" s="7">
        <v>445</v>
      </c>
      <c r="R46" s="8">
        <v>0.478494623655914</v>
      </c>
      <c r="S46" s="7">
        <v>477</v>
      </c>
      <c r="T46" s="8">
        <v>0.51290322580645165</v>
      </c>
      <c r="U46" s="10">
        <v>930</v>
      </c>
      <c r="V46" s="11">
        <v>1.5131079073717642E-3</v>
      </c>
      <c r="W46" s="10">
        <v>2265</v>
      </c>
      <c r="X46" s="11">
        <v>1.9538595843498004E-3</v>
      </c>
    </row>
    <row r="47" spans="2:24" s="1" customFormat="1" ht="18.75" customHeight="1">
      <c r="B47" s="6" t="s">
        <v>1052</v>
      </c>
      <c r="C47" s="7"/>
      <c r="D47" s="8"/>
      <c r="E47" s="7">
        <v>15</v>
      </c>
      <c r="F47" s="8">
        <v>7.1770334928229665E-2</v>
      </c>
      <c r="G47" s="7">
        <v>139</v>
      </c>
      <c r="H47" s="8">
        <v>0.66507177033492826</v>
      </c>
      <c r="I47" s="7">
        <v>55</v>
      </c>
      <c r="J47" s="8">
        <v>0.26315789473684209</v>
      </c>
      <c r="K47" s="10">
        <v>209</v>
      </c>
      <c r="L47" s="11">
        <v>3.8375733316195845E-4</v>
      </c>
      <c r="M47" s="7"/>
      <c r="N47" s="8"/>
      <c r="O47" s="7">
        <v>8</v>
      </c>
      <c r="P47" s="8">
        <v>4.878048780487805E-2</v>
      </c>
      <c r="Q47" s="7">
        <v>95</v>
      </c>
      <c r="R47" s="8">
        <v>0.57926829268292679</v>
      </c>
      <c r="S47" s="7">
        <v>61</v>
      </c>
      <c r="T47" s="8">
        <v>0.37195121951219512</v>
      </c>
      <c r="U47" s="10">
        <v>164</v>
      </c>
      <c r="V47" s="11">
        <v>2.6682763097738636E-4</v>
      </c>
      <c r="W47" s="10">
        <v>373</v>
      </c>
      <c r="X47" s="11">
        <v>3.2176142382449253E-4</v>
      </c>
    </row>
    <row r="48" spans="2:24" s="1" customFormat="1" ht="18.75" customHeight="1">
      <c r="B48" s="6" t="s">
        <v>1053</v>
      </c>
      <c r="C48" s="7"/>
      <c r="D48" s="8"/>
      <c r="E48" s="7">
        <v>4</v>
      </c>
      <c r="F48" s="8">
        <v>6.3492063492063489E-2</v>
      </c>
      <c r="G48" s="7">
        <v>26</v>
      </c>
      <c r="H48" s="8">
        <v>0.41269841269841268</v>
      </c>
      <c r="I48" s="7">
        <v>33</v>
      </c>
      <c r="J48" s="8">
        <v>0.52380952380952384</v>
      </c>
      <c r="K48" s="10">
        <v>63</v>
      </c>
      <c r="L48" s="11">
        <v>1.1567804779523149E-4</v>
      </c>
      <c r="M48" s="7"/>
      <c r="N48" s="8"/>
      <c r="O48" s="7"/>
      <c r="P48" s="8"/>
      <c r="Q48" s="7">
        <v>25</v>
      </c>
      <c r="R48" s="8">
        <v>0.352112676056338</v>
      </c>
      <c r="S48" s="7">
        <v>46</v>
      </c>
      <c r="T48" s="8">
        <v>0.647887323943662</v>
      </c>
      <c r="U48" s="10">
        <v>71</v>
      </c>
      <c r="V48" s="11">
        <v>1.1551684024020995E-4</v>
      </c>
      <c r="W48" s="10">
        <v>134</v>
      </c>
      <c r="X48" s="11">
        <v>1.1559257585115817E-4</v>
      </c>
    </row>
    <row r="49" spans="2:24" s="1" customFormat="1" ht="18.75" customHeight="1">
      <c r="B49" s="6" t="s">
        <v>1054</v>
      </c>
      <c r="C49" s="7"/>
      <c r="D49" s="8"/>
      <c r="E49" s="7">
        <v>12</v>
      </c>
      <c r="F49" s="8">
        <v>5.9701492537313432E-2</v>
      </c>
      <c r="G49" s="7">
        <v>80</v>
      </c>
      <c r="H49" s="8">
        <v>0.39800995024875624</v>
      </c>
      <c r="I49" s="7">
        <v>109</v>
      </c>
      <c r="J49" s="8">
        <v>0.54228855721393032</v>
      </c>
      <c r="K49" s="10">
        <v>201</v>
      </c>
      <c r="L49" s="11">
        <v>3.6906805725145288E-4</v>
      </c>
      <c r="M49" s="7">
        <v>5</v>
      </c>
      <c r="N49" s="8">
        <v>2.7932960893854747E-2</v>
      </c>
      <c r="O49" s="7">
        <v>8</v>
      </c>
      <c r="P49" s="8">
        <v>4.4692737430167599E-2</v>
      </c>
      <c r="Q49" s="7">
        <v>44</v>
      </c>
      <c r="R49" s="8">
        <v>0.24581005586592178</v>
      </c>
      <c r="S49" s="7">
        <v>122</v>
      </c>
      <c r="T49" s="8">
        <v>0.68156424581005581</v>
      </c>
      <c r="U49" s="10">
        <v>179</v>
      </c>
      <c r="V49" s="11">
        <v>2.9123259722531802E-4</v>
      </c>
      <c r="W49" s="10">
        <v>380</v>
      </c>
      <c r="X49" s="11">
        <v>3.2779984196597094E-4</v>
      </c>
    </row>
    <row r="50" spans="2:24" s="1" customFormat="1" ht="18.75" customHeight="1">
      <c r="B50" s="6" t="s">
        <v>1055</v>
      </c>
      <c r="C50" s="7"/>
      <c r="D50" s="8"/>
      <c r="E50" s="7"/>
      <c r="F50" s="8"/>
      <c r="G50" s="7">
        <v>146</v>
      </c>
      <c r="H50" s="8">
        <v>0.50871080139372826</v>
      </c>
      <c r="I50" s="7">
        <v>141</v>
      </c>
      <c r="J50" s="8">
        <v>0.49128919860627179</v>
      </c>
      <c r="K50" s="10">
        <v>287</v>
      </c>
      <c r="L50" s="11">
        <v>5.2697777328938791E-4</v>
      </c>
      <c r="M50" s="7"/>
      <c r="N50" s="8"/>
      <c r="O50" s="7"/>
      <c r="P50" s="8"/>
      <c r="Q50" s="7">
        <v>149</v>
      </c>
      <c r="R50" s="8">
        <v>0.44610778443113774</v>
      </c>
      <c r="S50" s="7">
        <v>185</v>
      </c>
      <c r="T50" s="8">
        <v>0.55389221556886226</v>
      </c>
      <c r="U50" s="10">
        <v>334</v>
      </c>
      <c r="V50" s="11">
        <v>5.4341724845394538E-4</v>
      </c>
      <c r="W50" s="10">
        <v>621</v>
      </c>
      <c r="X50" s="11">
        <v>5.3569395226544191E-4</v>
      </c>
    </row>
    <row r="51" spans="2:24" s="1" customFormat="1" ht="18.75" customHeight="1">
      <c r="B51" s="6" t="s">
        <v>1056</v>
      </c>
      <c r="C51" s="7">
        <v>5</v>
      </c>
      <c r="D51" s="8">
        <v>6.4935064935064929E-2</v>
      </c>
      <c r="E51" s="7">
        <v>64</v>
      </c>
      <c r="F51" s="8">
        <v>0.83116883116883122</v>
      </c>
      <c r="G51" s="7">
        <v>8</v>
      </c>
      <c r="H51" s="8">
        <v>0.1038961038961039</v>
      </c>
      <c r="I51" s="7"/>
      <c r="J51" s="8"/>
      <c r="K51" s="10">
        <v>77</v>
      </c>
      <c r="L51" s="11">
        <v>1.4138428063861628E-4</v>
      </c>
      <c r="M51" s="7">
        <v>6</v>
      </c>
      <c r="N51" s="8">
        <v>6.8965517241379309E-2</v>
      </c>
      <c r="O51" s="7">
        <v>68</v>
      </c>
      <c r="P51" s="8">
        <v>0.7816091954022989</v>
      </c>
      <c r="Q51" s="7">
        <v>13</v>
      </c>
      <c r="R51" s="8">
        <v>0.14942528735632185</v>
      </c>
      <c r="S51" s="7"/>
      <c r="T51" s="8"/>
      <c r="U51" s="10">
        <v>87</v>
      </c>
      <c r="V51" s="11">
        <v>1.4154880423800374E-4</v>
      </c>
      <c r="W51" s="10">
        <v>164</v>
      </c>
      <c r="X51" s="11">
        <v>1.414715107432085E-4</v>
      </c>
    </row>
    <row r="52" spans="2:24" s="1" customFormat="1" ht="18.75" customHeight="1">
      <c r="B52" s="6" t="s">
        <v>1057</v>
      </c>
      <c r="C52" s="7">
        <v>6</v>
      </c>
      <c r="D52" s="8">
        <v>4.0133779264214043E-3</v>
      </c>
      <c r="E52" s="7">
        <v>17</v>
      </c>
      <c r="F52" s="8">
        <v>1.137123745819398E-2</v>
      </c>
      <c r="G52" s="7">
        <v>829</v>
      </c>
      <c r="H52" s="8">
        <v>0.55451505016722413</v>
      </c>
      <c r="I52" s="7">
        <v>643</v>
      </c>
      <c r="J52" s="8">
        <v>0.43010033444816054</v>
      </c>
      <c r="K52" s="10">
        <v>1495</v>
      </c>
      <c r="L52" s="11">
        <v>2.7450584357757313E-3</v>
      </c>
      <c r="M52" s="7">
        <v>1</v>
      </c>
      <c r="N52" s="8">
        <v>9.1996320147194111E-4</v>
      </c>
      <c r="O52" s="7">
        <v>7</v>
      </c>
      <c r="P52" s="8">
        <v>6.439742410303588E-3</v>
      </c>
      <c r="Q52" s="7">
        <v>446</v>
      </c>
      <c r="R52" s="8">
        <v>0.41030358785648574</v>
      </c>
      <c r="S52" s="7">
        <v>633</v>
      </c>
      <c r="T52" s="8">
        <v>0.58233670653173875</v>
      </c>
      <c r="U52" s="10">
        <v>1087</v>
      </c>
      <c r="V52" s="11">
        <v>1.7685465541001156E-3</v>
      </c>
      <c r="W52" s="10">
        <v>2582</v>
      </c>
      <c r="X52" s="11">
        <v>2.2273136630424654E-3</v>
      </c>
    </row>
    <row r="53" spans="2:24" s="1" customFormat="1" ht="18.75" customHeight="1">
      <c r="B53" s="6" t="s">
        <v>1058</v>
      </c>
      <c r="C53" s="7"/>
      <c r="D53" s="8"/>
      <c r="E53" s="7">
        <v>6</v>
      </c>
      <c r="F53" s="8">
        <v>0.16666666666666666</v>
      </c>
      <c r="G53" s="7">
        <v>24</v>
      </c>
      <c r="H53" s="8">
        <v>0.66666666666666663</v>
      </c>
      <c r="I53" s="7">
        <v>6</v>
      </c>
      <c r="J53" s="8">
        <v>0.16666666666666666</v>
      </c>
      <c r="K53" s="10">
        <v>36</v>
      </c>
      <c r="L53" s="11">
        <v>6.6101741597275135E-5</v>
      </c>
      <c r="M53" s="7"/>
      <c r="N53" s="8"/>
      <c r="O53" s="7">
        <v>1</v>
      </c>
      <c r="P53" s="8">
        <v>7.1428571428571425E-2</v>
      </c>
      <c r="Q53" s="7">
        <v>7</v>
      </c>
      <c r="R53" s="8">
        <v>0.5</v>
      </c>
      <c r="S53" s="7">
        <v>6</v>
      </c>
      <c r="T53" s="8">
        <v>0.42857142857142855</v>
      </c>
      <c r="U53" s="10">
        <v>14</v>
      </c>
      <c r="V53" s="11">
        <v>2.2777968498069566E-5</v>
      </c>
      <c r="W53" s="10">
        <v>50</v>
      </c>
      <c r="X53" s="11">
        <v>4.3131558153417227E-5</v>
      </c>
    </row>
    <row r="54" spans="2:24" s="1" customFormat="1" ht="18.75" customHeight="1">
      <c r="B54" s="6" t="s">
        <v>1059</v>
      </c>
      <c r="C54" s="7">
        <v>10</v>
      </c>
      <c r="D54" s="8">
        <v>4.784688995215311E-2</v>
      </c>
      <c r="E54" s="7">
        <v>99</v>
      </c>
      <c r="F54" s="8">
        <v>0.47368421052631576</v>
      </c>
      <c r="G54" s="7">
        <v>62</v>
      </c>
      <c r="H54" s="8">
        <v>0.29665071770334928</v>
      </c>
      <c r="I54" s="7">
        <v>38</v>
      </c>
      <c r="J54" s="8">
        <v>0.18181818181818182</v>
      </c>
      <c r="K54" s="10">
        <v>209</v>
      </c>
      <c r="L54" s="11">
        <v>3.8375733316195845E-4</v>
      </c>
      <c r="M54" s="7">
        <v>5</v>
      </c>
      <c r="N54" s="8">
        <v>2.3041474654377881E-2</v>
      </c>
      <c r="O54" s="7">
        <v>77</v>
      </c>
      <c r="P54" s="8">
        <v>0.35483870967741937</v>
      </c>
      <c r="Q54" s="7">
        <v>78</v>
      </c>
      <c r="R54" s="8">
        <v>0.35944700460829493</v>
      </c>
      <c r="S54" s="7">
        <v>57</v>
      </c>
      <c r="T54" s="8">
        <v>0.26267281105990781</v>
      </c>
      <c r="U54" s="10">
        <v>217</v>
      </c>
      <c r="V54" s="11">
        <v>3.5305851172007826E-4</v>
      </c>
      <c r="W54" s="10">
        <v>426</v>
      </c>
      <c r="X54" s="11">
        <v>3.6748087546711476E-4</v>
      </c>
    </row>
    <row r="55" spans="2:24" s="1" customFormat="1" ht="18.75" customHeight="1">
      <c r="B55" s="6" t="s">
        <v>1060</v>
      </c>
      <c r="C55" s="7">
        <v>3</v>
      </c>
      <c r="D55" s="8">
        <v>7.058823529411765E-3</v>
      </c>
      <c r="E55" s="7">
        <v>25</v>
      </c>
      <c r="F55" s="8">
        <v>5.8823529411764705E-2</v>
      </c>
      <c r="G55" s="7">
        <v>246</v>
      </c>
      <c r="H55" s="8">
        <v>0.57882352941176474</v>
      </c>
      <c r="I55" s="7">
        <v>151</v>
      </c>
      <c r="J55" s="8">
        <v>0.35529411764705882</v>
      </c>
      <c r="K55" s="10">
        <v>425</v>
      </c>
      <c r="L55" s="11">
        <v>7.8036778274560923E-4</v>
      </c>
      <c r="M55" s="7">
        <v>4</v>
      </c>
      <c r="N55" s="8">
        <v>9.1743119266055051E-3</v>
      </c>
      <c r="O55" s="7">
        <v>25</v>
      </c>
      <c r="P55" s="8">
        <v>5.7339449541284407E-2</v>
      </c>
      <c r="Q55" s="7">
        <v>278</v>
      </c>
      <c r="R55" s="8">
        <v>0.63761467889908252</v>
      </c>
      <c r="S55" s="7">
        <v>129</v>
      </c>
      <c r="T55" s="8">
        <v>0.29587155963302753</v>
      </c>
      <c r="U55" s="10">
        <v>436</v>
      </c>
      <c r="V55" s="11">
        <v>7.0937101893988079E-4</v>
      </c>
      <c r="W55" s="10">
        <v>861</v>
      </c>
      <c r="X55" s="11">
        <v>7.4272543140184465E-4</v>
      </c>
    </row>
    <row r="56" spans="2:24" s="1" customFormat="1" ht="18.75" customHeight="1">
      <c r="B56" s="6" t="s">
        <v>1061</v>
      </c>
      <c r="C56" s="7"/>
      <c r="D56" s="8"/>
      <c r="E56" s="7"/>
      <c r="F56" s="8"/>
      <c r="G56" s="7">
        <v>16</v>
      </c>
      <c r="H56" s="8">
        <v>0.42105263157894735</v>
      </c>
      <c r="I56" s="7">
        <v>22</v>
      </c>
      <c r="J56" s="8">
        <v>0.57894736842105265</v>
      </c>
      <c r="K56" s="10">
        <v>38</v>
      </c>
      <c r="L56" s="11">
        <v>6.977406057490154E-5</v>
      </c>
      <c r="M56" s="7"/>
      <c r="N56" s="8"/>
      <c r="O56" s="7"/>
      <c r="P56" s="8"/>
      <c r="Q56" s="7">
        <v>20</v>
      </c>
      <c r="R56" s="8">
        <v>0.35714285714285715</v>
      </c>
      <c r="S56" s="7">
        <v>36</v>
      </c>
      <c r="T56" s="8">
        <v>0.6428571428571429</v>
      </c>
      <c r="U56" s="10">
        <v>56</v>
      </c>
      <c r="V56" s="11">
        <v>9.1111873992278264E-5</v>
      </c>
      <c r="W56" s="10">
        <v>94</v>
      </c>
      <c r="X56" s="11">
        <v>8.1087329328424386E-5</v>
      </c>
    </row>
    <row r="57" spans="2:24" s="1" customFormat="1" ht="18.75" customHeight="1">
      <c r="B57" s="6" t="s">
        <v>1062</v>
      </c>
      <c r="C57" s="7"/>
      <c r="D57" s="8"/>
      <c r="E57" s="7"/>
      <c r="F57" s="8"/>
      <c r="G57" s="7">
        <v>211</v>
      </c>
      <c r="H57" s="8">
        <v>0.65937500000000004</v>
      </c>
      <c r="I57" s="7">
        <v>109</v>
      </c>
      <c r="J57" s="8">
        <v>0.34062500000000001</v>
      </c>
      <c r="K57" s="10">
        <v>320</v>
      </c>
      <c r="L57" s="11">
        <v>5.8757103642022345E-4</v>
      </c>
      <c r="M57" s="7"/>
      <c r="N57" s="8"/>
      <c r="O57" s="7"/>
      <c r="P57" s="8"/>
      <c r="Q57" s="7">
        <v>126</v>
      </c>
      <c r="R57" s="8">
        <v>0.49411764705882355</v>
      </c>
      <c r="S57" s="7">
        <v>129</v>
      </c>
      <c r="T57" s="8">
        <v>0.50588235294117645</v>
      </c>
      <c r="U57" s="10">
        <v>255</v>
      </c>
      <c r="V57" s="11">
        <v>4.1488442621483856E-4</v>
      </c>
      <c r="W57" s="10">
        <v>575</v>
      </c>
      <c r="X57" s="11">
        <v>4.9601291876429814E-4</v>
      </c>
    </row>
    <row r="58" spans="2:24" s="1" customFormat="1" ht="18.75" customHeight="1">
      <c r="B58" s="6" t="s">
        <v>1063</v>
      </c>
      <c r="C58" s="7">
        <v>23</v>
      </c>
      <c r="D58" s="8">
        <v>0.17293233082706766</v>
      </c>
      <c r="E58" s="7">
        <v>93</v>
      </c>
      <c r="F58" s="8">
        <v>0.6992481203007519</v>
      </c>
      <c r="G58" s="7">
        <v>17</v>
      </c>
      <c r="H58" s="8">
        <v>0.12781954887218044</v>
      </c>
      <c r="I58" s="7"/>
      <c r="J58" s="8"/>
      <c r="K58" s="10">
        <v>133</v>
      </c>
      <c r="L58" s="11">
        <v>2.442092120121554E-4</v>
      </c>
      <c r="M58" s="7">
        <v>10</v>
      </c>
      <c r="N58" s="8">
        <v>9.5238095238095233E-2</v>
      </c>
      <c r="O58" s="7">
        <v>82</v>
      </c>
      <c r="P58" s="8">
        <v>0.78095238095238095</v>
      </c>
      <c r="Q58" s="7">
        <v>13</v>
      </c>
      <c r="R58" s="8">
        <v>0.12380952380952381</v>
      </c>
      <c r="S58" s="7"/>
      <c r="T58" s="8"/>
      <c r="U58" s="10">
        <v>105</v>
      </c>
      <c r="V58" s="11">
        <v>1.7083476373552176E-4</v>
      </c>
      <c r="W58" s="10">
        <v>238</v>
      </c>
      <c r="X58" s="11">
        <v>2.0530621681026599E-4</v>
      </c>
    </row>
    <row r="59" spans="2:24" s="1" customFormat="1" ht="18.75" customHeight="1">
      <c r="B59" s="6" t="s">
        <v>1064</v>
      </c>
      <c r="C59" s="7">
        <v>4</v>
      </c>
      <c r="D59" s="8">
        <v>1.646090534979424E-2</v>
      </c>
      <c r="E59" s="7">
        <v>33</v>
      </c>
      <c r="F59" s="8">
        <v>0.13580246913580246</v>
      </c>
      <c r="G59" s="7">
        <v>107</v>
      </c>
      <c r="H59" s="8">
        <v>0.44032921810699588</v>
      </c>
      <c r="I59" s="7">
        <v>99</v>
      </c>
      <c r="J59" s="8">
        <v>0.40740740740740738</v>
      </c>
      <c r="K59" s="10">
        <v>243</v>
      </c>
      <c r="L59" s="11">
        <v>4.4618675578160717E-4</v>
      </c>
      <c r="M59" s="7">
        <v>10</v>
      </c>
      <c r="N59" s="8">
        <v>5.3763440860215055E-2</v>
      </c>
      <c r="O59" s="7">
        <v>25</v>
      </c>
      <c r="P59" s="8">
        <v>0.13440860215053763</v>
      </c>
      <c r="Q59" s="7">
        <v>91</v>
      </c>
      <c r="R59" s="8">
        <v>0.489247311827957</v>
      </c>
      <c r="S59" s="7">
        <v>60</v>
      </c>
      <c r="T59" s="8">
        <v>0.32258064516129031</v>
      </c>
      <c r="U59" s="10">
        <v>186</v>
      </c>
      <c r="V59" s="11">
        <v>3.0262158147435281E-4</v>
      </c>
      <c r="W59" s="10">
        <v>429</v>
      </c>
      <c r="X59" s="11">
        <v>3.7006876895631982E-4</v>
      </c>
    </row>
    <row r="60" spans="2:24" s="1" customFormat="1" ht="18.75" customHeight="1">
      <c r="B60" s="6" t="s">
        <v>1065</v>
      </c>
      <c r="C60" s="7"/>
      <c r="D60" s="8"/>
      <c r="E60" s="7">
        <v>1</v>
      </c>
      <c r="F60" s="8">
        <v>1.5527950310559005E-3</v>
      </c>
      <c r="G60" s="7">
        <v>437</v>
      </c>
      <c r="H60" s="8">
        <v>0.6785714285714286</v>
      </c>
      <c r="I60" s="7">
        <v>206</v>
      </c>
      <c r="J60" s="8">
        <v>0.31987577639751552</v>
      </c>
      <c r="K60" s="10">
        <v>644</v>
      </c>
      <c r="L60" s="11">
        <v>1.1824867107956998E-3</v>
      </c>
      <c r="M60" s="7"/>
      <c r="N60" s="8"/>
      <c r="O60" s="7">
        <v>4</v>
      </c>
      <c r="P60" s="8">
        <v>7.104795737122558E-3</v>
      </c>
      <c r="Q60" s="7">
        <v>379</v>
      </c>
      <c r="R60" s="8">
        <v>0.67317939609236233</v>
      </c>
      <c r="S60" s="7">
        <v>180</v>
      </c>
      <c r="T60" s="8">
        <v>0.31971580817051509</v>
      </c>
      <c r="U60" s="10">
        <v>563</v>
      </c>
      <c r="V60" s="11">
        <v>9.1599973317236898E-4</v>
      </c>
      <c r="W60" s="10">
        <v>1207</v>
      </c>
      <c r="X60" s="11">
        <v>1.0411958138234919E-3</v>
      </c>
    </row>
    <row r="61" spans="2:24" s="1" customFormat="1" ht="18.75" customHeight="1">
      <c r="B61" s="6" t="s">
        <v>1066</v>
      </c>
      <c r="C61" s="7"/>
      <c r="D61" s="8"/>
      <c r="E61" s="7">
        <v>2</v>
      </c>
      <c r="F61" s="8">
        <v>3.1746031746031744E-2</v>
      </c>
      <c r="G61" s="7">
        <v>49</v>
      </c>
      <c r="H61" s="8">
        <v>0.77777777777777779</v>
      </c>
      <c r="I61" s="7">
        <v>12</v>
      </c>
      <c r="J61" s="8">
        <v>0.19047619047619047</v>
      </c>
      <c r="K61" s="10">
        <v>63</v>
      </c>
      <c r="L61" s="11">
        <v>1.1567804779523149E-4</v>
      </c>
      <c r="M61" s="7">
        <v>1</v>
      </c>
      <c r="N61" s="8">
        <v>1.5873015873015872E-2</v>
      </c>
      <c r="O61" s="7">
        <v>3</v>
      </c>
      <c r="P61" s="8">
        <v>4.7619047619047616E-2</v>
      </c>
      <c r="Q61" s="7">
        <v>40</v>
      </c>
      <c r="R61" s="8">
        <v>0.63492063492063489</v>
      </c>
      <c r="S61" s="7">
        <v>19</v>
      </c>
      <c r="T61" s="8">
        <v>0.30158730158730157</v>
      </c>
      <c r="U61" s="10">
        <v>63</v>
      </c>
      <c r="V61" s="11">
        <v>1.0250085824131306E-4</v>
      </c>
      <c r="W61" s="10">
        <v>126</v>
      </c>
      <c r="X61" s="11">
        <v>1.0869152654661141E-4</v>
      </c>
    </row>
    <row r="62" spans="2:24" s="1" customFormat="1" ht="18.75" customHeight="1">
      <c r="B62" s="6" t="s">
        <v>1067</v>
      </c>
      <c r="C62" s="7">
        <v>37</v>
      </c>
      <c r="D62" s="8">
        <v>0.35576923076923078</v>
      </c>
      <c r="E62" s="7">
        <v>48</v>
      </c>
      <c r="F62" s="8">
        <v>0.46153846153846156</v>
      </c>
      <c r="G62" s="7">
        <v>17</v>
      </c>
      <c r="H62" s="8">
        <v>0.16346153846153846</v>
      </c>
      <c r="I62" s="7">
        <v>2</v>
      </c>
      <c r="J62" s="8">
        <v>1.9230769230769232E-2</v>
      </c>
      <c r="K62" s="10">
        <v>104</v>
      </c>
      <c r="L62" s="11">
        <v>1.9096058683657264E-4</v>
      </c>
      <c r="M62" s="7">
        <v>23</v>
      </c>
      <c r="N62" s="8">
        <v>0.38333333333333336</v>
      </c>
      <c r="O62" s="7">
        <v>22</v>
      </c>
      <c r="P62" s="8">
        <v>0.36666666666666664</v>
      </c>
      <c r="Q62" s="7">
        <v>14</v>
      </c>
      <c r="R62" s="8">
        <v>0.23333333333333334</v>
      </c>
      <c r="S62" s="7">
        <v>1</v>
      </c>
      <c r="T62" s="8">
        <v>1.6666666666666666E-2</v>
      </c>
      <c r="U62" s="10">
        <v>60</v>
      </c>
      <c r="V62" s="11">
        <v>9.7619864991726712E-5</v>
      </c>
      <c r="W62" s="10">
        <v>164</v>
      </c>
      <c r="X62" s="11">
        <v>1.414715107432085E-4</v>
      </c>
    </row>
    <row r="63" spans="2:24" s="1" customFormat="1" ht="18.75" customHeight="1">
      <c r="B63" s="6" t="s">
        <v>1068</v>
      </c>
      <c r="C63" s="7"/>
      <c r="D63" s="8"/>
      <c r="E63" s="7"/>
      <c r="F63" s="8"/>
      <c r="G63" s="7">
        <v>2349</v>
      </c>
      <c r="H63" s="8">
        <v>0.82075471698113212</v>
      </c>
      <c r="I63" s="7">
        <v>513</v>
      </c>
      <c r="J63" s="8">
        <v>0.17924528301886791</v>
      </c>
      <c r="K63" s="10">
        <v>2862</v>
      </c>
      <c r="L63" s="11">
        <v>5.2550884569833737E-3</v>
      </c>
      <c r="M63" s="7"/>
      <c r="N63" s="8"/>
      <c r="O63" s="7"/>
      <c r="P63" s="8"/>
      <c r="Q63" s="7">
        <v>1480</v>
      </c>
      <c r="R63" s="8">
        <v>0.80918534718425372</v>
      </c>
      <c r="S63" s="7">
        <v>349</v>
      </c>
      <c r="T63" s="8">
        <v>0.19081465281574631</v>
      </c>
      <c r="U63" s="10">
        <v>1829</v>
      </c>
      <c r="V63" s="11">
        <v>2.9757788844978028E-3</v>
      </c>
      <c r="W63" s="10">
        <v>4691</v>
      </c>
      <c r="X63" s="11">
        <v>4.0466027859536041E-3</v>
      </c>
    </row>
    <row r="64" spans="2:24" s="1" customFormat="1" ht="18.75" customHeight="1">
      <c r="B64" s="6" t="s">
        <v>1069</v>
      </c>
      <c r="C64" s="7">
        <v>1</v>
      </c>
      <c r="D64" s="8">
        <v>8.3333333333333332E-3</v>
      </c>
      <c r="E64" s="7">
        <v>76</v>
      </c>
      <c r="F64" s="8">
        <v>0.6333333333333333</v>
      </c>
      <c r="G64" s="7">
        <v>43</v>
      </c>
      <c r="H64" s="8">
        <v>0.35833333333333334</v>
      </c>
      <c r="I64" s="7"/>
      <c r="J64" s="8"/>
      <c r="K64" s="10">
        <v>120</v>
      </c>
      <c r="L64" s="11">
        <v>2.2033913865758379E-4</v>
      </c>
      <c r="M64" s="7"/>
      <c r="N64" s="8"/>
      <c r="O64" s="7">
        <v>59</v>
      </c>
      <c r="P64" s="8">
        <v>0.73750000000000004</v>
      </c>
      <c r="Q64" s="7">
        <v>21</v>
      </c>
      <c r="R64" s="8">
        <v>0.26250000000000001</v>
      </c>
      <c r="S64" s="7"/>
      <c r="T64" s="8"/>
      <c r="U64" s="10">
        <v>80</v>
      </c>
      <c r="V64" s="11">
        <v>1.3015981998896895E-4</v>
      </c>
      <c r="W64" s="10">
        <v>200</v>
      </c>
      <c r="X64" s="11">
        <v>1.7252623261366891E-4</v>
      </c>
    </row>
    <row r="65" spans="2:24" s="1" customFormat="1" ht="18.75" customHeight="1">
      <c r="B65" s="6" t="s">
        <v>1070</v>
      </c>
      <c r="C65" s="7">
        <v>2</v>
      </c>
      <c r="D65" s="8">
        <v>6.1199510403916763E-4</v>
      </c>
      <c r="E65" s="7">
        <v>78</v>
      </c>
      <c r="F65" s="8">
        <v>2.3867809057527539E-2</v>
      </c>
      <c r="G65" s="7">
        <v>2787</v>
      </c>
      <c r="H65" s="8">
        <v>0.85281517747858016</v>
      </c>
      <c r="I65" s="7">
        <v>401</v>
      </c>
      <c r="J65" s="8">
        <v>0.12270501835985312</v>
      </c>
      <c r="K65" s="10">
        <v>3268</v>
      </c>
      <c r="L65" s="11">
        <v>6.0005692094415317E-3</v>
      </c>
      <c r="M65" s="7"/>
      <c r="N65" s="8"/>
      <c r="O65" s="7">
        <v>55</v>
      </c>
      <c r="P65" s="8">
        <v>3.1055900621118012E-2</v>
      </c>
      <c r="Q65" s="7">
        <v>1524</v>
      </c>
      <c r="R65" s="8">
        <v>0.86053077357425178</v>
      </c>
      <c r="S65" s="7">
        <v>192</v>
      </c>
      <c r="T65" s="8">
        <v>0.10841332580463016</v>
      </c>
      <c r="U65" s="10">
        <v>1771</v>
      </c>
      <c r="V65" s="11">
        <v>2.8814130150058002E-3</v>
      </c>
      <c r="W65" s="10">
        <v>5039</v>
      </c>
      <c r="X65" s="11">
        <v>4.3467984307013884E-3</v>
      </c>
    </row>
    <row r="66" spans="2:24" s="1" customFormat="1" ht="18.75" customHeight="1">
      <c r="B66" s="6" t="s">
        <v>1071</v>
      </c>
      <c r="C66" s="7"/>
      <c r="D66" s="8"/>
      <c r="E66" s="7">
        <v>14</v>
      </c>
      <c r="F66" s="8">
        <v>2.3450586264656615E-2</v>
      </c>
      <c r="G66" s="7">
        <v>568</v>
      </c>
      <c r="H66" s="8">
        <v>0.95142378559463991</v>
      </c>
      <c r="I66" s="7">
        <v>15</v>
      </c>
      <c r="J66" s="8">
        <v>2.5125628140703519E-2</v>
      </c>
      <c r="K66" s="10">
        <v>597</v>
      </c>
      <c r="L66" s="11">
        <v>1.0961872148214794E-3</v>
      </c>
      <c r="M66" s="7"/>
      <c r="N66" s="8"/>
      <c r="O66" s="7">
        <v>7</v>
      </c>
      <c r="P66" s="8">
        <v>2.0408163265306121E-2</v>
      </c>
      <c r="Q66" s="7">
        <v>325</v>
      </c>
      <c r="R66" s="8">
        <v>0.94752186588921283</v>
      </c>
      <c r="S66" s="7">
        <v>11</v>
      </c>
      <c r="T66" s="8">
        <v>3.2069970845481049E-2</v>
      </c>
      <c r="U66" s="10">
        <v>343</v>
      </c>
      <c r="V66" s="11">
        <v>5.5806022820270443E-4</v>
      </c>
      <c r="W66" s="10">
        <v>940</v>
      </c>
      <c r="X66" s="11">
        <v>8.1087329328424383E-4</v>
      </c>
    </row>
    <row r="67" spans="2:24" s="1" customFormat="1" ht="18.75" customHeight="1">
      <c r="B67" s="6" t="s">
        <v>1072</v>
      </c>
      <c r="C67" s="7"/>
      <c r="D67" s="8"/>
      <c r="E67" s="7"/>
      <c r="F67" s="8"/>
      <c r="G67" s="7">
        <v>445</v>
      </c>
      <c r="H67" s="8">
        <v>0.91752577319587625</v>
      </c>
      <c r="I67" s="7">
        <v>40</v>
      </c>
      <c r="J67" s="8">
        <v>8.247422680412371E-2</v>
      </c>
      <c r="K67" s="10">
        <v>485</v>
      </c>
      <c r="L67" s="11">
        <v>8.9053735207440116E-4</v>
      </c>
      <c r="M67" s="7"/>
      <c r="N67" s="8"/>
      <c r="O67" s="7"/>
      <c r="P67" s="8"/>
      <c r="Q67" s="7">
        <v>229</v>
      </c>
      <c r="R67" s="8">
        <v>0.89803921568627454</v>
      </c>
      <c r="S67" s="7">
        <v>26</v>
      </c>
      <c r="T67" s="8">
        <v>0.10196078431372549</v>
      </c>
      <c r="U67" s="10">
        <v>255</v>
      </c>
      <c r="V67" s="11">
        <v>4.1488442621483856E-4</v>
      </c>
      <c r="W67" s="10">
        <v>740</v>
      </c>
      <c r="X67" s="11">
        <v>6.3834706067057495E-4</v>
      </c>
    </row>
    <row r="68" spans="2:24" s="1" customFormat="1" ht="18.75" customHeight="1">
      <c r="B68" s="6" t="s">
        <v>1073</v>
      </c>
      <c r="C68" s="7"/>
      <c r="D68" s="8"/>
      <c r="E68" s="7">
        <v>59</v>
      </c>
      <c r="F68" s="8">
        <v>0.55660377358490565</v>
      </c>
      <c r="G68" s="7">
        <v>47</v>
      </c>
      <c r="H68" s="8">
        <v>0.44339622641509435</v>
      </c>
      <c r="I68" s="7"/>
      <c r="J68" s="8"/>
      <c r="K68" s="10">
        <v>106</v>
      </c>
      <c r="L68" s="11">
        <v>1.9463290581419901E-4</v>
      </c>
      <c r="M68" s="7">
        <v>1</v>
      </c>
      <c r="N68" s="8">
        <v>1.1363636363636364E-2</v>
      </c>
      <c r="O68" s="7">
        <v>48</v>
      </c>
      <c r="P68" s="8">
        <v>0.54545454545454541</v>
      </c>
      <c r="Q68" s="7">
        <v>39</v>
      </c>
      <c r="R68" s="8">
        <v>0.44318181818181818</v>
      </c>
      <c r="S68" s="7"/>
      <c r="T68" s="8"/>
      <c r="U68" s="10">
        <v>88</v>
      </c>
      <c r="V68" s="11">
        <v>1.4317580198786584E-4</v>
      </c>
      <c r="W68" s="10">
        <v>194</v>
      </c>
      <c r="X68" s="11">
        <v>1.6735044563525884E-4</v>
      </c>
    </row>
    <row r="69" spans="2:24" s="1" customFormat="1" ht="18.75" customHeight="1">
      <c r="B69" s="6" t="s">
        <v>1074</v>
      </c>
      <c r="C69" s="7"/>
      <c r="D69" s="8"/>
      <c r="E69" s="7"/>
      <c r="F69" s="8"/>
      <c r="G69" s="7">
        <v>288</v>
      </c>
      <c r="H69" s="8">
        <v>0.97959183673469385</v>
      </c>
      <c r="I69" s="7">
        <v>6</v>
      </c>
      <c r="J69" s="8">
        <v>2.0408163265306121E-2</v>
      </c>
      <c r="K69" s="10">
        <v>294</v>
      </c>
      <c r="L69" s="11">
        <v>5.3983088971108035E-4</v>
      </c>
      <c r="M69" s="7"/>
      <c r="N69" s="8"/>
      <c r="O69" s="7"/>
      <c r="P69" s="8"/>
      <c r="Q69" s="7">
        <v>379</v>
      </c>
      <c r="R69" s="8">
        <v>0.98441558441558441</v>
      </c>
      <c r="S69" s="7">
        <v>6</v>
      </c>
      <c r="T69" s="8">
        <v>1.5584415584415584E-2</v>
      </c>
      <c r="U69" s="10">
        <v>385</v>
      </c>
      <c r="V69" s="11">
        <v>6.2639413369691309E-4</v>
      </c>
      <c r="W69" s="10">
        <v>679</v>
      </c>
      <c r="X69" s="11">
        <v>5.8572655972340593E-4</v>
      </c>
    </row>
    <row r="70" spans="2:24" s="1" customFormat="1" ht="18.75" customHeight="1">
      <c r="B70" s="6" t="s">
        <v>1075</v>
      </c>
      <c r="C70" s="7"/>
      <c r="D70" s="8"/>
      <c r="E70" s="7">
        <v>690</v>
      </c>
      <c r="F70" s="8">
        <v>0.92991913746630728</v>
      </c>
      <c r="G70" s="7">
        <v>52</v>
      </c>
      <c r="H70" s="8">
        <v>7.0080862533692723E-2</v>
      </c>
      <c r="I70" s="7"/>
      <c r="J70" s="8"/>
      <c r="K70" s="10">
        <v>742</v>
      </c>
      <c r="L70" s="11">
        <v>1.3624303406993932E-3</v>
      </c>
      <c r="M70" s="7"/>
      <c r="N70" s="8"/>
      <c r="O70" s="7">
        <v>451</v>
      </c>
      <c r="P70" s="8">
        <v>0.84774436090225569</v>
      </c>
      <c r="Q70" s="7">
        <v>81</v>
      </c>
      <c r="R70" s="8">
        <v>0.15225563909774437</v>
      </c>
      <c r="S70" s="7"/>
      <c r="T70" s="8"/>
      <c r="U70" s="10">
        <v>532</v>
      </c>
      <c r="V70" s="11">
        <v>8.6556280292664353E-4</v>
      </c>
      <c r="W70" s="10">
        <v>1274</v>
      </c>
      <c r="X70" s="11">
        <v>1.098992101749071E-3</v>
      </c>
    </row>
    <row r="71" spans="2:24" s="1" customFormat="1" ht="18.75" customHeight="1">
      <c r="B71" s="6" t="s">
        <v>1076</v>
      </c>
      <c r="C71" s="7"/>
      <c r="D71" s="8"/>
      <c r="E71" s="7"/>
      <c r="F71" s="8"/>
      <c r="G71" s="7">
        <v>22</v>
      </c>
      <c r="H71" s="8">
        <v>0.75862068965517238</v>
      </c>
      <c r="I71" s="7">
        <v>7</v>
      </c>
      <c r="J71" s="8">
        <v>0.2413793103448276</v>
      </c>
      <c r="K71" s="10">
        <v>29</v>
      </c>
      <c r="L71" s="11">
        <v>5.3248625175582753E-5</v>
      </c>
      <c r="M71" s="7"/>
      <c r="N71" s="8"/>
      <c r="O71" s="7"/>
      <c r="P71" s="8"/>
      <c r="Q71" s="7">
        <v>12</v>
      </c>
      <c r="R71" s="8">
        <v>0.8</v>
      </c>
      <c r="S71" s="7">
        <v>3</v>
      </c>
      <c r="T71" s="8">
        <v>0.2</v>
      </c>
      <c r="U71" s="10">
        <v>15</v>
      </c>
      <c r="V71" s="11">
        <v>2.4404966247931678E-5</v>
      </c>
      <c r="W71" s="10">
        <v>44</v>
      </c>
      <c r="X71" s="11">
        <v>3.7955771175007158E-5</v>
      </c>
    </row>
    <row r="72" spans="2:24" s="1" customFormat="1" ht="18.75" customHeight="1">
      <c r="B72" s="6" t="s">
        <v>1077</v>
      </c>
      <c r="C72" s="7"/>
      <c r="D72" s="8"/>
      <c r="E72" s="7">
        <v>47</v>
      </c>
      <c r="F72" s="8">
        <v>0.97916666666666663</v>
      </c>
      <c r="G72" s="7">
        <v>1</v>
      </c>
      <c r="H72" s="8">
        <v>2.0833333333333332E-2</v>
      </c>
      <c r="I72" s="7"/>
      <c r="J72" s="8"/>
      <c r="K72" s="10">
        <v>48</v>
      </c>
      <c r="L72" s="11">
        <v>8.8135655463033523E-5</v>
      </c>
      <c r="M72" s="7"/>
      <c r="N72" s="8"/>
      <c r="O72" s="7">
        <v>16</v>
      </c>
      <c r="P72" s="8">
        <v>0.94117647058823528</v>
      </c>
      <c r="Q72" s="7">
        <v>1</v>
      </c>
      <c r="R72" s="8">
        <v>5.8823529411764705E-2</v>
      </c>
      <c r="S72" s="7"/>
      <c r="T72" s="8"/>
      <c r="U72" s="10">
        <v>17</v>
      </c>
      <c r="V72" s="11">
        <v>2.7658961747655902E-5</v>
      </c>
      <c r="W72" s="10">
        <v>65</v>
      </c>
      <c r="X72" s="11">
        <v>5.6071025599442399E-5</v>
      </c>
    </row>
    <row r="73" spans="2:24" s="1" customFormat="1" ht="18.75" customHeight="1">
      <c r="B73" s="6" t="s">
        <v>1078</v>
      </c>
      <c r="C73" s="7">
        <v>3</v>
      </c>
      <c r="D73" s="8">
        <v>2.9880478087649402E-3</v>
      </c>
      <c r="E73" s="7">
        <v>52</v>
      </c>
      <c r="F73" s="8">
        <v>5.1792828685258967E-2</v>
      </c>
      <c r="G73" s="7">
        <v>810</v>
      </c>
      <c r="H73" s="8">
        <v>0.80677290836653381</v>
      </c>
      <c r="I73" s="7">
        <v>139</v>
      </c>
      <c r="J73" s="8">
        <v>0.13844621513944222</v>
      </c>
      <c r="K73" s="10">
        <v>1004</v>
      </c>
      <c r="L73" s="11">
        <v>1.8435041267684511E-3</v>
      </c>
      <c r="M73" s="7">
        <v>4</v>
      </c>
      <c r="N73" s="8">
        <v>6.5040650406504065E-3</v>
      </c>
      <c r="O73" s="7">
        <v>33</v>
      </c>
      <c r="P73" s="8">
        <v>5.3658536585365853E-2</v>
      </c>
      <c r="Q73" s="7">
        <v>456</v>
      </c>
      <c r="R73" s="8">
        <v>0.74146341463414633</v>
      </c>
      <c r="S73" s="7">
        <v>122</v>
      </c>
      <c r="T73" s="8">
        <v>0.19837398373983739</v>
      </c>
      <c r="U73" s="10">
        <v>615</v>
      </c>
      <c r="V73" s="11">
        <v>1.0006036161651988E-3</v>
      </c>
      <c r="W73" s="10">
        <v>1619</v>
      </c>
      <c r="X73" s="11">
        <v>1.3965998530076499E-3</v>
      </c>
    </row>
    <row r="74" spans="2:24" s="1" customFormat="1" ht="18.75" customHeight="1">
      <c r="B74" s="6" t="s">
        <v>1079</v>
      </c>
      <c r="C74" s="7"/>
      <c r="D74" s="8"/>
      <c r="E74" s="7">
        <v>2</v>
      </c>
      <c r="F74" s="8">
        <v>3.4782608695652175E-3</v>
      </c>
      <c r="G74" s="7">
        <v>255</v>
      </c>
      <c r="H74" s="8">
        <v>0.44347826086956521</v>
      </c>
      <c r="I74" s="7">
        <v>318</v>
      </c>
      <c r="J74" s="8">
        <v>0.55304347826086953</v>
      </c>
      <c r="K74" s="10">
        <v>575</v>
      </c>
      <c r="L74" s="11">
        <v>1.0557917060675891E-3</v>
      </c>
      <c r="M74" s="7"/>
      <c r="N74" s="8"/>
      <c r="O74" s="7">
        <v>1</v>
      </c>
      <c r="P74" s="8">
        <v>4.0983606557377051E-3</v>
      </c>
      <c r="Q74" s="7">
        <v>94</v>
      </c>
      <c r="R74" s="8">
        <v>0.38524590163934425</v>
      </c>
      <c r="S74" s="7">
        <v>149</v>
      </c>
      <c r="T74" s="8">
        <v>0.61065573770491799</v>
      </c>
      <c r="U74" s="10">
        <v>244</v>
      </c>
      <c r="V74" s="11">
        <v>3.9698745096635531E-4</v>
      </c>
      <c r="W74" s="10">
        <v>819</v>
      </c>
      <c r="X74" s="11">
        <v>7.0649492255297423E-4</v>
      </c>
    </row>
    <row r="75" spans="2:24" s="1" customFormat="1" ht="18.75" customHeight="1">
      <c r="B75" s="6" t="s">
        <v>1080</v>
      </c>
      <c r="C75" s="7"/>
      <c r="D75" s="8"/>
      <c r="E75" s="7">
        <v>35</v>
      </c>
      <c r="F75" s="8">
        <v>3.0276816608996539E-2</v>
      </c>
      <c r="G75" s="7">
        <v>643</v>
      </c>
      <c r="H75" s="8">
        <v>0.55622837370242217</v>
      </c>
      <c r="I75" s="7">
        <v>478</v>
      </c>
      <c r="J75" s="8">
        <v>0.41349480968858132</v>
      </c>
      <c r="K75" s="10">
        <v>1156</v>
      </c>
      <c r="L75" s="11">
        <v>2.1226003690680575E-3</v>
      </c>
      <c r="M75" s="7"/>
      <c r="N75" s="8"/>
      <c r="O75" s="7">
        <v>32</v>
      </c>
      <c r="P75" s="8">
        <v>1.7699115044247787E-2</v>
      </c>
      <c r="Q75" s="7">
        <v>913</v>
      </c>
      <c r="R75" s="8">
        <v>0.50497787610619471</v>
      </c>
      <c r="S75" s="7">
        <v>863</v>
      </c>
      <c r="T75" s="8">
        <v>0.47732300884955753</v>
      </c>
      <c r="U75" s="10">
        <v>1808</v>
      </c>
      <c r="V75" s="11">
        <v>2.9416119317506985E-3</v>
      </c>
      <c r="W75" s="10">
        <v>2964</v>
      </c>
      <c r="X75" s="11">
        <v>2.5568387673345731E-3</v>
      </c>
    </row>
    <row r="76" spans="2:24" s="1" customFormat="1" ht="18.75" customHeight="1">
      <c r="B76" s="6" t="s">
        <v>1081</v>
      </c>
      <c r="C76" s="7"/>
      <c r="D76" s="8"/>
      <c r="E76" s="7">
        <v>15</v>
      </c>
      <c r="F76" s="8">
        <v>3.6319612590799029E-2</v>
      </c>
      <c r="G76" s="7">
        <v>149</v>
      </c>
      <c r="H76" s="8">
        <v>0.36077481840193704</v>
      </c>
      <c r="I76" s="7">
        <v>249</v>
      </c>
      <c r="J76" s="8">
        <v>0.60290556900726389</v>
      </c>
      <c r="K76" s="10">
        <v>413</v>
      </c>
      <c r="L76" s="11">
        <v>7.5833386887985091E-4</v>
      </c>
      <c r="M76" s="7"/>
      <c r="N76" s="8"/>
      <c r="O76" s="7">
        <v>4</v>
      </c>
      <c r="P76" s="8">
        <v>1.7857142857142856E-2</v>
      </c>
      <c r="Q76" s="7">
        <v>56</v>
      </c>
      <c r="R76" s="8">
        <v>0.25</v>
      </c>
      <c r="S76" s="7">
        <v>164</v>
      </c>
      <c r="T76" s="8">
        <v>0.7321428571428571</v>
      </c>
      <c r="U76" s="10">
        <v>224</v>
      </c>
      <c r="V76" s="11">
        <v>3.6444749596911306E-4</v>
      </c>
      <c r="W76" s="10">
        <v>637</v>
      </c>
      <c r="X76" s="11">
        <v>5.494960508745355E-4</v>
      </c>
    </row>
    <row r="77" spans="2:24" s="1" customFormat="1" ht="18.75" customHeight="1">
      <c r="B77" s="6" t="s">
        <v>1082</v>
      </c>
      <c r="C77" s="7"/>
      <c r="D77" s="8"/>
      <c r="E77" s="7">
        <v>2</v>
      </c>
      <c r="F77" s="8">
        <v>6.8965517241379309E-2</v>
      </c>
      <c r="G77" s="7">
        <v>25</v>
      </c>
      <c r="H77" s="8">
        <v>0.86206896551724133</v>
      </c>
      <c r="I77" s="7">
        <v>2</v>
      </c>
      <c r="J77" s="8">
        <v>6.8965517241379309E-2</v>
      </c>
      <c r="K77" s="10">
        <v>29</v>
      </c>
      <c r="L77" s="11">
        <v>5.3248625175582753E-5</v>
      </c>
      <c r="M77" s="7"/>
      <c r="N77" s="8"/>
      <c r="O77" s="7"/>
      <c r="P77" s="8"/>
      <c r="Q77" s="7">
        <v>11</v>
      </c>
      <c r="R77" s="8">
        <v>0.7857142857142857</v>
      </c>
      <c r="S77" s="7">
        <v>3</v>
      </c>
      <c r="T77" s="8">
        <v>0.21428571428571427</v>
      </c>
      <c r="U77" s="10">
        <v>14</v>
      </c>
      <c r="V77" s="11">
        <v>2.2777968498069566E-5</v>
      </c>
      <c r="W77" s="10">
        <v>43</v>
      </c>
      <c r="X77" s="11">
        <v>3.7093140011938816E-5</v>
      </c>
    </row>
    <row r="78" spans="2:24" s="1" customFormat="1" ht="18.75" customHeight="1">
      <c r="B78" s="6" t="s">
        <v>1083</v>
      </c>
      <c r="C78" s="7"/>
      <c r="D78" s="8"/>
      <c r="E78" s="7"/>
      <c r="F78" s="8"/>
      <c r="G78" s="7">
        <v>71</v>
      </c>
      <c r="H78" s="8">
        <v>0.68932038834951459</v>
      </c>
      <c r="I78" s="7">
        <v>32</v>
      </c>
      <c r="J78" s="8">
        <v>0.31067961165048541</v>
      </c>
      <c r="K78" s="10">
        <v>103</v>
      </c>
      <c r="L78" s="11">
        <v>1.8912442734775943E-4</v>
      </c>
      <c r="M78" s="7"/>
      <c r="N78" s="8"/>
      <c r="O78" s="7"/>
      <c r="P78" s="8"/>
      <c r="Q78" s="7">
        <v>27</v>
      </c>
      <c r="R78" s="8">
        <v>0.32926829268292684</v>
      </c>
      <c r="S78" s="7">
        <v>55</v>
      </c>
      <c r="T78" s="8">
        <v>0.67073170731707321</v>
      </c>
      <c r="U78" s="10">
        <v>82</v>
      </c>
      <c r="V78" s="11">
        <v>1.3341381548869318E-4</v>
      </c>
      <c r="W78" s="10">
        <v>185</v>
      </c>
      <c r="X78" s="11">
        <v>1.5958676516764374E-4</v>
      </c>
    </row>
    <row r="79" spans="2:24" s="1" customFormat="1" ht="18.75" customHeight="1">
      <c r="B79" s="6" t="s">
        <v>1084</v>
      </c>
      <c r="C79" s="7"/>
      <c r="D79" s="8"/>
      <c r="E79" s="7"/>
      <c r="F79" s="8"/>
      <c r="G79" s="7">
        <v>650</v>
      </c>
      <c r="H79" s="8">
        <v>0.85865257595772793</v>
      </c>
      <c r="I79" s="7">
        <v>107</v>
      </c>
      <c r="J79" s="8">
        <v>0.14134742404227213</v>
      </c>
      <c r="K79" s="10">
        <v>757</v>
      </c>
      <c r="L79" s="11">
        <v>1.3899727330315911E-3</v>
      </c>
      <c r="M79" s="7"/>
      <c r="N79" s="8"/>
      <c r="O79" s="7"/>
      <c r="P79" s="8"/>
      <c r="Q79" s="7">
        <v>553</v>
      </c>
      <c r="R79" s="8">
        <v>0.84298780487804881</v>
      </c>
      <c r="S79" s="7">
        <v>103</v>
      </c>
      <c r="T79" s="8">
        <v>0.15701219512195122</v>
      </c>
      <c r="U79" s="10">
        <v>656</v>
      </c>
      <c r="V79" s="11">
        <v>1.0673105239095454E-3</v>
      </c>
      <c r="W79" s="10">
        <v>1413</v>
      </c>
      <c r="X79" s="11">
        <v>1.2188978334155707E-3</v>
      </c>
    </row>
    <row r="80" spans="2:24" s="1" customFormat="1" ht="18.75" customHeight="1">
      <c r="B80" s="6" t="s">
        <v>1085</v>
      </c>
      <c r="C80" s="7">
        <v>615</v>
      </c>
      <c r="D80" s="8">
        <v>0.24463007159904535</v>
      </c>
      <c r="E80" s="7">
        <v>1802</v>
      </c>
      <c r="F80" s="8">
        <v>0.71678599840891011</v>
      </c>
      <c r="G80" s="7">
        <v>97</v>
      </c>
      <c r="H80" s="8">
        <v>3.8583929992044554E-2</v>
      </c>
      <c r="I80" s="7"/>
      <c r="J80" s="8"/>
      <c r="K80" s="10">
        <v>2514</v>
      </c>
      <c r="L80" s="11">
        <v>4.6161049548763804E-3</v>
      </c>
      <c r="M80" s="7">
        <v>540</v>
      </c>
      <c r="N80" s="8">
        <v>0.26290165530671861</v>
      </c>
      <c r="O80" s="7">
        <v>1401</v>
      </c>
      <c r="P80" s="8">
        <v>0.68208373904576436</v>
      </c>
      <c r="Q80" s="7">
        <v>113</v>
      </c>
      <c r="R80" s="8">
        <v>5.5014605647517041E-2</v>
      </c>
      <c r="S80" s="7"/>
      <c r="T80" s="8"/>
      <c r="U80" s="10">
        <v>2054</v>
      </c>
      <c r="V80" s="11">
        <v>3.3418533782167779E-3</v>
      </c>
      <c r="W80" s="10">
        <v>4568</v>
      </c>
      <c r="X80" s="11">
        <v>3.9404991528961975E-3</v>
      </c>
    </row>
    <row r="81" spans="2:24" s="1" customFormat="1" ht="18.75" customHeight="1">
      <c r="B81" s="6" t="s">
        <v>1086</v>
      </c>
      <c r="C81" s="7">
        <v>11</v>
      </c>
      <c r="D81" s="8">
        <v>0.18333333333333332</v>
      </c>
      <c r="E81" s="7">
        <v>41</v>
      </c>
      <c r="F81" s="8">
        <v>0.68333333333333335</v>
      </c>
      <c r="G81" s="7">
        <v>5</v>
      </c>
      <c r="H81" s="8">
        <v>8.3333333333333329E-2</v>
      </c>
      <c r="I81" s="7">
        <v>3</v>
      </c>
      <c r="J81" s="8">
        <v>0.05</v>
      </c>
      <c r="K81" s="10">
        <v>60</v>
      </c>
      <c r="L81" s="11">
        <v>1.101695693287919E-4</v>
      </c>
      <c r="M81" s="7">
        <v>11</v>
      </c>
      <c r="N81" s="8">
        <v>0.29729729729729731</v>
      </c>
      <c r="O81" s="7">
        <v>18</v>
      </c>
      <c r="P81" s="8">
        <v>0.48648648648648651</v>
      </c>
      <c r="Q81" s="7">
        <v>4</v>
      </c>
      <c r="R81" s="8">
        <v>0.10810810810810811</v>
      </c>
      <c r="S81" s="7">
        <v>4</v>
      </c>
      <c r="T81" s="8">
        <v>0.10810810810810811</v>
      </c>
      <c r="U81" s="10">
        <v>37</v>
      </c>
      <c r="V81" s="11">
        <v>6.0198916744898142E-5</v>
      </c>
      <c r="W81" s="10">
        <v>97</v>
      </c>
      <c r="X81" s="11">
        <v>8.367522281762942E-5</v>
      </c>
    </row>
    <row r="82" spans="2:24" s="1" customFormat="1" ht="18.75" customHeight="1">
      <c r="B82" s="6" t="s">
        <v>1087</v>
      </c>
      <c r="C82" s="7"/>
      <c r="D82" s="8"/>
      <c r="E82" s="7">
        <v>70</v>
      </c>
      <c r="F82" s="8">
        <v>0.13157894736842105</v>
      </c>
      <c r="G82" s="7">
        <v>404</v>
      </c>
      <c r="H82" s="8">
        <v>0.75939849624060152</v>
      </c>
      <c r="I82" s="7">
        <v>58</v>
      </c>
      <c r="J82" s="8">
        <v>0.10902255639097744</v>
      </c>
      <c r="K82" s="10">
        <v>532</v>
      </c>
      <c r="L82" s="11">
        <v>9.7683684804862158E-4</v>
      </c>
      <c r="M82" s="7"/>
      <c r="N82" s="8"/>
      <c r="O82" s="7">
        <v>47</v>
      </c>
      <c r="P82" s="8">
        <v>0.19262295081967212</v>
      </c>
      <c r="Q82" s="7">
        <v>128</v>
      </c>
      <c r="R82" s="8">
        <v>0.52459016393442626</v>
      </c>
      <c r="S82" s="7">
        <v>69</v>
      </c>
      <c r="T82" s="8">
        <v>0.28278688524590162</v>
      </c>
      <c r="U82" s="10">
        <v>244</v>
      </c>
      <c r="V82" s="11">
        <v>3.9698745096635531E-4</v>
      </c>
      <c r="W82" s="10">
        <v>776</v>
      </c>
      <c r="X82" s="11">
        <v>6.6940178254103536E-4</v>
      </c>
    </row>
    <row r="83" spans="2:24" s="1" customFormat="1" ht="18.75" customHeight="1">
      <c r="B83" s="6" t="s">
        <v>1088</v>
      </c>
      <c r="C83" s="7"/>
      <c r="D83" s="8"/>
      <c r="E83" s="7"/>
      <c r="F83" s="8"/>
      <c r="G83" s="7">
        <v>1381</v>
      </c>
      <c r="H83" s="8">
        <v>0.63290559120073331</v>
      </c>
      <c r="I83" s="7">
        <v>801</v>
      </c>
      <c r="J83" s="8">
        <v>0.36709440879926675</v>
      </c>
      <c r="K83" s="10">
        <v>2182</v>
      </c>
      <c r="L83" s="11">
        <v>4.0065000045903989E-3</v>
      </c>
      <c r="M83" s="7"/>
      <c r="N83" s="8"/>
      <c r="O83" s="7"/>
      <c r="P83" s="8"/>
      <c r="Q83" s="7">
        <v>660</v>
      </c>
      <c r="R83" s="8">
        <v>0.59566787003610111</v>
      </c>
      <c r="S83" s="7">
        <v>448</v>
      </c>
      <c r="T83" s="8">
        <v>0.40433212996389889</v>
      </c>
      <c r="U83" s="10">
        <v>1108</v>
      </c>
      <c r="V83" s="11">
        <v>1.8027135068472201E-3</v>
      </c>
      <c r="W83" s="10">
        <v>3290</v>
      </c>
      <c r="X83" s="11">
        <v>2.8380565264948536E-3</v>
      </c>
    </row>
    <row r="84" spans="2:24" s="1" customFormat="1" ht="18.75" customHeight="1">
      <c r="B84" s="6" t="s">
        <v>1089</v>
      </c>
      <c r="C84" s="7">
        <v>37</v>
      </c>
      <c r="D84" s="8">
        <v>0.18781725888324874</v>
      </c>
      <c r="E84" s="7">
        <v>141</v>
      </c>
      <c r="F84" s="8">
        <v>0.71573604060913709</v>
      </c>
      <c r="G84" s="7">
        <v>19</v>
      </c>
      <c r="H84" s="8">
        <v>9.6446700507614211E-2</v>
      </c>
      <c r="I84" s="7"/>
      <c r="J84" s="8"/>
      <c r="K84" s="10">
        <v>197</v>
      </c>
      <c r="L84" s="11">
        <v>3.6172341929620007E-4</v>
      </c>
      <c r="M84" s="7">
        <v>39</v>
      </c>
      <c r="N84" s="8">
        <v>0.28260869565217389</v>
      </c>
      <c r="O84" s="7">
        <v>90</v>
      </c>
      <c r="P84" s="8">
        <v>0.65217391304347827</v>
      </c>
      <c r="Q84" s="7">
        <v>9</v>
      </c>
      <c r="R84" s="8">
        <v>6.5217391304347824E-2</v>
      </c>
      <c r="S84" s="7"/>
      <c r="T84" s="8"/>
      <c r="U84" s="10">
        <v>138</v>
      </c>
      <c r="V84" s="11">
        <v>2.2452568948097144E-4</v>
      </c>
      <c r="W84" s="10">
        <v>335</v>
      </c>
      <c r="X84" s="11">
        <v>2.889814396278954E-4</v>
      </c>
    </row>
    <row r="85" spans="2:24" s="1" customFormat="1" ht="18.75" customHeight="1">
      <c r="B85" s="6" t="s">
        <v>1090</v>
      </c>
      <c r="C85" s="7">
        <v>25</v>
      </c>
      <c r="D85" s="8">
        <v>8.0025608194622278E-3</v>
      </c>
      <c r="E85" s="7">
        <v>38</v>
      </c>
      <c r="F85" s="8">
        <v>1.2163892445582587E-2</v>
      </c>
      <c r="G85" s="7">
        <v>1376</v>
      </c>
      <c r="H85" s="8">
        <v>0.44046094750320103</v>
      </c>
      <c r="I85" s="7">
        <v>1685</v>
      </c>
      <c r="J85" s="8">
        <v>0.53937259923175418</v>
      </c>
      <c r="K85" s="10">
        <v>3124</v>
      </c>
      <c r="L85" s="11">
        <v>5.7361622430524319E-3</v>
      </c>
      <c r="M85" s="7">
        <v>11</v>
      </c>
      <c r="N85" s="8">
        <v>6.7196090409285276E-3</v>
      </c>
      <c r="O85" s="7">
        <v>13</v>
      </c>
      <c r="P85" s="8">
        <v>7.9413561392791699E-3</v>
      </c>
      <c r="Q85" s="7">
        <v>880</v>
      </c>
      <c r="R85" s="8">
        <v>0.53756872327428218</v>
      </c>
      <c r="S85" s="7">
        <v>733</v>
      </c>
      <c r="T85" s="8">
        <v>0.44777031154551006</v>
      </c>
      <c r="U85" s="10">
        <v>1637</v>
      </c>
      <c r="V85" s="11">
        <v>2.6633953165242771E-3</v>
      </c>
      <c r="W85" s="10">
        <v>4761</v>
      </c>
      <c r="X85" s="11">
        <v>4.1069869673683885E-3</v>
      </c>
    </row>
    <row r="86" spans="2:24" s="1" customFormat="1" ht="18.75" customHeight="1">
      <c r="B86" s="6" t="s">
        <v>1091</v>
      </c>
      <c r="C86" s="7"/>
      <c r="D86" s="8"/>
      <c r="E86" s="7">
        <v>4</v>
      </c>
      <c r="F86" s="8">
        <v>4.3907793633369925E-3</v>
      </c>
      <c r="G86" s="7">
        <v>287</v>
      </c>
      <c r="H86" s="8">
        <v>0.31503841931942922</v>
      </c>
      <c r="I86" s="7">
        <v>620</v>
      </c>
      <c r="J86" s="8">
        <v>0.6805708013172338</v>
      </c>
      <c r="K86" s="10">
        <v>911</v>
      </c>
      <c r="L86" s="11">
        <v>1.6727412943088236E-3</v>
      </c>
      <c r="M86" s="7">
        <v>1</v>
      </c>
      <c r="N86" s="8">
        <v>1.8018018018018018E-3</v>
      </c>
      <c r="O86" s="7">
        <v>2</v>
      </c>
      <c r="P86" s="8">
        <v>3.6036036036036037E-3</v>
      </c>
      <c r="Q86" s="7">
        <v>213</v>
      </c>
      <c r="R86" s="8">
        <v>0.38378378378378381</v>
      </c>
      <c r="S86" s="7">
        <v>339</v>
      </c>
      <c r="T86" s="8">
        <v>0.61081081081081079</v>
      </c>
      <c r="U86" s="10">
        <v>555</v>
      </c>
      <c r="V86" s="11">
        <v>9.0298375117347216E-4</v>
      </c>
      <c r="W86" s="10">
        <v>1466</v>
      </c>
      <c r="X86" s="11">
        <v>1.2646172850581932E-3</v>
      </c>
    </row>
    <row r="87" spans="2:24" s="1" customFormat="1" ht="18.75" customHeight="1">
      <c r="B87" s="6" t="s">
        <v>1092</v>
      </c>
      <c r="C87" s="7">
        <v>2</v>
      </c>
      <c r="D87" s="8">
        <v>1.9493177387914229E-3</v>
      </c>
      <c r="E87" s="7">
        <v>4</v>
      </c>
      <c r="F87" s="8">
        <v>3.8986354775828458E-3</v>
      </c>
      <c r="G87" s="7">
        <v>437</v>
      </c>
      <c r="H87" s="8">
        <v>0.42592592592592593</v>
      </c>
      <c r="I87" s="7">
        <v>583</v>
      </c>
      <c r="J87" s="8">
        <v>0.56822612085769986</v>
      </c>
      <c r="K87" s="10">
        <v>1026</v>
      </c>
      <c r="L87" s="11">
        <v>1.8838996355223414E-3</v>
      </c>
      <c r="M87" s="7">
        <v>2</v>
      </c>
      <c r="N87" s="8">
        <v>3.0959752321981426E-3</v>
      </c>
      <c r="O87" s="7">
        <v>3</v>
      </c>
      <c r="P87" s="8">
        <v>4.6439628482972135E-3</v>
      </c>
      <c r="Q87" s="7">
        <v>338</v>
      </c>
      <c r="R87" s="8">
        <v>0.52321981424148611</v>
      </c>
      <c r="S87" s="7">
        <v>303</v>
      </c>
      <c r="T87" s="8">
        <v>0.46904024767801855</v>
      </c>
      <c r="U87" s="10">
        <v>646</v>
      </c>
      <c r="V87" s="11">
        <v>1.0510405464109244E-3</v>
      </c>
      <c r="W87" s="10">
        <v>1672</v>
      </c>
      <c r="X87" s="11">
        <v>1.4423193046502721E-3</v>
      </c>
    </row>
    <row r="88" spans="2:24" s="1" customFormat="1" ht="18.75" customHeight="1">
      <c r="B88" s="6" t="s">
        <v>1093</v>
      </c>
      <c r="C88" s="7"/>
      <c r="D88" s="8"/>
      <c r="E88" s="7"/>
      <c r="F88" s="8"/>
      <c r="G88" s="7">
        <v>528</v>
      </c>
      <c r="H88" s="8">
        <v>0.2957983193277311</v>
      </c>
      <c r="I88" s="7">
        <v>1257</v>
      </c>
      <c r="J88" s="8">
        <v>0.70420168067226896</v>
      </c>
      <c r="K88" s="10">
        <v>1785</v>
      </c>
      <c r="L88" s="11">
        <v>3.2775446875315589E-3</v>
      </c>
      <c r="M88" s="7"/>
      <c r="N88" s="8"/>
      <c r="O88" s="7">
        <v>1</v>
      </c>
      <c r="P88" s="8">
        <v>3.977724741447892E-4</v>
      </c>
      <c r="Q88" s="7">
        <v>404</v>
      </c>
      <c r="R88" s="8">
        <v>0.16070007955449483</v>
      </c>
      <c r="S88" s="7">
        <v>2109</v>
      </c>
      <c r="T88" s="8">
        <v>0.83890214797136042</v>
      </c>
      <c r="U88" s="10">
        <v>2514</v>
      </c>
      <c r="V88" s="11">
        <v>4.0902723431533493E-3</v>
      </c>
      <c r="W88" s="10">
        <v>4299</v>
      </c>
      <c r="X88" s="11">
        <v>3.708451370030813E-3</v>
      </c>
    </row>
    <row r="89" spans="2:24" s="1" customFormat="1" ht="18.75" customHeight="1">
      <c r="B89" s="6" t="s">
        <v>1094</v>
      </c>
      <c r="C89" s="7"/>
      <c r="D89" s="8"/>
      <c r="E89" s="7"/>
      <c r="F89" s="8"/>
      <c r="G89" s="7">
        <v>450</v>
      </c>
      <c r="H89" s="8">
        <v>0.29940119760479039</v>
      </c>
      <c r="I89" s="7">
        <v>1053</v>
      </c>
      <c r="J89" s="8">
        <v>0.70059880239520955</v>
      </c>
      <c r="K89" s="10">
        <v>1503</v>
      </c>
      <c r="L89" s="11">
        <v>2.7597477116862372E-3</v>
      </c>
      <c r="M89" s="7"/>
      <c r="N89" s="8"/>
      <c r="O89" s="7"/>
      <c r="P89" s="8"/>
      <c r="Q89" s="7">
        <v>293</v>
      </c>
      <c r="R89" s="8">
        <v>0.279847182425979</v>
      </c>
      <c r="S89" s="7">
        <v>754</v>
      </c>
      <c r="T89" s="8">
        <v>0.72015281757402105</v>
      </c>
      <c r="U89" s="10">
        <v>1047</v>
      </c>
      <c r="V89" s="11">
        <v>1.7034666441056313E-3</v>
      </c>
      <c r="W89" s="10">
        <v>2550</v>
      </c>
      <c r="X89" s="11">
        <v>2.1997094658242787E-3</v>
      </c>
    </row>
    <row r="90" spans="2:24" s="1" customFormat="1" ht="18.75" customHeight="1">
      <c r="B90" s="6" t="s">
        <v>1095</v>
      </c>
      <c r="C90" s="7"/>
      <c r="D90" s="8"/>
      <c r="E90" s="7"/>
      <c r="F90" s="8"/>
      <c r="G90" s="7">
        <v>403</v>
      </c>
      <c r="H90" s="8">
        <v>0.48554216867469879</v>
      </c>
      <c r="I90" s="7">
        <v>427</v>
      </c>
      <c r="J90" s="8">
        <v>0.51445783132530121</v>
      </c>
      <c r="K90" s="10">
        <v>830</v>
      </c>
      <c r="L90" s="11">
        <v>1.5240123757149545E-3</v>
      </c>
      <c r="M90" s="7"/>
      <c r="N90" s="8"/>
      <c r="O90" s="7"/>
      <c r="P90" s="8"/>
      <c r="Q90" s="7">
        <v>213</v>
      </c>
      <c r="R90" s="8">
        <v>0.39371534195933455</v>
      </c>
      <c r="S90" s="7">
        <v>328</v>
      </c>
      <c r="T90" s="8">
        <v>0.60628465804066545</v>
      </c>
      <c r="U90" s="10">
        <v>541</v>
      </c>
      <c r="V90" s="11">
        <v>8.8020578267540258E-4</v>
      </c>
      <c r="W90" s="10">
        <v>1371</v>
      </c>
      <c r="X90" s="11">
        <v>1.1826673245667004E-3</v>
      </c>
    </row>
    <row r="91" spans="2:24" s="1" customFormat="1" ht="18.75" customHeight="1">
      <c r="B91" s="6" t="s">
        <v>1096</v>
      </c>
      <c r="C91" s="7">
        <v>17</v>
      </c>
      <c r="D91" s="8">
        <v>0.12781954887218044</v>
      </c>
      <c r="E91" s="7">
        <v>94</v>
      </c>
      <c r="F91" s="8">
        <v>0.70676691729323304</v>
      </c>
      <c r="G91" s="7">
        <v>22</v>
      </c>
      <c r="H91" s="8">
        <v>0.16541353383458646</v>
      </c>
      <c r="I91" s="7"/>
      <c r="J91" s="8"/>
      <c r="K91" s="10">
        <v>133</v>
      </c>
      <c r="L91" s="11">
        <v>2.442092120121554E-4</v>
      </c>
      <c r="M91" s="7">
        <v>16</v>
      </c>
      <c r="N91" s="8">
        <v>0.10738255033557047</v>
      </c>
      <c r="O91" s="7">
        <v>101</v>
      </c>
      <c r="P91" s="8">
        <v>0.67785234899328861</v>
      </c>
      <c r="Q91" s="7">
        <v>32</v>
      </c>
      <c r="R91" s="8">
        <v>0.21476510067114093</v>
      </c>
      <c r="S91" s="7"/>
      <c r="T91" s="8"/>
      <c r="U91" s="10">
        <v>149</v>
      </c>
      <c r="V91" s="11">
        <v>2.4242266472945467E-4</v>
      </c>
      <c r="W91" s="10">
        <v>282</v>
      </c>
      <c r="X91" s="11">
        <v>2.4326198798527317E-4</v>
      </c>
    </row>
    <row r="92" spans="2:24" s="1" customFormat="1" ht="18.75" customHeight="1">
      <c r="B92" s="6" t="s">
        <v>1097</v>
      </c>
      <c r="C92" s="7"/>
      <c r="D92" s="8"/>
      <c r="E92" s="7">
        <v>6</v>
      </c>
      <c r="F92" s="8">
        <v>1.3525698827772769E-3</v>
      </c>
      <c r="G92" s="7">
        <v>1029</v>
      </c>
      <c r="H92" s="8">
        <v>0.23196573489630298</v>
      </c>
      <c r="I92" s="7">
        <v>3401</v>
      </c>
      <c r="J92" s="8">
        <v>0.76668169522091978</v>
      </c>
      <c r="K92" s="10">
        <v>4436</v>
      </c>
      <c r="L92" s="11">
        <v>8.1452034923753473E-3</v>
      </c>
      <c r="M92" s="7"/>
      <c r="N92" s="8"/>
      <c r="O92" s="7">
        <v>5</v>
      </c>
      <c r="P92" s="8">
        <v>2.2925263640531865E-3</v>
      </c>
      <c r="Q92" s="7">
        <v>658</v>
      </c>
      <c r="R92" s="8">
        <v>0.30169646950939938</v>
      </c>
      <c r="S92" s="7">
        <v>1518</v>
      </c>
      <c r="T92" s="8">
        <v>0.69601100412654748</v>
      </c>
      <c r="U92" s="10">
        <v>2181</v>
      </c>
      <c r="V92" s="11">
        <v>3.5484820924492661E-3</v>
      </c>
      <c r="W92" s="10">
        <v>6617</v>
      </c>
      <c r="X92" s="11">
        <v>5.7080304060232361E-3</v>
      </c>
    </row>
    <row r="93" spans="2:24" s="1" customFormat="1" ht="18.75" customHeight="1">
      <c r="B93" s="6" t="s">
        <v>1098</v>
      </c>
      <c r="C93" s="7"/>
      <c r="D93" s="8"/>
      <c r="E93" s="7"/>
      <c r="F93" s="8"/>
      <c r="G93" s="7">
        <v>156</v>
      </c>
      <c r="H93" s="8">
        <v>0.50649350649350644</v>
      </c>
      <c r="I93" s="7">
        <v>152</v>
      </c>
      <c r="J93" s="8">
        <v>0.4935064935064935</v>
      </c>
      <c r="K93" s="10">
        <v>308</v>
      </c>
      <c r="L93" s="11">
        <v>5.6553712255446513E-4</v>
      </c>
      <c r="M93" s="7"/>
      <c r="N93" s="8"/>
      <c r="O93" s="7"/>
      <c r="P93" s="8"/>
      <c r="Q93" s="7">
        <v>36</v>
      </c>
      <c r="R93" s="8">
        <v>0.16289592760180996</v>
      </c>
      <c r="S93" s="7">
        <v>185</v>
      </c>
      <c r="T93" s="8">
        <v>0.83710407239819007</v>
      </c>
      <c r="U93" s="10">
        <v>221</v>
      </c>
      <c r="V93" s="11">
        <v>3.5956650271952673E-4</v>
      </c>
      <c r="W93" s="10">
        <v>529</v>
      </c>
      <c r="X93" s="11">
        <v>4.5633188526315426E-4</v>
      </c>
    </row>
    <row r="94" spans="2:24" s="1" customFormat="1" ht="18.75" customHeight="1">
      <c r="B94" s="6" t="s">
        <v>1099</v>
      </c>
      <c r="C94" s="7"/>
      <c r="D94" s="8"/>
      <c r="E94" s="7">
        <v>5</v>
      </c>
      <c r="F94" s="8">
        <v>1.1627906976744186E-2</v>
      </c>
      <c r="G94" s="7">
        <v>237</v>
      </c>
      <c r="H94" s="8">
        <v>0.55116279069767438</v>
      </c>
      <c r="I94" s="7">
        <v>188</v>
      </c>
      <c r="J94" s="8">
        <v>0.43720930232558142</v>
      </c>
      <c r="K94" s="10">
        <v>430</v>
      </c>
      <c r="L94" s="11">
        <v>7.8954858018967533E-4</v>
      </c>
      <c r="M94" s="7"/>
      <c r="N94" s="8"/>
      <c r="O94" s="7">
        <v>4</v>
      </c>
      <c r="P94" s="8">
        <v>1.1764705882352941E-2</v>
      </c>
      <c r="Q94" s="7">
        <v>69</v>
      </c>
      <c r="R94" s="8">
        <v>0.20294117647058824</v>
      </c>
      <c r="S94" s="7">
        <v>267</v>
      </c>
      <c r="T94" s="8">
        <v>0.78529411764705881</v>
      </c>
      <c r="U94" s="10">
        <v>340</v>
      </c>
      <c r="V94" s="11">
        <v>5.5317923495311805E-4</v>
      </c>
      <c r="W94" s="10">
        <v>770</v>
      </c>
      <c r="X94" s="11">
        <v>6.6422599556262534E-4</v>
      </c>
    </row>
    <row r="95" spans="2:24" s="1" customFormat="1" ht="18.75" customHeight="1">
      <c r="B95" s="6" t="s">
        <v>1100</v>
      </c>
      <c r="C95" s="7"/>
      <c r="D95" s="8"/>
      <c r="E95" s="7">
        <v>6</v>
      </c>
      <c r="F95" s="8">
        <v>9.8360655737704927E-3</v>
      </c>
      <c r="G95" s="7">
        <v>96</v>
      </c>
      <c r="H95" s="8">
        <v>0.15737704918032788</v>
      </c>
      <c r="I95" s="7">
        <v>508</v>
      </c>
      <c r="J95" s="8">
        <v>0.83278688524590161</v>
      </c>
      <c r="K95" s="10">
        <v>610</v>
      </c>
      <c r="L95" s="11">
        <v>1.120057288176051E-3</v>
      </c>
      <c r="M95" s="7"/>
      <c r="N95" s="8"/>
      <c r="O95" s="7">
        <v>5</v>
      </c>
      <c r="P95" s="8">
        <v>9.881422924901186E-3</v>
      </c>
      <c r="Q95" s="7">
        <v>93</v>
      </c>
      <c r="R95" s="8">
        <v>0.18379446640316205</v>
      </c>
      <c r="S95" s="7">
        <v>408</v>
      </c>
      <c r="T95" s="8">
        <v>0.80632411067193677</v>
      </c>
      <c r="U95" s="10">
        <v>506</v>
      </c>
      <c r="V95" s="11">
        <v>8.2326086143022861E-4</v>
      </c>
      <c r="W95" s="10">
        <v>1116</v>
      </c>
      <c r="X95" s="11">
        <v>9.6269637798427254E-4</v>
      </c>
    </row>
    <row r="96" spans="2:24" s="1" customFormat="1" ht="18.75" customHeight="1">
      <c r="B96" s="6" t="s">
        <v>1101</v>
      </c>
      <c r="C96" s="7">
        <v>1</v>
      </c>
      <c r="D96" s="8">
        <v>2.34192037470726E-3</v>
      </c>
      <c r="E96" s="7">
        <v>5</v>
      </c>
      <c r="F96" s="8">
        <v>1.1709601873536301E-2</v>
      </c>
      <c r="G96" s="7">
        <v>116</v>
      </c>
      <c r="H96" s="8">
        <v>0.27166276346604218</v>
      </c>
      <c r="I96" s="7">
        <v>305</v>
      </c>
      <c r="J96" s="8">
        <v>0.7142857142857143</v>
      </c>
      <c r="K96" s="10">
        <v>427</v>
      </c>
      <c r="L96" s="11">
        <v>7.8404010172323569E-4</v>
      </c>
      <c r="M96" s="7"/>
      <c r="N96" s="8"/>
      <c r="O96" s="7">
        <v>6</v>
      </c>
      <c r="P96" s="8">
        <v>1.4962593516209476E-2</v>
      </c>
      <c r="Q96" s="7">
        <v>92</v>
      </c>
      <c r="R96" s="8">
        <v>0.22942643391521197</v>
      </c>
      <c r="S96" s="7">
        <v>303</v>
      </c>
      <c r="T96" s="8">
        <v>0.75561097256857856</v>
      </c>
      <c r="U96" s="10">
        <v>401</v>
      </c>
      <c r="V96" s="11">
        <v>6.5242609769470693E-4</v>
      </c>
      <c r="W96" s="10">
        <v>828</v>
      </c>
      <c r="X96" s="11">
        <v>7.1425860302058925E-4</v>
      </c>
    </row>
    <row r="97" spans="2:24" s="1" customFormat="1" ht="18.75" customHeight="1">
      <c r="B97" s="6" t="s">
        <v>1102</v>
      </c>
      <c r="C97" s="7">
        <v>53</v>
      </c>
      <c r="D97" s="8">
        <v>6.3518696069031636E-3</v>
      </c>
      <c r="E97" s="7">
        <v>126</v>
      </c>
      <c r="F97" s="8">
        <v>1.5100671140939598E-2</v>
      </c>
      <c r="G97" s="7">
        <v>1610</v>
      </c>
      <c r="H97" s="8">
        <v>0.19295302013422819</v>
      </c>
      <c r="I97" s="7">
        <v>6555</v>
      </c>
      <c r="J97" s="8">
        <v>0.78559443911792903</v>
      </c>
      <c r="K97" s="10">
        <v>8344</v>
      </c>
      <c r="L97" s="11">
        <v>1.5320914774657328E-2</v>
      </c>
      <c r="M97" s="7">
        <v>64</v>
      </c>
      <c r="N97" s="8">
        <v>9.1703682475999422E-3</v>
      </c>
      <c r="O97" s="7">
        <v>91</v>
      </c>
      <c r="P97" s="8">
        <v>1.3039117352056168E-2</v>
      </c>
      <c r="Q97" s="7">
        <v>1099</v>
      </c>
      <c r="R97" s="8">
        <v>0.15747241725175526</v>
      </c>
      <c r="S97" s="7">
        <v>5725</v>
      </c>
      <c r="T97" s="8">
        <v>0.82031809714858861</v>
      </c>
      <c r="U97" s="10">
        <v>6979</v>
      </c>
      <c r="V97" s="11">
        <v>1.135481729628768E-2</v>
      </c>
      <c r="W97" s="10">
        <v>15323</v>
      </c>
      <c r="X97" s="11">
        <v>1.3218097311696243E-2</v>
      </c>
    </row>
    <row r="98" spans="2:24" s="1" customFormat="1" ht="18.75" customHeight="1">
      <c r="B98" s="6" t="s">
        <v>1103</v>
      </c>
      <c r="C98" s="7">
        <v>6</v>
      </c>
      <c r="D98" s="8">
        <v>7.446940548591287E-4</v>
      </c>
      <c r="E98" s="7">
        <v>33</v>
      </c>
      <c r="F98" s="8">
        <v>4.095817301725208E-3</v>
      </c>
      <c r="G98" s="7">
        <v>1180</v>
      </c>
      <c r="H98" s="8">
        <v>0.14645649745562864</v>
      </c>
      <c r="I98" s="7">
        <v>6838</v>
      </c>
      <c r="J98" s="8">
        <v>0.84870299118778703</v>
      </c>
      <c r="K98" s="10">
        <v>8057</v>
      </c>
      <c r="L98" s="11">
        <v>1.4793937001367939E-2</v>
      </c>
      <c r="M98" s="7">
        <v>2</v>
      </c>
      <c r="N98" s="8">
        <v>3.7467216185837392E-4</v>
      </c>
      <c r="O98" s="7">
        <v>14</v>
      </c>
      <c r="P98" s="8">
        <v>2.6227051330086175E-3</v>
      </c>
      <c r="Q98" s="7">
        <v>778</v>
      </c>
      <c r="R98" s="8">
        <v>0.14574747096290747</v>
      </c>
      <c r="S98" s="7">
        <v>4544</v>
      </c>
      <c r="T98" s="8">
        <v>0.85125515174222555</v>
      </c>
      <c r="U98" s="10">
        <v>5338</v>
      </c>
      <c r="V98" s="11">
        <v>8.6849139887639534E-3</v>
      </c>
      <c r="W98" s="10">
        <v>13395</v>
      </c>
      <c r="X98" s="11">
        <v>1.1554944429300475E-2</v>
      </c>
    </row>
    <row r="99" spans="2:24" s="1" customFormat="1" ht="18.75" customHeight="1">
      <c r="B99" s="6" t="s">
        <v>1104</v>
      </c>
      <c r="C99" s="7"/>
      <c r="D99" s="8"/>
      <c r="E99" s="7"/>
      <c r="F99" s="8"/>
      <c r="G99" s="7">
        <v>1100</v>
      </c>
      <c r="H99" s="8">
        <v>0.16238559196929436</v>
      </c>
      <c r="I99" s="7">
        <v>5674</v>
      </c>
      <c r="J99" s="8">
        <v>0.83761440803070564</v>
      </c>
      <c r="K99" s="10">
        <v>6774</v>
      </c>
      <c r="L99" s="11">
        <v>1.2438144377220605E-2</v>
      </c>
      <c r="M99" s="7"/>
      <c r="N99" s="8"/>
      <c r="O99" s="7"/>
      <c r="P99" s="8"/>
      <c r="Q99" s="7">
        <v>698</v>
      </c>
      <c r="R99" s="8">
        <v>0.12971566623304218</v>
      </c>
      <c r="S99" s="7">
        <v>4683</v>
      </c>
      <c r="T99" s="8">
        <v>0.8702843337669578</v>
      </c>
      <c r="U99" s="10">
        <v>5381</v>
      </c>
      <c r="V99" s="11">
        <v>8.754874892008024E-3</v>
      </c>
      <c r="W99" s="10">
        <v>12155</v>
      </c>
      <c r="X99" s="11">
        <v>1.0485281787095728E-2</v>
      </c>
    </row>
    <row r="100" spans="2:24" s="1" customFormat="1" ht="18.75" customHeight="1">
      <c r="B100" s="6" t="s">
        <v>1105</v>
      </c>
      <c r="C100" s="7"/>
      <c r="D100" s="8"/>
      <c r="E100" s="7"/>
      <c r="F100" s="8"/>
      <c r="G100" s="7">
        <v>1147</v>
      </c>
      <c r="H100" s="8">
        <v>0.30432475457681085</v>
      </c>
      <c r="I100" s="7">
        <v>2622</v>
      </c>
      <c r="J100" s="8">
        <v>0.69567524542318915</v>
      </c>
      <c r="K100" s="10">
        <v>3769</v>
      </c>
      <c r="L100" s="11">
        <v>6.9204851133369445E-3</v>
      </c>
      <c r="M100" s="7"/>
      <c r="N100" s="8"/>
      <c r="O100" s="7"/>
      <c r="P100" s="8"/>
      <c r="Q100" s="7">
        <v>875</v>
      </c>
      <c r="R100" s="8">
        <v>0.26956253850893408</v>
      </c>
      <c r="S100" s="7">
        <v>2371</v>
      </c>
      <c r="T100" s="8">
        <v>0.73043746149106592</v>
      </c>
      <c r="U100" s="10">
        <v>3246</v>
      </c>
      <c r="V100" s="11">
        <v>5.2812346960524155E-3</v>
      </c>
      <c r="W100" s="10">
        <v>7015</v>
      </c>
      <c r="X100" s="11">
        <v>6.0513576089244372E-3</v>
      </c>
    </row>
    <row r="101" spans="2:24" s="1" customFormat="1" ht="18.75" customHeight="1">
      <c r="B101" s="6" t="s">
        <v>1106</v>
      </c>
      <c r="C101" s="7">
        <v>376</v>
      </c>
      <c r="D101" s="8">
        <v>0.15179652805813484</v>
      </c>
      <c r="E101" s="7">
        <v>2041</v>
      </c>
      <c r="F101" s="8">
        <v>0.82398062171982234</v>
      </c>
      <c r="G101" s="7">
        <v>60</v>
      </c>
      <c r="H101" s="8">
        <v>2.4222850222042795E-2</v>
      </c>
      <c r="I101" s="7"/>
      <c r="J101" s="8"/>
      <c r="K101" s="10">
        <v>2477</v>
      </c>
      <c r="L101" s="11">
        <v>4.5481670537902922E-3</v>
      </c>
      <c r="M101" s="7">
        <v>244</v>
      </c>
      <c r="N101" s="8">
        <v>0.11663479923518165</v>
      </c>
      <c r="O101" s="7">
        <v>1803</v>
      </c>
      <c r="P101" s="8">
        <v>0.8618546845124283</v>
      </c>
      <c r="Q101" s="7">
        <v>45</v>
      </c>
      <c r="R101" s="8">
        <v>2.1510516252390057E-2</v>
      </c>
      <c r="S101" s="7"/>
      <c r="T101" s="8"/>
      <c r="U101" s="10">
        <v>2092</v>
      </c>
      <c r="V101" s="11">
        <v>3.4036792927115383E-3</v>
      </c>
      <c r="W101" s="10">
        <v>4569</v>
      </c>
      <c r="X101" s="11">
        <v>3.9413617840592663E-3</v>
      </c>
    </row>
    <row r="102" spans="2:24" s="1" customFormat="1" ht="18.75" customHeight="1">
      <c r="B102" s="6" t="s">
        <v>1107</v>
      </c>
      <c r="C102" s="7"/>
      <c r="D102" s="8"/>
      <c r="E102" s="7"/>
      <c r="F102" s="8"/>
      <c r="G102" s="7">
        <v>122</v>
      </c>
      <c r="H102" s="8">
        <v>0.31770833333333331</v>
      </c>
      <c r="I102" s="7">
        <v>262</v>
      </c>
      <c r="J102" s="8">
        <v>0.68229166666666663</v>
      </c>
      <c r="K102" s="10">
        <v>384</v>
      </c>
      <c r="L102" s="11">
        <v>7.0508524370426818E-4</v>
      </c>
      <c r="M102" s="7"/>
      <c r="N102" s="8"/>
      <c r="O102" s="7">
        <v>1</v>
      </c>
      <c r="P102" s="8">
        <v>3.8167938931297708E-3</v>
      </c>
      <c r="Q102" s="7">
        <v>73</v>
      </c>
      <c r="R102" s="8">
        <v>0.2786259541984733</v>
      </c>
      <c r="S102" s="7">
        <v>188</v>
      </c>
      <c r="T102" s="8">
        <v>0.71755725190839692</v>
      </c>
      <c r="U102" s="10">
        <v>262</v>
      </c>
      <c r="V102" s="11">
        <v>4.262734104638733E-4</v>
      </c>
      <c r="W102" s="10">
        <v>646</v>
      </c>
      <c r="X102" s="11">
        <v>5.5725973134215052E-4</v>
      </c>
    </row>
    <row r="103" spans="2:24" s="1" customFormat="1" ht="18.75" customHeight="1">
      <c r="B103" s="6" t="s">
        <v>1108</v>
      </c>
      <c r="C103" s="7">
        <v>8</v>
      </c>
      <c r="D103" s="8">
        <v>2.4615384615384615E-2</v>
      </c>
      <c r="E103" s="7">
        <v>7</v>
      </c>
      <c r="F103" s="8">
        <v>2.1538461538461538E-2</v>
      </c>
      <c r="G103" s="7">
        <v>139</v>
      </c>
      <c r="H103" s="8">
        <v>0.4276923076923077</v>
      </c>
      <c r="I103" s="7">
        <v>171</v>
      </c>
      <c r="J103" s="8">
        <v>0.52615384615384619</v>
      </c>
      <c r="K103" s="10">
        <v>325</v>
      </c>
      <c r="L103" s="11">
        <v>5.9675183386428943E-4</v>
      </c>
      <c r="M103" s="7">
        <v>3</v>
      </c>
      <c r="N103" s="8">
        <v>1.1406844106463879E-2</v>
      </c>
      <c r="O103" s="7">
        <v>13</v>
      </c>
      <c r="P103" s="8">
        <v>4.9429657794676805E-2</v>
      </c>
      <c r="Q103" s="7">
        <v>123</v>
      </c>
      <c r="R103" s="8">
        <v>0.46768060836501901</v>
      </c>
      <c r="S103" s="7">
        <v>124</v>
      </c>
      <c r="T103" s="8">
        <v>0.47148288973384028</v>
      </c>
      <c r="U103" s="10">
        <v>263</v>
      </c>
      <c r="V103" s="11">
        <v>4.2790040821373543E-4</v>
      </c>
      <c r="W103" s="10">
        <v>588</v>
      </c>
      <c r="X103" s="11">
        <v>5.0722712388418661E-4</v>
      </c>
    </row>
    <row r="104" spans="2:24" s="1" customFormat="1" ht="18.75" customHeight="1">
      <c r="B104" s="6" t="s">
        <v>1109</v>
      </c>
      <c r="C104" s="7"/>
      <c r="D104" s="8"/>
      <c r="E104" s="7">
        <v>4</v>
      </c>
      <c r="F104" s="8">
        <v>1.1428571428571429E-2</v>
      </c>
      <c r="G104" s="7">
        <v>162</v>
      </c>
      <c r="H104" s="8">
        <v>0.46285714285714286</v>
      </c>
      <c r="I104" s="7">
        <v>184</v>
      </c>
      <c r="J104" s="8">
        <v>0.52571428571428569</v>
      </c>
      <c r="K104" s="10">
        <v>350</v>
      </c>
      <c r="L104" s="11">
        <v>6.4265582108461946E-4</v>
      </c>
      <c r="M104" s="7"/>
      <c r="N104" s="8"/>
      <c r="O104" s="7">
        <v>4</v>
      </c>
      <c r="P104" s="8">
        <v>2.6143790849673203E-2</v>
      </c>
      <c r="Q104" s="7">
        <v>40</v>
      </c>
      <c r="R104" s="8">
        <v>0.26143790849673204</v>
      </c>
      <c r="S104" s="7">
        <v>109</v>
      </c>
      <c r="T104" s="8">
        <v>0.71241830065359479</v>
      </c>
      <c r="U104" s="10">
        <v>153</v>
      </c>
      <c r="V104" s="11">
        <v>2.4893065572890311E-4</v>
      </c>
      <c r="W104" s="10">
        <v>503</v>
      </c>
      <c r="X104" s="11">
        <v>4.3390347502337732E-4</v>
      </c>
    </row>
    <row r="105" spans="2:24" s="1" customFormat="1" ht="18.75" customHeight="1">
      <c r="B105" s="6" t="s">
        <v>1110</v>
      </c>
      <c r="C105" s="7"/>
      <c r="D105" s="8"/>
      <c r="E105" s="7">
        <v>17</v>
      </c>
      <c r="F105" s="8">
        <v>1.9836639439906652E-2</v>
      </c>
      <c r="G105" s="7">
        <v>676</v>
      </c>
      <c r="H105" s="8">
        <v>0.78879813302217039</v>
      </c>
      <c r="I105" s="7">
        <v>164</v>
      </c>
      <c r="J105" s="8">
        <v>0.19136522753792298</v>
      </c>
      <c r="K105" s="10">
        <v>857</v>
      </c>
      <c r="L105" s="11">
        <v>1.573588681912911E-3</v>
      </c>
      <c r="M105" s="7"/>
      <c r="N105" s="8"/>
      <c r="O105" s="7">
        <v>2</v>
      </c>
      <c r="P105" s="8">
        <v>6.9444444444444441E-3</v>
      </c>
      <c r="Q105" s="7">
        <v>218</v>
      </c>
      <c r="R105" s="8">
        <v>0.75694444444444442</v>
      </c>
      <c r="S105" s="7">
        <v>68</v>
      </c>
      <c r="T105" s="8">
        <v>0.2361111111111111</v>
      </c>
      <c r="U105" s="10">
        <v>288</v>
      </c>
      <c r="V105" s="11">
        <v>4.6857535196028822E-4</v>
      </c>
      <c r="W105" s="10">
        <v>1145</v>
      </c>
      <c r="X105" s="11">
        <v>9.8771268171325461E-4</v>
      </c>
    </row>
    <row r="106" spans="2:24" s="1" customFormat="1" ht="18.75" customHeight="1">
      <c r="B106" s="6" t="s">
        <v>1111</v>
      </c>
      <c r="C106" s="7"/>
      <c r="D106" s="8"/>
      <c r="E106" s="7"/>
      <c r="F106" s="8"/>
      <c r="G106" s="7">
        <v>178</v>
      </c>
      <c r="H106" s="8">
        <v>0.2848</v>
      </c>
      <c r="I106" s="7">
        <v>447</v>
      </c>
      <c r="J106" s="8">
        <v>0.71519999999999995</v>
      </c>
      <c r="K106" s="10">
        <v>625</v>
      </c>
      <c r="L106" s="11">
        <v>1.1475996805082489E-3</v>
      </c>
      <c r="M106" s="7"/>
      <c r="N106" s="8"/>
      <c r="O106" s="7"/>
      <c r="P106" s="8"/>
      <c r="Q106" s="7">
        <v>151</v>
      </c>
      <c r="R106" s="8">
        <v>0.17198177676537585</v>
      </c>
      <c r="S106" s="7">
        <v>727</v>
      </c>
      <c r="T106" s="8">
        <v>0.82801822323462415</v>
      </c>
      <c r="U106" s="10">
        <v>878</v>
      </c>
      <c r="V106" s="11">
        <v>1.4285040243789343E-3</v>
      </c>
      <c r="W106" s="10">
        <v>1503</v>
      </c>
      <c r="X106" s="11">
        <v>1.2965346380917218E-3</v>
      </c>
    </row>
    <row r="107" spans="2:24" s="1" customFormat="1" ht="18.75" customHeight="1">
      <c r="B107" s="6" t="s">
        <v>1112</v>
      </c>
      <c r="C107" s="7"/>
      <c r="D107" s="8"/>
      <c r="E107" s="7"/>
      <c r="F107" s="8"/>
      <c r="G107" s="7">
        <v>388</v>
      </c>
      <c r="H107" s="8">
        <v>0.44444444444444442</v>
      </c>
      <c r="I107" s="7">
        <v>485</v>
      </c>
      <c r="J107" s="8">
        <v>0.55555555555555558</v>
      </c>
      <c r="K107" s="10">
        <v>873</v>
      </c>
      <c r="L107" s="11">
        <v>1.602967233733922E-3</v>
      </c>
      <c r="M107" s="7"/>
      <c r="N107" s="8"/>
      <c r="O107" s="7"/>
      <c r="P107" s="8"/>
      <c r="Q107" s="7">
        <v>499</v>
      </c>
      <c r="R107" s="8">
        <v>0.38862928348909659</v>
      </c>
      <c r="S107" s="7">
        <v>785</v>
      </c>
      <c r="T107" s="8">
        <v>0.61137071651090347</v>
      </c>
      <c r="U107" s="10">
        <v>1284</v>
      </c>
      <c r="V107" s="11">
        <v>2.0890651108229517E-3</v>
      </c>
      <c r="W107" s="10">
        <v>2157</v>
      </c>
      <c r="X107" s="11">
        <v>1.8606954187384193E-3</v>
      </c>
    </row>
    <row r="108" spans="2:24" s="1" customFormat="1" ht="18.75" customHeight="1">
      <c r="B108" s="6" t="s">
        <v>1113</v>
      </c>
      <c r="C108" s="7">
        <v>2133</v>
      </c>
      <c r="D108" s="8">
        <v>0.57462284482758619</v>
      </c>
      <c r="E108" s="7">
        <v>1562</v>
      </c>
      <c r="F108" s="8">
        <v>0.42079741379310343</v>
      </c>
      <c r="G108" s="7">
        <v>17</v>
      </c>
      <c r="H108" s="8">
        <v>4.5797413793103444E-3</v>
      </c>
      <c r="I108" s="7"/>
      <c r="J108" s="8"/>
      <c r="K108" s="10">
        <v>3712</v>
      </c>
      <c r="L108" s="11">
        <v>6.8158240224745923E-3</v>
      </c>
      <c r="M108" s="7">
        <v>1480</v>
      </c>
      <c r="N108" s="8">
        <v>0.58846918489065603</v>
      </c>
      <c r="O108" s="7">
        <v>1020</v>
      </c>
      <c r="P108" s="8">
        <v>0.40556660039761433</v>
      </c>
      <c r="Q108" s="7">
        <v>15</v>
      </c>
      <c r="R108" s="8">
        <v>5.9642147117296221E-3</v>
      </c>
      <c r="S108" s="7"/>
      <c r="T108" s="8"/>
      <c r="U108" s="10">
        <v>2515</v>
      </c>
      <c r="V108" s="11">
        <v>4.0918993409032114E-3</v>
      </c>
      <c r="W108" s="10">
        <v>6227</v>
      </c>
      <c r="X108" s="11">
        <v>5.3716042524265817E-3</v>
      </c>
    </row>
    <row r="109" spans="2:24" s="1" customFormat="1" ht="18.75" customHeight="1">
      <c r="B109" s="6" t="s">
        <v>1114</v>
      </c>
      <c r="C109" s="7">
        <v>12</v>
      </c>
      <c r="D109" s="8">
        <v>2.4844720496894408E-2</v>
      </c>
      <c r="E109" s="7">
        <v>12</v>
      </c>
      <c r="F109" s="8">
        <v>2.4844720496894408E-2</v>
      </c>
      <c r="G109" s="7">
        <v>123</v>
      </c>
      <c r="H109" s="8">
        <v>0.25465838509316768</v>
      </c>
      <c r="I109" s="7">
        <v>336</v>
      </c>
      <c r="J109" s="8">
        <v>0.69565217391304346</v>
      </c>
      <c r="K109" s="10">
        <v>483</v>
      </c>
      <c r="L109" s="11">
        <v>8.8686503309677481E-4</v>
      </c>
      <c r="M109" s="7">
        <v>4</v>
      </c>
      <c r="N109" s="8">
        <v>1.2461059190031152E-2</v>
      </c>
      <c r="O109" s="7">
        <v>12</v>
      </c>
      <c r="P109" s="8">
        <v>3.7383177570093455E-2</v>
      </c>
      <c r="Q109" s="7">
        <v>79</v>
      </c>
      <c r="R109" s="8">
        <v>0.24610591900311526</v>
      </c>
      <c r="S109" s="7">
        <v>226</v>
      </c>
      <c r="T109" s="8">
        <v>0.70404984423676009</v>
      </c>
      <c r="U109" s="10">
        <v>321</v>
      </c>
      <c r="V109" s="11">
        <v>5.2226627770573793E-4</v>
      </c>
      <c r="W109" s="10">
        <v>804</v>
      </c>
      <c r="X109" s="11">
        <v>6.9355545510694898E-4</v>
      </c>
    </row>
    <row r="110" spans="2:24" s="1" customFormat="1" ht="18.75" customHeight="1">
      <c r="B110" s="6" t="s">
        <v>1115</v>
      </c>
      <c r="C110" s="7">
        <v>109</v>
      </c>
      <c r="D110" s="8">
        <v>0.12645011600928074</v>
      </c>
      <c r="E110" s="7">
        <v>34</v>
      </c>
      <c r="F110" s="8">
        <v>3.9443155452436193E-2</v>
      </c>
      <c r="G110" s="7">
        <v>403</v>
      </c>
      <c r="H110" s="8">
        <v>0.46751740139211134</v>
      </c>
      <c r="I110" s="7">
        <v>316</v>
      </c>
      <c r="J110" s="8">
        <v>0.36658932714617171</v>
      </c>
      <c r="K110" s="10">
        <v>862</v>
      </c>
      <c r="L110" s="11">
        <v>1.582769479356977E-3</v>
      </c>
      <c r="M110" s="7">
        <v>119</v>
      </c>
      <c r="N110" s="8">
        <v>0.20272572402044292</v>
      </c>
      <c r="O110" s="7">
        <v>18</v>
      </c>
      <c r="P110" s="8">
        <v>3.0664395229982964E-2</v>
      </c>
      <c r="Q110" s="7">
        <v>195</v>
      </c>
      <c r="R110" s="8">
        <v>0.33219761499148209</v>
      </c>
      <c r="S110" s="7">
        <v>255</v>
      </c>
      <c r="T110" s="8">
        <v>0.434412265758092</v>
      </c>
      <c r="U110" s="10">
        <v>587</v>
      </c>
      <c r="V110" s="11">
        <v>9.5504767916905974E-4</v>
      </c>
      <c r="W110" s="10">
        <v>1449</v>
      </c>
      <c r="X110" s="11">
        <v>1.2499525552860313E-3</v>
      </c>
    </row>
    <row r="111" spans="2:24" s="1" customFormat="1" ht="18.75" customHeight="1">
      <c r="B111" s="6" t="s">
        <v>1116</v>
      </c>
      <c r="C111" s="7"/>
      <c r="D111" s="8"/>
      <c r="E111" s="7">
        <v>10</v>
      </c>
      <c r="F111" s="8">
        <v>3.1152647975077882E-2</v>
      </c>
      <c r="G111" s="7">
        <v>125</v>
      </c>
      <c r="H111" s="8">
        <v>0.38940809968847351</v>
      </c>
      <c r="I111" s="7">
        <v>186</v>
      </c>
      <c r="J111" s="8">
        <v>0.57943925233644855</v>
      </c>
      <c r="K111" s="10">
        <v>321</v>
      </c>
      <c r="L111" s="11">
        <v>5.8940719590903662E-4</v>
      </c>
      <c r="M111" s="7">
        <v>1</v>
      </c>
      <c r="N111" s="8">
        <v>4.9261083743842365E-3</v>
      </c>
      <c r="O111" s="7">
        <v>7</v>
      </c>
      <c r="P111" s="8">
        <v>3.4482758620689655E-2</v>
      </c>
      <c r="Q111" s="7">
        <v>53</v>
      </c>
      <c r="R111" s="8">
        <v>0.26108374384236455</v>
      </c>
      <c r="S111" s="7">
        <v>142</v>
      </c>
      <c r="T111" s="8">
        <v>0.69950738916256161</v>
      </c>
      <c r="U111" s="10">
        <v>203</v>
      </c>
      <c r="V111" s="11">
        <v>3.3028054322200873E-4</v>
      </c>
      <c r="W111" s="10">
        <v>524</v>
      </c>
      <c r="X111" s="11">
        <v>4.5201872944781253E-4</v>
      </c>
    </row>
    <row r="112" spans="2:24" s="1" customFormat="1" ht="18.75" customHeight="1">
      <c r="B112" s="6" t="s">
        <v>949</v>
      </c>
      <c r="C112" s="7">
        <v>16</v>
      </c>
      <c r="D112" s="8">
        <v>3.382663847780127E-2</v>
      </c>
      <c r="E112" s="7">
        <v>22</v>
      </c>
      <c r="F112" s="8">
        <v>4.6511627906976744E-2</v>
      </c>
      <c r="G112" s="7">
        <v>236</v>
      </c>
      <c r="H112" s="8">
        <v>0.4989429175475687</v>
      </c>
      <c r="I112" s="7">
        <v>199</v>
      </c>
      <c r="J112" s="8">
        <v>0.42071881606765327</v>
      </c>
      <c r="K112" s="10">
        <v>473</v>
      </c>
      <c r="L112" s="11">
        <v>8.6850343820864284E-4</v>
      </c>
      <c r="M112" s="7">
        <v>18</v>
      </c>
      <c r="N112" s="8">
        <v>5.9405940594059403E-2</v>
      </c>
      <c r="O112" s="7">
        <v>18</v>
      </c>
      <c r="P112" s="8">
        <v>5.9405940594059403E-2</v>
      </c>
      <c r="Q112" s="7">
        <v>101</v>
      </c>
      <c r="R112" s="8">
        <v>0.33333333333333331</v>
      </c>
      <c r="S112" s="7">
        <v>166</v>
      </c>
      <c r="T112" s="8">
        <v>0.54785478547854782</v>
      </c>
      <c r="U112" s="10">
        <v>303</v>
      </c>
      <c r="V112" s="11">
        <v>4.9298031820821993E-4</v>
      </c>
      <c r="W112" s="10">
        <v>776</v>
      </c>
      <c r="X112" s="11">
        <v>6.6940178254103536E-4</v>
      </c>
    </row>
    <row r="113" spans="2:24" s="1" customFormat="1" ht="18.75" customHeight="1">
      <c r="B113" s="6" t="s">
        <v>958</v>
      </c>
      <c r="C113" s="7"/>
      <c r="D113" s="8"/>
      <c r="E113" s="7">
        <v>1</v>
      </c>
      <c r="F113" s="8">
        <v>1.6666666666666666E-2</v>
      </c>
      <c r="G113" s="7">
        <v>48</v>
      </c>
      <c r="H113" s="8">
        <v>0.8</v>
      </c>
      <c r="I113" s="7">
        <v>11</v>
      </c>
      <c r="J113" s="8">
        <v>0.18333333333333332</v>
      </c>
      <c r="K113" s="10">
        <v>60</v>
      </c>
      <c r="L113" s="11">
        <v>1.101695693287919E-4</v>
      </c>
      <c r="M113" s="7"/>
      <c r="N113" s="8"/>
      <c r="O113" s="7">
        <v>2</v>
      </c>
      <c r="P113" s="8">
        <v>9.5238095238095233E-2</v>
      </c>
      <c r="Q113" s="7">
        <v>16</v>
      </c>
      <c r="R113" s="8">
        <v>0.76190476190476186</v>
      </c>
      <c r="S113" s="7">
        <v>3</v>
      </c>
      <c r="T113" s="8">
        <v>0.14285714285714285</v>
      </c>
      <c r="U113" s="10">
        <v>21</v>
      </c>
      <c r="V113" s="11">
        <v>3.4166952747104353E-5</v>
      </c>
      <c r="W113" s="10">
        <v>81</v>
      </c>
      <c r="X113" s="11">
        <v>6.9873124208535913E-5</v>
      </c>
    </row>
    <row r="114" spans="2:24" s="1" customFormat="1" ht="18.75" customHeight="1">
      <c r="B114" s="6" t="s">
        <v>1117</v>
      </c>
      <c r="C114" s="7">
        <v>6</v>
      </c>
      <c r="D114" s="8">
        <v>2.7434842249657062E-3</v>
      </c>
      <c r="E114" s="7">
        <v>5</v>
      </c>
      <c r="F114" s="8">
        <v>2.2862368541380889E-3</v>
      </c>
      <c r="G114" s="7">
        <v>862</v>
      </c>
      <c r="H114" s="8">
        <v>0.39414723365340648</v>
      </c>
      <c r="I114" s="7">
        <v>1314</v>
      </c>
      <c r="J114" s="8">
        <v>0.60082304526748975</v>
      </c>
      <c r="K114" s="10">
        <v>2187</v>
      </c>
      <c r="L114" s="11">
        <v>4.0156808020344647E-3</v>
      </c>
      <c r="M114" s="7">
        <v>4</v>
      </c>
      <c r="N114" s="8">
        <v>2.4301336573511541E-3</v>
      </c>
      <c r="O114" s="7">
        <v>5</v>
      </c>
      <c r="P114" s="8">
        <v>3.0376670716889429E-3</v>
      </c>
      <c r="Q114" s="7">
        <v>472</v>
      </c>
      <c r="R114" s="8">
        <v>0.2867557715674362</v>
      </c>
      <c r="S114" s="7">
        <v>1165</v>
      </c>
      <c r="T114" s="8">
        <v>0.70777642770352367</v>
      </c>
      <c r="U114" s="10">
        <v>1646</v>
      </c>
      <c r="V114" s="11">
        <v>2.6780382962730363E-3</v>
      </c>
      <c r="W114" s="10">
        <v>3833</v>
      </c>
      <c r="X114" s="11">
        <v>3.3064652480409647E-3</v>
      </c>
    </row>
    <row r="115" spans="2:24" s="1" customFormat="1" ht="18.75" customHeight="1">
      <c r="B115" s="6" t="s">
        <v>1118</v>
      </c>
      <c r="C115" s="7">
        <v>22</v>
      </c>
      <c r="D115" s="8">
        <v>1.7001545595054096E-2</v>
      </c>
      <c r="E115" s="7">
        <v>31</v>
      </c>
      <c r="F115" s="8">
        <v>2.3956723338485315E-2</v>
      </c>
      <c r="G115" s="7">
        <v>553</v>
      </c>
      <c r="H115" s="8">
        <v>0.42735703245749612</v>
      </c>
      <c r="I115" s="7">
        <v>688</v>
      </c>
      <c r="J115" s="8">
        <v>0.5316846986089645</v>
      </c>
      <c r="K115" s="10">
        <v>1294</v>
      </c>
      <c r="L115" s="11">
        <v>2.3759903785242785E-3</v>
      </c>
      <c r="M115" s="7">
        <v>16</v>
      </c>
      <c r="N115" s="8">
        <v>1.9826517967781909E-2</v>
      </c>
      <c r="O115" s="7">
        <v>23</v>
      </c>
      <c r="P115" s="8">
        <v>2.8500619578686492E-2</v>
      </c>
      <c r="Q115" s="7">
        <v>246</v>
      </c>
      <c r="R115" s="8">
        <v>0.30483271375464682</v>
      </c>
      <c r="S115" s="7">
        <v>522</v>
      </c>
      <c r="T115" s="8">
        <v>0.64684014869888473</v>
      </c>
      <c r="U115" s="10">
        <v>807</v>
      </c>
      <c r="V115" s="11">
        <v>1.3129871841387243E-3</v>
      </c>
      <c r="W115" s="10">
        <v>2101</v>
      </c>
      <c r="X115" s="11">
        <v>1.8123880736065918E-3</v>
      </c>
    </row>
    <row r="116" spans="2:24" s="1" customFormat="1" ht="18.75" customHeight="1">
      <c r="B116" s="6" t="s">
        <v>1119</v>
      </c>
      <c r="C116" s="7"/>
      <c r="D116" s="8"/>
      <c r="E116" s="7"/>
      <c r="F116" s="8"/>
      <c r="G116" s="7">
        <v>18</v>
      </c>
      <c r="H116" s="8">
        <v>0.40909090909090912</v>
      </c>
      <c r="I116" s="7">
        <v>26</v>
      </c>
      <c r="J116" s="8">
        <v>0.59090909090909094</v>
      </c>
      <c r="K116" s="10">
        <v>44</v>
      </c>
      <c r="L116" s="11">
        <v>8.0791017507780727E-5</v>
      </c>
      <c r="M116" s="7"/>
      <c r="N116" s="8"/>
      <c r="O116" s="7"/>
      <c r="P116" s="8"/>
      <c r="Q116" s="7">
        <v>1</v>
      </c>
      <c r="R116" s="8">
        <v>0.1111111111111111</v>
      </c>
      <c r="S116" s="7">
        <v>8</v>
      </c>
      <c r="T116" s="8">
        <v>0.88888888888888884</v>
      </c>
      <c r="U116" s="10">
        <v>9</v>
      </c>
      <c r="V116" s="11">
        <v>1.4642979748759007E-5</v>
      </c>
      <c r="W116" s="10">
        <v>53</v>
      </c>
      <c r="X116" s="11">
        <v>4.5719451642622261E-5</v>
      </c>
    </row>
    <row r="117" spans="2:24" s="1" customFormat="1" ht="18.75" customHeight="1">
      <c r="B117" s="6" t="s">
        <v>1120</v>
      </c>
      <c r="C117" s="7">
        <v>101</v>
      </c>
      <c r="D117" s="8">
        <v>0.18464351005484461</v>
      </c>
      <c r="E117" s="7">
        <v>90</v>
      </c>
      <c r="F117" s="8">
        <v>0.16453382084095064</v>
      </c>
      <c r="G117" s="7">
        <v>194</v>
      </c>
      <c r="H117" s="8">
        <v>0.3546617915904936</v>
      </c>
      <c r="I117" s="7">
        <v>162</v>
      </c>
      <c r="J117" s="8">
        <v>0.29616087751371117</v>
      </c>
      <c r="K117" s="10">
        <v>547</v>
      </c>
      <c r="L117" s="11">
        <v>1.0043792403808195E-3</v>
      </c>
      <c r="M117" s="7">
        <v>89</v>
      </c>
      <c r="N117" s="8">
        <v>0.23607427055702918</v>
      </c>
      <c r="O117" s="7">
        <v>87</v>
      </c>
      <c r="P117" s="8">
        <v>0.23076923076923078</v>
      </c>
      <c r="Q117" s="7">
        <v>110</v>
      </c>
      <c r="R117" s="8">
        <v>0.29177718832891247</v>
      </c>
      <c r="S117" s="7">
        <v>91</v>
      </c>
      <c r="T117" s="8">
        <v>0.2413793103448276</v>
      </c>
      <c r="U117" s="10">
        <v>377</v>
      </c>
      <c r="V117" s="11">
        <v>6.1337815169801616E-4</v>
      </c>
      <c r="W117" s="10">
        <v>924</v>
      </c>
      <c r="X117" s="11">
        <v>7.9707119467515035E-4</v>
      </c>
    </row>
    <row r="118" spans="2:24" s="1" customFormat="1" ht="18.75" customHeight="1">
      <c r="B118" s="6" t="s">
        <v>1121</v>
      </c>
      <c r="C118" s="7">
        <v>30</v>
      </c>
      <c r="D118" s="8">
        <v>1.8552875695732839E-2</v>
      </c>
      <c r="E118" s="7">
        <v>8</v>
      </c>
      <c r="F118" s="8">
        <v>4.9474335188620907E-3</v>
      </c>
      <c r="G118" s="7">
        <v>358</v>
      </c>
      <c r="H118" s="8">
        <v>0.22139764996907854</v>
      </c>
      <c r="I118" s="7">
        <v>1221</v>
      </c>
      <c r="J118" s="8">
        <v>0.75510204081632648</v>
      </c>
      <c r="K118" s="10">
        <v>1617</v>
      </c>
      <c r="L118" s="11">
        <v>2.9690698934109415E-3</v>
      </c>
      <c r="M118" s="7">
        <v>21</v>
      </c>
      <c r="N118" s="8">
        <v>4.2253521126760563E-2</v>
      </c>
      <c r="O118" s="7">
        <v>3</v>
      </c>
      <c r="P118" s="8">
        <v>6.0362173038229373E-3</v>
      </c>
      <c r="Q118" s="7">
        <v>84</v>
      </c>
      <c r="R118" s="8">
        <v>0.16901408450704225</v>
      </c>
      <c r="S118" s="7">
        <v>389</v>
      </c>
      <c r="T118" s="8">
        <v>0.78269617706237427</v>
      </c>
      <c r="U118" s="10">
        <v>497</v>
      </c>
      <c r="V118" s="11">
        <v>8.0861788168146967E-4</v>
      </c>
      <c r="W118" s="10">
        <v>2114</v>
      </c>
      <c r="X118" s="11">
        <v>1.8236022787264804E-3</v>
      </c>
    </row>
    <row r="119" spans="2:24" s="1" customFormat="1" ht="18.75" customHeight="1">
      <c r="B119" s="6" t="s">
        <v>1122</v>
      </c>
      <c r="C119" s="7">
        <v>17</v>
      </c>
      <c r="D119" s="8">
        <v>7.4398249452954047E-3</v>
      </c>
      <c r="E119" s="7">
        <v>9</v>
      </c>
      <c r="F119" s="8">
        <v>3.9387308533916851E-3</v>
      </c>
      <c r="G119" s="7">
        <v>552</v>
      </c>
      <c r="H119" s="8">
        <v>0.24157549234135667</v>
      </c>
      <c r="I119" s="7">
        <v>1707</v>
      </c>
      <c r="J119" s="8">
        <v>0.74704595185995626</v>
      </c>
      <c r="K119" s="10">
        <v>2285</v>
      </c>
      <c r="L119" s="11">
        <v>4.1956244319381582E-3</v>
      </c>
      <c r="M119" s="7">
        <v>17</v>
      </c>
      <c r="N119" s="8">
        <v>3.3009708737864081E-2</v>
      </c>
      <c r="O119" s="7">
        <v>7</v>
      </c>
      <c r="P119" s="8">
        <v>1.3592233009708738E-2</v>
      </c>
      <c r="Q119" s="7">
        <v>146</v>
      </c>
      <c r="R119" s="8">
        <v>0.28349514563106798</v>
      </c>
      <c r="S119" s="7">
        <v>345</v>
      </c>
      <c r="T119" s="8">
        <v>0.66990291262135926</v>
      </c>
      <c r="U119" s="10">
        <v>515</v>
      </c>
      <c r="V119" s="11">
        <v>8.3790384117898766E-4</v>
      </c>
      <c r="W119" s="10">
        <v>2800</v>
      </c>
      <c r="X119" s="11">
        <v>2.4153672565913648E-3</v>
      </c>
    </row>
    <row r="120" spans="2:24" s="1" customFormat="1" ht="18.75" customHeight="1">
      <c r="B120" s="6" t="s">
        <v>1123</v>
      </c>
      <c r="C120" s="7"/>
      <c r="D120" s="8"/>
      <c r="E120" s="7"/>
      <c r="F120" s="8"/>
      <c r="G120" s="7">
        <v>260</v>
      </c>
      <c r="H120" s="8">
        <v>0.25896414342629481</v>
      </c>
      <c r="I120" s="7">
        <v>744</v>
      </c>
      <c r="J120" s="8">
        <v>0.74103585657370519</v>
      </c>
      <c r="K120" s="10">
        <v>1004</v>
      </c>
      <c r="L120" s="11">
        <v>1.8435041267684511E-3</v>
      </c>
      <c r="M120" s="7"/>
      <c r="N120" s="8"/>
      <c r="O120" s="7"/>
      <c r="P120" s="8"/>
      <c r="Q120" s="7">
        <v>63</v>
      </c>
      <c r="R120" s="8">
        <v>0.11886792452830189</v>
      </c>
      <c r="S120" s="7">
        <v>467</v>
      </c>
      <c r="T120" s="8">
        <v>0.88113207547169814</v>
      </c>
      <c r="U120" s="10">
        <v>530</v>
      </c>
      <c r="V120" s="11">
        <v>8.6230880742691938E-4</v>
      </c>
      <c r="W120" s="10">
        <v>1534</v>
      </c>
      <c r="X120" s="11">
        <v>1.3232762041468405E-3</v>
      </c>
    </row>
    <row r="121" spans="2:24" s="1" customFormat="1" ht="18.75" customHeight="1">
      <c r="B121" s="6" t="s">
        <v>1124</v>
      </c>
      <c r="C121" s="7"/>
      <c r="D121" s="8"/>
      <c r="E121" s="7"/>
      <c r="F121" s="8"/>
      <c r="G121" s="7">
        <v>138</v>
      </c>
      <c r="H121" s="8">
        <v>0.30329670329670327</v>
      </c>
      <c r="I121" s="7">
        <v>317</v>
      </c>
      <c r="J121" s="8">
        <v>0.69670329670329667</v>
      </c>
      <c r="K121" s="10">
        <v>455</v>
      </c>
      <c r="L121" s="11">
        <v>8.3545256741000525E-4</v>
      </c>
      <c r="M121" s="7"/>
      <c r="N121" s="8"/>
      <c r="O121" s="7"/>
      <c r="P121" s="8"/>
      <c r="Q121" s="7">
        <v>35</v>
      </c>
      <c r="R121" s="8">
        <v>0.19553072625698323</v>
      </c>
      <c r="S121" s="7">
        <v>144</v>
      </c>
      <c r="T121" s="8">
        <v>0.8044692737430168</v>
      </c>
      <c r="U121" s="10">
        <v>179</v>
      </c>
      <c r="V121" s="11">
        <v>2.9123259722531802E-4</v>
      </c>
      <c r="W121" s="10">
        <v>634</v>
      </c>
      <c r="X121" s="11">
        <v>5.4690815738533049E-4</v>
      </c>
    </row>
    <row r="122" spans="2:24" s="1" customFormat="1" ht="18.75" customHeight="1">
      <c r="B122" s="6" t="s">
        <v>1125</v>
      </c>
      <c r="C122" s="7">
        <v>1</v>
      </c>
      <c r="D122" s="8">
        <v>2.1141649048625794E-3</v>
      </c>
      <c r="E122" s="7">
        <v>5</v>
      </c>
      <c r="F122" s="8">
        <v>1.0570824524312896E-2</v>
      </c>
      <c r="G122" s="7">
        <v>127</v>
      </c>
      <c r="H122" s="8">
        <v>0.26849894291754756</v>
      </c>
      <c r="I122" s="7">
        <v>340</v>
      </c>
      <c r="J122" s="8">
        <v>0.71881606765327699</v>
      </c>
      <c r="K122" s="10">
        <v>473</v>
      </c>
      <c r="L122" s="11">
        <v>8.6850343820864284E-4</v>
      </c>
      <c r="M122" s="7"/>
      <c r="N122" s="8"/>
      <c r="O122" s="7">
        <v>1</v>
      </c>
      <c r="P122" s="8">
        <v>4.3103448275862068E-3</v>
      </c>
      <c r="Q122" s="7">
        <v>50</v>
      </c>
      <c r="R122" s="8">
        <v>0.21551724137931033</v>
      </c>
      <c r="S122" s="7">
        <v>181</v>
      </c>
      <c r="T122" s="8">
        <v>0.78017241379310343</v>
      </c>
      <c r="U122" s="10">
        <v>232</v>
      </c>
      <c r="V122" s="11">
        <v>3.7746347796800998E-4</v>
      </c>
      <c r="W122" s="10">
        <v>705</v>
      </c>
      <c r="X122" s="11">
        <v>6.0815496996318287E-4</v>
      </c>
    </row>
    <row r="123" spans="2:24" s="1" customFormat="1" ht="18.75" customHeight="1">
      <c r="B123" s="6" t="s">
        <v>977</v>
      </c>
      <c r="C123" s="7"/>
      <c r="D123" s="8"/>
      <c r="E123" s="7">
        <v>2</v>
      </c>
      <c r="F123" s="8">
        <v>3.3557046979865771E-3</v>
      </c>
      <c r="G123" s="7">
        <v>53</v>
      </c>
      <c r="H123" s="8">
        <v>8.8926174496644292E-2</v>
      </c>
      <c r="I123" s="7">
        <v>541</v>
      </c>
      <c r="J123" s="8">
        <v>0.90771812080536918</v>
      </c>
      <c r="K123" s="10">
        <v>596</v>
      </c>
      <c r="L123" s="11">
        <v>1.0943510553326661E-3</v>
      </c>
      <c r="M123" s="7"/>
      <c r="N123" s="8"/>
      <c r="O123" s="7">
        <v>3</v>
      </c>
      <c r="P123" s="8">
        <v>5.8365758754863814E-3</v>
      </c>
      <c r="Q123" s="7">
        <v>50</v>
      </c>
      <c r="R123" s="8">
        <v>9.727626459143969E-2</v>
      </c>
      <c r="S123" s="7">
        <v>461</v>
      </c>
      <c r="T123" s="8">
        <v>0.89688715953307396</v>
      </c>
      <c r="U123" s="10">
        <v>514</v>
      </c>
      <c r="V123" s="11">
        <v>8.3627684342912553E-4</v>
      </c>
      <c r="W123" s="10">
        <v>1110</v>
      </c>
      <c r="X123" s="11">
        <v>9.5752059100586242E-4</v>
      </c>
    </row>
    <row r="124" spans="2:24" s="1" customFormat="1" ht="18.75" customHeight="1">
      <c r="B124" s="6" t="s">
        <v>1126</v>
      </c>
      <c r="C124" s="7"/>
      <c r="D124" s="8"/>
      <c r="E124" s="7">
        <v>2</v>
      </c>
      <c r="F124" s="8">
        <v>1.4925373134328358E-2</v>
      </c>
      <c r="G124" s="7">
        <v>86</v>
      </c>
      <c r="H124" s="8">
        <v>0.64179104477611937</v>
      </c>
      <c r="I124" s="7">
        <v>46</v>
      </c>
      <c r="J124" s="8">
        <v>0.34328358208955223</v>
      </c>
      <c r="K124" s="10">
        <v>134</v>
      </c>
      <c r="L124" s="11">
        <v>2.4604537150096857E-4</v>
      </c>
      <c r="M124" s="7">
        <v>1</v>
      </c>
      <c r="N124" s="8">
        <v>4.7619047619047623E-3</v>
      </c>
      <c r="O124" s="7">
        <v>1</v>
      </c>
      <c r="P124" s="8">
        <v>4.7619047619047623E-3</v>
      </c>
      <c r="Q124" s="7">
        <v>126</v>
      </c>
      <c r="R124" s="8">
        <v>0.6</v>
      </c>
      <c r="S124" s="7">
        <v>82</v>
      </c>
      <c r="T124" s="8">
        <v>0.39047619047619048</v>
      </c>
      <c r="U124" s="10">
        <v>210</v>
      </c>
      <c r="V124" s="11">
        <v>3.4166952747104353E-4</v>
      </c>
      <c r="W124" s="10">
        <v>344</v>
      </c>
      <c r="X124" s="11">
        <v>2.9674512009551053E-4</v>
      </c>
    </row>
    <row r="125" spans="2:24" s="1" customFormat="1" ht="18.75" customHeight="1">
      <c r="B125" s="6" t="s">
        <v>1127</v>
      </c>
      <c r="C125" s="7"/>
      <c r="D125" s="8"/>
      <c r="E125" s="7">
        <v>6</v>
      </c>
      <c r="F125" s="8">
        <v>6.4034151547491995E-3</v>
      </c>
      <c r="G125" s="7">
        <v>354</v>
      </c>
      <c r="H125" s="8">
        <v>0.37780149413020275</v>
      </c>
      <c r="I125" s="7">
        <v>577</v>
      </c>
      <c r="J125" s="8">
        <v>0.61579509071504801</v>
      </c>
      <c r="K125" s="10">
        <v>937</v>
      </c>
      <c r="L125" s="11">
        <v>1.7204814410179668E-3</v>
      </c>
      <c r="M125" s="7"/>
      <c r="N125" s="8"/>
      <c r="O125" s="7">
        <v>2</v>
      </c>
      <c r="P125" s="8">
        <v>3.0075187969924814E-3</v>
      </c>
      <c r="Q125" s="7">
        <v>180</v>
      </c>
      <c r="R125" s="8">
        <v>0.27067669172932329</v>
      </c>
      <c r="S125" s="7">
        <v>483</v>
      </c>
      <c r="T125" s="8">
        <v>0.72631578947368425</v>
      </c>
      <c r="U125" s="10">
        <v>665</v>
      </c>
      <c r="V125" s="11">
        <v>1.0819535036583044E-3</v>
      </c>
      <c r="W125" s="10">
        <v>1602</v>
      </c>
      <c r="X125" s="11">
        <v>1.3819351232354879E-3</v>
      </c>
    </row>
    <row r="126" spans="2:24" s="1" customFormat="1" ht="18.75" customHeight="1">
      <c r="B126" s="6" t="s">
        <v>1128</v>
      </c>
      <c r="C126" s="7"/>
      <c r="D126" s="8"/>
      <c r="E126" s="7"/>
      <c r="F126" s="8"/>
      <c r="G126" s="7">
        <v>130</v>
      </c>
      <c r="H126" s="8">
        <v>0.11545293072824156</v>
      </c>
      <c r="I126" s="7">
        <v>996</v>
      </c>
      <c r="J126" s="8">
        <v>0.88454706927175841</v>
      </c>
      <c r="K126" s="10">
        <v>1126</v>
      </c>
      <c r="L126" s="11">
        <v>2.0675155844036611E-3</v>
      </c>
      <c r="M126" s="7"/>
      <c r="N126" s="8"/>
      <c r="O126" s="7"/>
      <c r="P126" s="8"/>
      <c r="Q126" s="7">
        <v>56</v>
      </c>
      <c r="R126" s="8">
        <v>4.2617960426179602E-2</v>
      </c>
      <c r="S126" s="7">
        <v>1258</v>
      </c>
      <c r="T126" s="8">
        <v>0.9573820395738204</v>
      </c>
      <c r="U126" s="10">
        <v>1314</v>
      </c>
      <c r="V126" s="11">
        <v>2.1378750433188151E-3</v>
      </c>
      <c r="W126" s="10">
        <v>2440</v>
      </c>
      <c r="X126" s="11">
        <v>2.1048200378867609E-3</v>
      </c>
    </row>
    <row r="127" spans="2:24" s="1" customFormat="1" ht="18.75" customHeight="1">
      <c r="B127" s="6" t="s">
        <v>1129</v>
      </c>
      <c r="C127" s="7"/>
      <c r="D127" s="8"/>
      <c r="E127" s="7"/>
      <c r="F127" s="8"/>
      <c r="G127" s="7">
        <v>596</v>
      </c>
      <c r="H127" s="8">
        <v>0.33296089385474859</v>
      </c>
      <c r="I127" s="7">
        <v>1194</v>
      </c>
      <c r="J127" s="8">
        <v>0.66703910614525141</v>
      </c>
      <c r="K127" s="10">
        <v>1790</v>
      </c>
      <c r="L127" s="11">
        <v>3.2867254849756251E-3</v>
      </c>
      <c r="M127" s="7"/>
      <c r="N127" s="8"/>
      <c r="O127" s="7"/>
      <c r="P127" s="8"/>
      <c r="Q127" s="7">
        <v>274</v>
      </c>
      <c r="R127" s="8">
        <v>0.19241573033707865</v>
      </c>
      <c r="S127" s="7">
        <v>1150</v>
      </c>
      <c r="T127" s="8">
        <v>0.80758426966292129</v>
      </c>
      <c r="U127" s="10">
        <v>1424</v>
      </c>
      <c r="V127" s="11">
        <v>2.3168447958036476E-3</v>
      </c>
      <c r="W127" s="10">
        <v>3214</v>
      </c>
      <c r="X127" s="11">
        <v>2.7724965581016592E-3</v>
      </c>
    </row>
    <row r="128" spans="2:24" s="1" customFormat="1" ht="18.75" customHeight="1">
      <c r="B128" s="6" t="s">
        <v>1130</v>
      </c>
      <c r="C128" s="7"/>
      <c r="D128" s="8"/>
      <c r="E128" s="7"/>
      <c r="F128" s="8"/>
      <c r="G128" s="7">
        <v>20</v>
      </c>
      <c r="H128" s="8">
        <v>6.0240963855421686E-2</v>
      </c>
      <c r="I128" s="7">
        <v>312</v>
      </c>
      <c r="J128" s="8">
        <v>0.93975903614457834</v>
      </c>
      <c r="K128" s="10">
        <v>332</v>
      </c>
      <c r="L128" s="11">
        <v>6.0960495028598188E-4</v>
      </c>
      <c r="M128" s="7"/>
      <c r="N128" s="8"/>
      <c r="O128" s="7"/>
      <c r="P128" s="8"/>
      <c r="Q128" s="7">
        <v>16</v>
      </c>
      <c r="R128" s="8">
        <v>3.8740920096852302E-2</v>
      </c>
      <c r="S128" s="7">
        <v>397</v>
      </c>
      <c r="T128" s="8">
        <v>0.96125907990314774</v>
      </c>
      <c r="U128" s="10">
        <v>413</v>
      </c>
      <c r="V128" s="11">
        <v>6.7195007069305226E-4</v>
      </c>
      <c r="W128" s="10">
        <v>745</v>
      </c>
      <c r="X128" s="11">
        <v>6.4266021648591673E-4</v>
      </c>
    </row>
    <row r="129" spans="2:24" s="1" customFormat="1" ht="18.75" customHeight="1">
      <c r="B129" s="6" t="s">
        <v>1131</v>
      </c>
      <c r="C129" s="7">
        <v>3</v>
      </c>
      <c r="D129" s="8">
        <v>8.7822014051522248E-4</v>
      </c>
      <c r="E129" s="7">
        <v>2</v>
      </c>
      <c r="F129" s="8">
        <v>5.8548009367681499E-4</v>
      </c>
      <c r="G129" s="7">
        <v>1440</v>
      </c>
      <c r="H129" s="8">
        <v>0.42154566744730682</v>
      </c>
      <c r="I129" s="7">
        <v>1971</v>
      </c>
      <c r="J129" s="8">
        <v>0.57699063231850112</v>
      </c>
      <c r="K129" s="10">
        <v>3416</v>
      </c>
      <c r="L129" s="11">
        <v>6.2723208137858855E-3</v>
      </c>
      <c r="M129" s="7">
        <v>1</v>
      </c>
      <c r="N129" s="8">
        <v>6.0716454159077113E-4</v>
      </c>
      <c r="O129" s="7">
        <v>5</v>
      </c>
      <c r="P129" s="8">
        <v>3.0358227079538553E-3</v>
      </c>
      <c r="Q129" s="7">
        <v>472</v>
      </c>
      <c r="R129" s="8">
        <v>0.28658166363084397</v>
      </c>
      <c r="S129" s="7">
        <v>1169</v>
      </c>
      <c r="T129" s="8">
        <v>0.70977534911961138</v>
      </c>
      <c r="U129" s="10">
        <v>1647</v>
      </c>
      <c r="V129" s="11">
        <v>2.6796652940228984E-3</v>
      </c>
      <c r="W129" s="10">
        <v>5063</v>
      </c>
      <c r="X129" s="11">
        <v>4.3675015786150285E-3</v>
      </c>
    </row>
    <row r="130" spans="2:24" s="1" customFormat="1" ht="18.75" customHeight="1">
      <c r="B130" s="6" t="s">
        <v>1132</v>
      </c>
      <c r="C130" s="7">
        <v>9</v>
      </c>
      <c r="D130" s="8">
        <v>1.6629711751662971E-3</v>
      </c>
      <c r="E130" s="7">
        <v>32</v>
      </c>
      <c r="F130" s="8">
        <v>5.9127864005912786E-3</v>
      </c>
      <c r="G130" s="7">
        <v>2189</v>
      </c>
      <c r="H130" s="8">
        <v>0.40447154471544716</v>
      </c>
      <c r="I130" s="7">
        <v>3182</v>
      </c>
      <c r="J130" s="8">
        <v>0.58795269770879532</v>
      </c>
      <c r="K130" s="10">
        <v>5412</v>
      </c>
      <c r="L130" s="11">
        <v>9.9372951534570288E-3</v>
      </c>
      <c r="M130" s="7">
        <v>3</v>
      </c>
      <c r="N130" s="8">
        <v>9.4786729857819908E-4</v>
      </c>
      <c r="O130" s="7">
        <v>29</v>
      </c>
      <c r="P130" s="8">
        <v>9.1627172195892573E-3</v>
      </c>
      <c r="Q130" s="7">
        <v>1015</v>
      </c>
      <c r="R130" s="8">
        <v>0.32069510268562401</v>
      </c>
      <c r="S130" s="7">
        <v>2118</v>
      </c>
      <c r="T130" s="8">
        <v>0.66919431279620856</v>
      </c>
      <c r="U130" s="10">
        <v>3165</v>
      </c>
      <c r="V130" s="11">
        <v>5.1494478783135839E-3</v>
      </c>
      <c r="W130" s="10">
        <v>8577</v>
      </c>
      <c r="X130" s="11">
        <v>7.3987874856371915E-3</v>
      </c>
    </row>
    <row r="131" spans="2:24" s="1" customFormat="1" ht="18.75" customHeight="1">
      <c r="B131" s="6" t="s">
        <v>1133</v>
      </c>
      <c r="C131" s="7"/>
      <c r="D131" s="8"/>
      <c r="E131" s="7"/>
      <c r="F131" s="8"/>
      <c r="G131" s="7">
        <v>110</v>
      </c>
      <c r="H131" s="8">
        <v>0.36065573770491804</v>
      </c>
      <c r="I131" s="7">
        <v>195</v>
      </c>
      <c r="J131" s="8">
        <v>0.63934426229508201</v>
      </c>
      <c r="K131" s="10">
        <v>305</v>
      </c>
      <c r="L131" s="11">
        <v>5.6002864408802549E-4</v>
      </c>
      <c r="M131" s="7"/>
      <c r="N131" s="8"/>
      <c r="O131" s="7">
        <v>3</v>
      </c>
      <c r="P131" s="8">
        <v>1.5957446808510637E-2</v>
      </c>
      <c r="Q131" s="7">
        <v>38</v>
      </c>
      <c r="R131" s="8">
        <v>0.20212765957446807</v>
      </c>
      <c r="S131" s="7">
        <v>147</v>
      </c>
      <c r="T131" s="8">
        <v>0.78191489361702127</v>
      </c>
      <c r="U131" s="10">
        <v>188</v>
      </c>
      <c r="V131" s="11">
        <v>3.0587557697407707E-4</v>
      </c>
      <c r="W131" s="10">
        <v>493</v>
      </c>
      <c r="X131" s="11">
        <v>4.2527716339269385E-4</v>
      </c>
    </row>
    <row r="132" spans="2:24" s="1" customFormat="1" ht="18.75" customHeight="1">
      <c r="B132" s="6" t="s">
        <v>1134</v>
      </c>
      <c r="C132" s="7">
        <v>6</v>
      </c>
      <c r="D132" s="8">
        <v>4.0074806305102857E-4</v>
      </c>
      <c r="E132" s="7">
        <v>10</v>
      </c>
      <c r="F132" s="8">
        <v>6.6791343841838093E-4</v>
      </c>
      <c r="G132" s="7">
        <v>1737</v>
      </c>
      <c r="H132" s="8">
        <v>0.11601656425327278</v>
      </c>
      <c r="I132" s="7">
        <v>13219</v>
      </c>
      <c r="J132" s="8">
        <v>0.88291477424525777</v>
      </c>
      <c r="K132" s="10">
        <v>14972</v>
      </c>
      <c r="L132" s="11">
        <v>2.7490979866511205E-2</v>
      </c>
      <c r="M132" s="7">
        <v>3</v>
      </c>
      <c r="N132" s="8">
        <v>1.8568952711067095E-4</v>
      </c>
      <c r="O132" s="7">
        <v>12</v>
      </c>
      <c r="P132" s="8">
        <v>7.4275810844268381E-4</v>
      </c>
      <c r="Q132" s="7">
        <v>754</v>
      </c>
      <c r="R132" s="8">
        <v>4.66699678138153E-2</v>
      </c>
      <c r="S132" s="7">
        <v>15387</v>
      </c>
      <c r="T132" s="8">
        <v>0.9524015845506314</v>
      </c>
      <c r="U132" s="10">
        <v>16156</v>
      </c>
      <c r="V132" s="11">
        <v>2.6285775646772279E-2</v>
      </c>
      <c r="W132" s="10">
        <v>31128</v>
      </c>
      <c r="X132" s="11">
        <v>2.6851982843991429E-2</v>
      </c>
    </row>
    <row r="133" spans="2:24" s="1" customFormat="1" ht="18.75" customHeight="1">
      <c r="B133" s="6" t="s">
        <v>1135</v>
      </c>
      <c r="C133" s="7"/>
      <c r="D133" s="8"/>
      <c r="E133" s="7"/>
      <c r="F133" s="8"/>
      <c r="G133" s="7">
        <v>95</v>
      </c>
      <c r="H133" s="8">
        <v>0.35055350553505538</v>
      </c>
      <c r="I133" s="7">
        <v>176</v>
      </c>
      <c r="J133" s="8">
        <v>0.64944649446494462</v>
      </c>
      <c r="K133" s="10">
        <v>271</v>
      </c>
      <c r="L133" s="11">
        <v>4.9759922146837678E-4</v>
      </c>
      <c r="M133" s="7"/>
      <c r="N133" s="8"/>
      <c r="O133" s="7"/>
      <c r="P133" s="8"/>
      <c r="Q133" s="7">
        <v>79</v>
      </c>
      <c r="R133" s="8">
        <v>0.21823204419889503</v>
      </c>
      <c r="S133" s="7">
        <v>283</v>
      </c>
      <c r="T133" s="8">
        <v>0.78176795580110492</v>
      </c>
      <c r="U133" s="10">
        <v>362</v>
      </c>
      <c r="V133" s="11">
        <v>5.8897318545008456E-4</v>
      </c>
      <c r="W133" s="10">
        <v>633</v>
      </c>
      <c r="X133" s="11">
        <v>5.4604552622226205E-4</v>
      </c>
    </row>
    <row r="134" spans="2:24" s="1" customFormat="1" ht="18.75" customHeight="1">
      <c r="B134" s="6" t="s">
        <v>1136</v>
      </c>
      <c r="C134" s="7">
        <v>1</v>
      </c>
      <c r="D134" s="8">
        <v>7.246376811594203E-3</v>
      </c>
      <c r="E134" s="7">
        <v>1</v>
      </c>
      <c r="F134" s="8">
        <v>7.246376811594203E-3</v>
      </c>
      <c r="G134" s="7">
        <v>22</v>
      </c>
      <c r="H134" s="8">
        <v>0.15942028985507245</v>
      </c>
      <c r="I134" s="7">
        <v>114</v>
      </c>
      <c r="J134" s="8">
        <v>0.82608695652173914</v>
      </c>
      <c r="K134" s="10">
        <v>138</v>
      </c>
      <c r="L134" s="11">
        <v>2.5339000945622138E-4</v>
      </c>
      <c r="M134" s="7"/>
      <c r="N134" s="8"/>
      <c r="O134" s="7">
        <v>2</v>
      </c>
      <c r="P134" s="8">
        <v>1.7241379310344827E-2</v>
      </c>
      <c r="Q134" s="7">
        <v>17</v>
      </c>
      <c r="R134" s="8">
        <v>0.14655172413793102</v>
      </c>
      <c r="S134" s="7">
        <v>97</v>
      </c>
      <c r="T134" s="8">
        <v>0.83620689655172409</v>
      </c>
      <c r="U134" s="10">
        <v>116</v>
      </c>
      <c r="V134" s="11">
        <v>1.8873173898400499E-4</v>
      </c>
      <c r="W134" s="10">
        <v>254</v>
      </c>
      <c r="X134" s="11">
        <v>2.1910831541935953E-4</v>
      </c>
    </row>
    <row r="135" spans="2:24" s="1" customFormat="1" ht="18.75" customHeight="1">
      <c r="B135" s="6" t="s">
        <v>1137</v>
      </c>
      <c r="C135" s="7"/>
      <c r="D135" s="8"/>
      <c r="E135" s="7"/>
      <c r="F135" s="8"/>
      <c r="G135" s="7">
        <v>230</v>
      </c>
      <c r="H135" s="8">
        <v>0.26900584795321636</v>
      </c>
      <c r="I135" s="7">
        <v>625</v>
      </c>
      <c r="J135" s="8">
        <v>0.73099415204678364</v>
      </c>
      <c r="K135" s="10">
        <v>855</v>
      </c>
      <c r="L135" s="11">
        <v>1.5699163629352847E-3</v>
      </c>
      <c r="M135" s="7"/>
      <c r="N135" s="8"/>
      <c r="O135" s="7">
        <v>1</v>
      </c>
      <c r="P135" s="8">
        <v>1.3831258644536654E-3</v>
      </c>
      <c r="Q135" s="7">
        <v>111</v>
      </c>
      <c r="R135" s="8">
        <v>0.15352697095435686</v>
      </c>
      <c r="S135" s="7">
        <v>611</v>
      </c>
      <c r="T135" s="8">
        <v>0.84508990318118948</v>
      </c>
      <c r="U135" s="10">
        <v>723</v>
      </c>
      <c r="V135" s="11">
        <v>1.176319373150307E-3</v>
      </c>
      <c r="W135" s="10">
        <v>1578</v>
      </c>
      <c r="X135" s="11">
        <v>1.3612319753218477E-3</v>
      </c>
    </row>
    <row r="136" spans="2:24" s="1" customFormat="1" ht="18.75" customHeight="1">
      <c r="B136" s="6" t="s">
        <v>1138</v>
      </c>
      <c r="C136" s="7">
        <v>28</v>
      </c>
      <c r="D136" s="8">
        <v>1.8241042345276872E-2</v>
      </c>
      <c r="E136" s="7">
        <v>14</v>
      </c>
      <c r="F136" s="8">
        <v>9.120521172638436E-3</v>
      </c>
      <c r="G136" s="7">
        <v>439</v>
      </c>
      <c r="H136" s="8">
        <v>0.28599348534201957</v>
      </c>
      <c r="I136" s="7">
        <v>1054</v>
      </c>
      <c r="J136" s="8">
        <v>0.68664495114006519</v>
      </c>
      <c r="K136" s="10">
        <v>1535</v>
      </c>
      <c r="L136" s="11">
        <v>2.8185048153282592E-3</v>
      </c>
      <c r="M136" s="7">
        <v>33</v>
      </c>
      <c r="N136" s="8">
        <v>3.081232492997199E-2</v>
      </c>
      <c r="O136" s="7">
        <v>7</v>
      </c>
      <c r="P136" s="8">
        <v>6.5359477124183009E-3</v>
      </c>
      <c r="Q136" s="7">
        <v>241</v>
      </c>
      <c r="R136" s="8">
        <v>0.2250233426704015</v>
      </c>
      <c r="S136" s="7">
        <v>790</v>
      </c>
      <c r="T136" s="8">
        <v>0.73762838468720826</v>
      </c>
      <c r="U136" s="10">
        <v>1071</v>
      </c>
      <c r="V136" s="11">
        <v>1.742514590102322E-3</v>
      </c>
      <c r="W136" s="10">
        <v>2606</v>
      </c>
      <c r="X136" s="11">
        <v>2.2480168109561059E-3</v>
      </c>
    </row>
    <row r="137" spans="2:24" s="1" customFormat="1" ht="18.75" customHeight="1">
      <c r="B137" s="6" t="s">
        <v>1139</v>
      </c>
      <c r="C137" s="7"/>
      <c r="D137" s="8"/>
      <c r="E137" s="7"/>
      <c r="F137" s="8"/>
      <c r="G137" s="7">
        <v>83</v>
      </c>
      <c r="H137" s="8">
        <v>0.19951923076923078</v>
      </c>
      <c r="I137" s="7">
        <v>333</v>
      </c>
      <c r="J137" s="8">
        <v>0.80048076923076927</v>
      </c>
      <c r="K137" s="10">
        <v>416</v>
      </c>
      <c r="L137" s="11">
        <v>7.6384234734629055E-4</v>
      </c>
      <c r="M137" s="7">
        <v>1</v>
      </c>
      <c r="N137" s="8">
        <v>4.5045045045045045E-3</v>
      </c>
      <c r="O137" s="7"/>
      <c r="P137" s="8"/>
      <c r="Q137" s="7">
        <v>14</v>
      </c>
      <c r="R137" s="8">
        <v>6.3063063063063057E-2</v>
      </c>
      <c r="S137" s="7">
        <v>207</v>
      </c>
      <c r="T137" s="8">
        <v>0.93243243243243246</v>
      </c>
      <c r="U137" s="10">
        <v>222</v>
      </c>
      <c r="V137" s="11">
        <v>3.6119350046938885E-4</v>
      </c>
      <c r="W137" s="10">
        <v>638</v>
      </c>
      <c r="X137" s="11">
        <v>5.5035868203760384E-4</v>
      </c>
    </row>
    <row r="138" spans="2:24" s="1" customFormat="1" ht="18.75" customHeight="1">
      <c r="B138" s="6" t="s">
        <v>1140</v>
      </c>
      <c r="C138" s="7">
        <v>4</v>
      </c>
      <c r="D138" s="8">
        <v>5.6417489421720732E-3</v>
      </c>
      <c r="E138" s="7">
        <v>3</v>
      </c>
      <c r="F138" s="8">
        <v>4.2313117066290554E-3</v>
      </c>
      <c r="G138" s="7">
        <v>229</v>
      </c>
      <c r="H138" s="8">
        <v>0.3229901269393512</v>
      </c>
      <c r="I138" s="7">
        <v>473</v>
      </c>
      <c r="J138" s="8">
        <v>0.66713681241184764</v>
      </c>
      <c r="K138" s="10">
        <v>709</v>
      </c>
      <c r="L138" s="11">
        <v>1.3018370775685576E-3</v>
      </c>
      <c r="M138" s="7">
        <v>1</v>
      </c>
      <c r="N138" s="8">
        <v>2.5906735751295338E-3</v>
      </c>
      <c r="O138" s="7">
        <v>3</v>
      </c>
      <c r="P138" s="8">
        <v>7.7720207253886009E-3</v>
      </c>
      <c r="Q138" s="7">
        <v>47</v>
      </c>
      <c r="R138" s="8">
        <v>0.12176165803108809</v>
      </c>
      <c r="S138" s="7">
        <v>335</v>
      </c>
      <c r="T138" s="8">
        <v>0.86787564766839376</v>
      </c>
      <c r="U138" s="10">
        <v>386</v>
      </c>
      <c r="V138" s="11">
        <v>6.2802113144677521E-4</v>
      </c>
      <c r="W138" s="10">
        <v>1095</v>
      </c>
      <c r="X138" s="11">
        <v>9.4458112355983728E-4</v>
      </c>
    </row>
    <row r="139" spans="2:24" s="1" customFormat="1" ht="18.75" customHeight="1">
      <c r="B139" s="6" t="s">
        <v>1141</v>
      </c>
      <c r="C139" s="7">
        <v>1</v>
      </c>
      <c r="D139" s="8">
        <v>1.6666666666666668E-3</v>
      </c>
      <c r="E139" s="7">
        <v>10</v>
      </c>
      <c r="F139" s="8">
        <v>1.6666666666666666E-2</v>
      </c>
      <c r="G139" s="7">
        <v>312</v>
      </c>
      <c r="H139" s="8">
        <v>0.52</v>
      </c>
      <c r="I139" s="7">
        <v>277</v>
      </c>
      <c r="J139" s="8">
        <v>0.46166666666666667</v>
      </c>
      <c r="K139" s="10">
        <v>600</v>
      </c>
      <c r="L139" s="11">
        <v>1.101695693287919E-3</v>
      </c>
      <c r="M139" s="7"/>
      <c r="N139" s="8"/>
      <c r="O139" s="7">
        <v>4</v>
      </c>
      <c r="P139" s="8">
        <v>5.3763440860215058E-3</v>
      </c>
      <c r="Q139" s="7">
        <v>204</v>
      </c>
      <c r="R139" s="8">
        <v>0.27419354838709675</v>
      </c>
      <c r="S139" s="7">
        <v>536</v>
      </c>
      <c r="T139" s="8">
        <v>0.72043010752688175</v>
      </c>
      <c r="U139" s="10">
        <v>744</v>
      </c>
      <c r="V139" s="11">
        <v>1.2104863258974113E-3</v>
      </c>
      <c r="W139" s="10">
        <v>1344</v>
      </c>
      <c r="X139" s="11">
        <v>1.1593762831638552E-3</v>
      </c>
    </row>
    <row r="140" spans="2:24" s="1" customFormat="1" ht="18.75" customHeight="1">
      <c r="B140" s="6" t="s">
        <v>1142</v>
      </c>
      <c r="C140" s="7"/>
      <c r="D140" s="8"/>
      <c r="E140" s="7"/>
      <c r="F140" s="8"/>
      <c r="G140" s="7">
        <v>49</v>
      </c>
      <c r="H140" s="8">
        <v>0.27374301675977653</v>
      </c>
      <c r="I140" s="7">
        <v>130</v>
      </c>
      <c r="J140" s="8">
        <v>0.72625698324022347</v>
      </c>
      <c r="K140" s="10">
        <v>179</v>
      </c>
      <c r="L140" s="11">
        <v>3.2867254849756249E-4</v>
      </c>
      <c r="M140" s="7"/>
      <c r="N140" s="8"/>
      <c r="O140" s="7"/>
      <c r="P140" s="8"/>
      <c r="Q140" s="7">
        <v>37</v>
      </c>
      <c r="R140" s="8">
        <v>0.17370892018779344</v>
      </c>
      <c r="S140" s="7">
        <v>176</v>
      </c>
      <c r="T140" s="8">
        <v>0.82629107981220662</v>
      </c>
      <c r="U140" s="10">
        <v>213</v>
      </c>
      <c r="V140" s="11">
        <v>3.4655052072062986E-4</v>
      </c>
      <c r="W140" s="10">
        <v>392</v>
      </c>
      <c r="X140" s="11">
        <v>3.3815141592279108E-4</v>
      </c>
    </row>
    <row r="141" spans="2:24" s="1" customFormat="1" ht="18.75" customHeight="1">
      <c r="B141" s="6" t="s">
        <v>1143</v>
      </c>
      <c r="C141" s="7"/>
      <c r="D141" s="8"/>
      <c r="E141" s="7"/>
      <c r="F141" s="8"/>
      <c r="G141" s="7">
        <v>62</v>
      </c>
      <c r="H141" s="8">
        <v>0.34065934065934067</v>
      </c>
      <c r="I141" s="7">
        <v>120</v>
      </c>
      <c r="J141" s="8">
        <v>0.65934065934065933</v>
      </c>
      <c r="K141" s="10">
        <v>182</v>
      </c>
      <c r="L141" s="11">
        <v>3.3418102696400207E-4</v>
      </c>
      <c r="M141" s="7"/>
      <c r="N141" s="8"/>
      <c r="O141" s="7"/>
      <c r="P141" s="8"/>
      <c r="Q141" s="7">
        <v>66</v>
      </c>
      <c r="R141" s="8">
        <v>0.2857142857142857</v>
      </c>
      <c r="S141" s="7">
        <v>165</v>
      </c>
      <c r="T141" s="8">
        <v>0.7142857142857143</v>
      </c>
      <c r="U141" s="10">
        <v>231</v>
      </c>
      <c r="V141" s="11">
        <v>3.7583648021814785E-4</v>
      </c>
      <c r="W141" s="10">
        <v>413</v>
      </c>
      <c r="X141" s="11">
        <v>3.5626667034722629E-4</v>
      </c>
    </row>
    <row r="142" spans="2:24" s="1" customFormat="1" ht="18.75" customHeight="1">
      <c r="B142" s="6" t="s">
        <v>1144</v>
      </c>
      <c r="C142" s="7">
        <v>221</v>
      </c>
      <c r="D142" s="8">
        <v>0.86328125</v>
      </c>
      <c r="E142" s="7">
        <v>30</v>
      </c>
      <c r="F142" s="8">
        <v>0.1171875</v>
      </c>
      <c r="G142" s="7">
        <v>5</v>
      </c>
      <c r="H142" s="8">
        <v>1.953125E-2</v>
      </c>
      <c r="I142" s="7"/>
      <c r="J142" s="8"/>
      <c r="K142" s="10">
        <v>256</v>
      </c>
      <c r="L142" s="11">
        <v>4.7005682913617877E-4</v>
      </c>
      <c r="M142" s="7">
        <v>250</v>
      </c>
      <c r="N142" s="8">
        <v>0.89928057553956831</v>
      </c>
      <c r="O142" s="7">
        <v>22</v>
      </c>
      <c r="P142" s="8">
        <v>7.9136690647482008E-2</v>
      </c>
      <c r="Q142" s="7">
        <v>6</v>
      </c>
      <c r="R142" s="8">
        <v>2.1582733812949641E-2</v>
      </c>
      <c r="S142" s="7"/>
      <c r="T142" s="8"/>
      <c r="U142" s="10">
        <v>278</v>
      </c>
      <c r="V142" s="11">
        <v>4.5230537446166715E-4</v>
      </c>
      <c r="W142" s="10">
        <v>534</v>
      </c>
      <c r="X142" s="11">
        <v>4.60645041078496E-4</v>
      </c>
    </row>
    <row r="143" spans="2:24" s="1" customFormat="1" ht="18.75" customHeight="1">
      <c r="B143" s="6" t="s">
        <v>968</v>
      </c>
      <c r="C143" s="7">
        <v>1</v>
      </c>
      <c r="D143" s="8">
        <v>8.4745762711864404E-4</v>
      </c>
      <c r="E143" s="7">
        <v>4</v>
      </c>
      <c r="F143" s="8">
        <v>3.3898305084745762E-3</v>
      </c>
      <c r="G143" s="7">
        <v>238</v>
      </c>
      <c r="H143" s="8">
        <v>0.2016949152542373</v>
      </c>
      <c r="I143" s="7">
        <v>937</v>
      </c>
      <c r="J143" s="8">
        <v>0.79406779661016946</v>
      </c>
      <c r="K143" s="10">
        <v>1180</v>
      </c>
      <c r="L143" s="11">
        <v>2.1666681967995741E-3</v>
      </c>
      <c r="M143" s="7">
        <v>2</v>
      </c>
      <c r="N143" s="8">
        <v>1.6038492381716118E-3</v>
      </c>
      <c r="O143" s="7">
        <v>2</v>
      </c>
      <c r="P143" s="8">
        <v>1.6038492381716118E-3</v>
      </c>
      <c r="Q143" s="7">
        <v>123</v>
      </c>
      <c r="R143" s="8">
        <v>9.8636728147554129E-2</v>
      </c>
      <c r="S143" s="7">
        <v>1120</v>
      </c>
      <c r="T143" s="8">
        <v>0.89815557337610263</v>
      </c>
      <c r="U143" s="10">
        <v>1247</v>
      </c>
      <c r="V143" s="11">
        <v>2.0288661940780538E-3</v>
      </c>
      <c r="W143" s="10">
        <v>2427</v>
      </c>
      <c r="X143" s="11">
        <v>2.0936058327668721E-3</v>
      </c>
    </row>
    <row r="144" spans="2:24" s="1" customFormat="1" ht="18.75" customHeight="1">
      <c r="B144" s="6" t="s">
        <v>1145</v>
      </c>
      <c r="C144" s="7">
        <v>21</v>
      </c>
      <c r="D144" s="8">
        <v>8.3366415244144499E-3</v>
      </c>
      <c r="E144" s="7">
        <v>36</v>
      </c>
      <c r="F144" s="8">
        <v>1.4291385470424772E-2</v>
      </c>
      <c r="G144" s="7">
        <v>686</v>
      </c>
      <c r="H144" s="8">
        <v>0.2723302897975387</v>
      </c>
      <c r="I144" s="7">
        <v>1776</v>
      </c>
      <c r="J144" s="8">
        <v>0.70504168320762206</v>
      </c>
      <c r="K144" s="10">
        <v>2519</v>
      </c>
      <c r="L144" s="11">
        <v>4.6252857523204462E-3</v>
      </c>
      <c r="M144" s="7">
        <v>20</v>
      </c>
      <c r="N144" s="8">
        <v>8.2987551867219917E-3</v>
      </c>
      <c r="O144" s="7">
        <v>25</v>
      </c>
      <c r="P144" s="8">
        <v>1.0373443983402489E-2</v>
      </c>
      <c r="Q144" s="7">
        <v>420</v>
      </c>
      <c r="R144" s="8">
        <v>0.17427385892116182</v>
      </c>
      <c r="S144" s="7">
        <v>1945</v>
      </c>
      <c r="T144" s="8">
        <v>0.80705394190871371</v>
      </c>
      <c r="U144" s="10">
        <v>2410</v>
      </c>
      <c r="V144" s="11">
        <v>3.9210645771676897E-3</v>
      </c>
      <c r="W144" s="10">
        <v>4929</v>
      </c>
      <c r="X144" s="11">
        <v>4.2519090027638706E-3</v>
      </c>
    </row>
    <row r="145" spans="2:24" s="1" customFormat="1" ht="18.75" customHeight="1">
      <c r="B145" s="6" t="s">
        <v>1146</v>
      </c>
      <c r="C145" s="7"/>
      <c r="D145" s="8"/>
      <c r="E145" s="7"/>
      <c r="F145" s="8"/>
      <c r="G145" s="7">
        <v>241</v>
      </c>
      <c r="H145" s="8">
        <v>0.23443579766536965</v>
      </c>
      <c r="I145" s="7">
        <v>787</v>
      </c>
      <c r="J145" s="8">
        <v>0.76556420233463029</v>
      </c>
      <c r="K145" s="10">
        <v>1028</v>
      </c>
      <c r="L145" s="11">
        <v>1.8875719544999678E-3</v>
      </c>
      <c r="M145" s="7"/>
      <c r="N145" s="8"/>
      <c r="O145" s="7"/>
      <c r="P145" s="8"/>
      <c r="Q145" s="7">
        <v>101</v>
      </c>
      <c r="R145" s="8">
        <v>0.1270440251572327</v>
      </c>
      <c r="S145" s="7">
        <v>694</v>
      </c>
      <c r="T145" s="8">
        <v>0.87295597484276732</v>
      </c>
      <c r="U145" s="10">
        <v>795</v>
      </c>
      <c r="V145" s="11">
        <v>1.293463211140379E-3</v>
      </c>
      <c r="W145" s="10">
        <v>1823</v>
      </c>
      <c r="X145" s="11">
        <v>1.5725766102735921E-3</v>
      </c>
    </row>
    <row r="146" spans="2:24" s="1" customFormat="1" ht="18.75" customHeight="1">
      <c r="B146" s="6" t="s">
        <v>1147</v>
      </c>
      <c r="C146" s="7">
        <v>1</v>
      </c>
      <c r="D146" s="8">
        <v>1.6260162601626016E-3</v>
      </c>
      <c r="E146" s="7">
        <v>15</v>
      </c>
      <c r="F146" s="8">
        <v>2.4390243902439025E-2</v>
      </c>
      <c r="G146" s="7">
        <v>104</v>
      </c>
      <c r="H146" s="8">
        <v>0.16910569105691056</v>
      </c>
      <c r="I146" s="7">
        <v>495</v>
      </c>
      <c r="J146" s="8">
        <v>0.80487804878048785</v>
      </c>
      <c r="K146" s="10">
        <v>615</v>
      </c>
      <c r="L146" s="11">
        <v>1.129238085620117E-3</v>
      </c>
      <c r="M146" s="7"/>
      <c r="N146" s="8"/>
      <c r="O146" s="7">
        <v>11</v>
      </c>
      <c r="P146" s="8">
        <v>1.6516516516516516E-2</v>
      </c>
      <c r="Q146" s="7">
        <v>74</v>
      </c>
      <c r="R146" s="8">
        <v>0.1111111111111111</v>
      </c>
      <c r="S146" s="7">
        <v>581</v>
      </c>
      <c r="T146" s="8">
        <v>0.87237237237237242</v>
      </c>
      <c r="U146" s="10">
        <v>666</v>
      </c>
      <c r="V146" s="11">
        <v>1.0835805014081665E-3</v>
      </c>
      <c r="W146" s="10">
        <v>1281</v>
      </c>
      <c r="X146" s="11">
        <v>1.1050305198905493E-3</v>
      </c>
    </row>
    <row r="147" spans="2:24" s="1" customFormat="1" ht="18.75" customHeight="1">
      <c r="B147" s="6" t="s">
        <v>1148</v>
      </c>
      <c r="C147" s="7">
        <v>11</v>
      </c>
      <c r="D147" s="8">
        <v>7.6815642458100556E-3</v>
      </c>
      <c r="E147" s="7">
        <v>181</v>
      </c>
      <c r="F147" s="8">
        <v>0.12639664804469275</v>
      </c>
      <c r="G147" s="7">
        <v>428</v>
      </c>
      <c r="H147" s="8">
        <v>0.2988826815642458</v>
      </c>
      <c r="I147" s="7">
        <v>812</v>
      </c>
      <c r="J147" s="8">
        <v>0.56703910614525144</v>
      </c>
      <c r="K147" s="10">
        <v>1432</v>
      </c>
      <c r="L147" s="11">
        <v>2.6293803879804999E-3</v>
      </c>
      <c r="M147" s="7">
        <v>11</v>
      </c>
      <c r="N147" s="8">
        <v>6.642512077294686E-3</v>
      </c>
      <c r="O147" s="7">
        <v>176</v>
      </c>
      <c r="P147" s="8">
        <v>0.10628019323671498</v>
      </c>
      <c r="Q147" s="7">
        <v>421</v>
      </c>
      <c r="R147" s="8">
        <v>0.25422705314009664</v>
      </c>
      <c r="S147" s="7">
        <v>1048</v>
      </c>
      <c r="T147" s="8">
        <v>0.63285024154589375</v>
      </c>
      <c r="U147" s="10">
        <v>1656</v>
      </c>
      <c r="V147" s="11">
        <v>2.6943082737716575E-3</v>
      </c>
      <c r="W147" s="10">
        <v>3088</v>
      </c>
      <c r="X147" s="11">
        <v>2.6638050315550481E-3</v>
      </c>
    </row>
    <row r="148" spans="2:24" s="1" customFormat="1" ht="18.75" customHeight="1">
      <c r="B148" s="6" t="s">
        <v>1149</v>
      </c>
      <c r="C148" s="7">
        <v>4</v>
      </c>
      <c r="D148" s="8">
        <v>3.108003108003108E-3</v>
      </c>
      <c r="E148" s="7">
        <v>41</v>
      </c>
      <c r="F148" s="8">
        <v>3.1857031857031856E-2</v>
      </c>
      <c r="G148" s="7">
        <v>630</v>
      </c>
      <c r="H148" s="8">
        <v>0.48951048951048953</v>
      </c>
      <c r="I148" s="7">
        <v>612</v>
      </c>
      <c r="J148" s="8">
        <v>0.47552447552447552</v>
      </c>
      <c r="K148" s="10">
        <v>1287</v>
      </c>
      <c r="L148" s="11">
        <v>2.3631372621025861E-3</v>
      </c>
      <c r="M148" s="7">
        <v>3</v>
      </c>
      <c r="N148" s="8">
        <v>2.6269702276707531E-3</v>
      </c>
      <c r="O148" s="7">
        <v>34</v>
      </c>
      <c r="P148" s="8">
        <v>2.9772329246935202E-2</v>
      </c>
      <c r="Q148" s="7">
        <v>398</v>
      </c>
      <c r="R148" s="8">
        <v>0.34851138353765326</v>
      </c>
      <c r="S148" s="7">
        <v>707</v>
      </c>
      <c r="T148" s="8">
        <v>0.61908931698774083</v>
      </c>
      <c r="U148" s="10">
        <v>1142</v>
      </c>
      <c r="V148" s="11">
        <v>1.8580314303425318E-3</v>
      </c>
      <c r="W148" s="10">
        <v>2429</v>
      </c>
      <c r="X148" s="11">
        <v>2.0953310950930087E-3</v>
      </c>
    </row>
    <row r="149" spans="2:24" s="1" customFormat="1" ht="18.75" customHeight="1">
      <c r="B149" s="6" t="s">
        <v>1150</v>
      </c>
      <c r="C149" s="7">
        <v>4</v>
      </c>
      <c r="D149" s="8">
        <v>1.0638297872340426E-3</v>
      </c>
      <c r="E149" s="7">
        <v>12</v>
      </c>
      <c r="F149" s="8">
        <v>3.1914893617021275E-3</v>
      </c>
      <c r="G149" s="7">
        <v>1245</v>
      </c>
      <c r="H149" s="8">
        <v>0.33111702127659576</v>
      </c>
      <c r="I149" s="7">
        <v>2499</v>
      </c>
      <c r="J149" s="8">
        <v>0.66462765957446812</v>
      </c>
      <c r="K149" s="10">
        <v>3760</v>
      </c>
      <c r="L149" s="11">
        <v>6.9039596779376256E-3</v>
      </c>
      <c r="M149" s="7">
        <v>2</v>
      </c>
      <c r="N149" s="8">
        <v>8.090614886731392E-4</v>
      </c>
      <c r="O149" s="7">
        <v>6</v>
      </c>
      <c r="P149" s="8">
        <v>2.4271844660194173E-3</v>
      </c>
      <c r="Q149" s="7">
        <v>518</v>
      </c>
      <c r="R149" s="8">
        <v>0.20954692556634305</v>
      </c>
      <c r="S149" s="7">
        <v>1946</v>
      </c>
      <c r="T149" s="8">
        <v>0.78721682847896435</v>
      </c>
      <c r="U149" s="10">
        <v>2472</v>
      </c>
      <c r="V149" s="11">
        <v>4.0219384376591408E-3</v>
      </c>
      <c r="W149" s="10">
        <v>6232</v>
      </c>
      <c r="X149" s="11">
        <v>5.3759174082419229E-3</v>
      </c>
    </row>
    <row r="150" spans="2:24" s="1" customFormat="1" ht="18.75" customHeight="1">
      <c r="B150" s="6" t="s">
        <v>1151</v>
      </c>
      <c r="C150" s="7">
        <v>6</v>
      </c>
      <c r="D150" s="8">
        <v>9.7134531325886349E-4</v>
      </c>
      <c r="E150" s="7">
        <v>69</v>
      </c>
      <c r="F150" s="8">
        <v>1.1170471102476931E-2</v>
      </c>
      <c r="G150" s="7">
        <v>2731</v>
      </c>
      <c r="H150" s="8">
        <v>0.44212400841832605</v>
      </c>
      <c r="I150" s="7">
        <v>3371</v>
      </c>
      <c r="J150" s="8">
        <v>0.54573417516593814</v>
      </c>
      <c r="K150" s="10">
        <v>6177</v>
      </c>
      <c r="L150" s="11">
        <v>1.1341957162399125E-2</v>
      </c>
      <c r="M150" s="7">
        <v>5</v>
      </c>
      <c r="N150" s="8">
        <v>1.5202189115232593E-3</v>
      </c>
      <c r="O150" s="7">
        <v>29</v>
      </c>
      <c r="P150" s="8">
        <v>8.817269686834904E-3</v>
      </c>
      <c r="Q150" s="7">
        <v>933</v>
      </c>
      <c r="R150" s="8">
        <v>0.28367284889024019</v>
      </c>
      <c r="S150" s="7">
        <v>2322</v>
      </c>
      <c r="T150" s="8">
        <v>0.70598966251140161</v>
      </c>
      <c r="U150" s="10">
        <v>3289</v>
      </c>
      <c r="V150" s="11">
        <v>5.3511955992964861E-3</v>
      </c>
      <c r="W150" s="10">
        <v>9466</v>
      </c>
      <c r="X150" s="11">
        <v>8.1656665896049502E-3</v>
      </c>
    </row>
    <row r="151" spans="2:24" s="1" customFormat="1" ht="18.75" customHeight="1">
      <c r="B151" s="6" t="s">
        <v>1152</v>
      </c>
      <c r="C151" s="7">
        <v>2</v>
      </c>
      <c r="D151" s="8">
        <v>7.246376811594203E-3</v>
      </c>
      <c r="E151" s="7">
        <v>2</v>
      </c>
      <c r="F151" s="8">
        <v>7.246376811594203E-3</v>
      </c>
      <c r="G151" s="7">
        <v>73</v>
      </c>
      <c r="H151" s="8">
        <v>0.26449275362318841</v>
      </c>
      <c r="I151" s="7">
        <v>199</v>
      </c>
      <c r="J151" s="8">
        <v>0.72101449275362317</v>
      </c>
      <c r="K151" s="10">
        <v>276</v>
      </c>
      <c r="L151" s="11">
        <v>5.0678001891244276E-4</v>
      </c>
      <c r="M151" s="7">
        <v>3</v>
      </c>
      <c r="N151" s="8">
        <v>1.1538461538461539E-2</v>
      </c>
      <c r="O151" s="7">
        <v>1</v>
      </c>
      <c r="P151" s="8">
        <v>3.8461538461538464E-3</v>
      </c>
      <c r="Q151" s="7">
        <v>75</v>
      </c>
      <c r="R151" s="8">
        <v>0.28846153846153844</v>
      </c>
      <c r="S151" s="7">
        <v>181</v>
      </c>
      <c r="T151" s="8">
        <v>0.69615384615384612</v>
      </c>
      <c r="U151" s="10">
        <v>260</v>
      </c>
      <c r="V151" s="11">
        <v>4.230194149641491E-4</v>
      </c>
      <c r="W151" s="10">
        <v>536</v>
      </c>
      <c r="X151" s="11">
        <v>4.6237030340463267E-4</v>
      </c>
    </row>
    <row r="152" spans="2:24" s="1" customFormat="1" ht="18.75" customHeight="1">
      <c r="B152" s="6" t="s">
        <v>1153</v>
      </c>
      <c r="C152" s="7">
        <v>13</v>
      </c>
      <c r="D152" s="8">
        <v>3.6414565826330535E-2</v>
      </c>
      <c r="E152" s="7">
        <v>7</v>
      </c>
      <c r="F152" s="8">
        <v>1.9607843137254902E-2</v>
      </c>
      <c r="G152" s="7">
        <v>123</v>
      </c>
      <c r="H152" s="8">
        <v>0.34453781512605042</v>
      </c>
      <c r="I152" s="7">
        <v>214</v>
      </c>
      <c r="J152" s="8">
        <v>0.59943977591036413</v>
      </c>
      <c r="K152" s="10">
        <v>357</v>
      </c>
      <c r="L152" s="11">
        <v>6.555089375063118E-4</v>
      </c>
      <c r="M152" s="7">
        <v>9</v>
      </c>
      <c r="N152" s="8">
        <v>2.8213166144200628E-2</v>
      </c>
      <c r="O152" s="7">
        <v>2</v>
      </c>
      <c r="P152" s="8">
        <v>6.269592476489028E-3</v>
      </c>
      <c r="Q152" s="7">
        <v>123</v>
      </c>
      <c r="R152" s="8">
        <v>0.38557993730407525</v>
      </c>
      <c r="S152" s="7">
        <v>185</v>
      </c>
      <c r="T152" s="8">
        <v>0.57993730407523514</v>
      </c>
      <c r="U152" s="10">
        <v>319</v>
      </c>
      <c r="V152" s="11">
        <v>5.1901228220601367E-4</v>
      </c>
      <c r="W152" s="10">
        <v>676</v>
      </c>
      <c r="X152" s="11">
        <v>5.8313866623420092E-4</v>
      </c>
    </row>
    <row r="153" spans="2:24" s="1" customFormat="1" ht="18.75" customHeight="1">
      <c r="B153" s="6" t="s">
        <v>1154</v>
      </c>
      <c r="C153" s="7">
        <v>14</v>
      </c>
      <c r="D153" s="8">
        <v>4.9295774647887328E-3</v>
      </c>
      <c r="E153" s="7">
        <v>22</v>
      </c>
      <c r="F153" s="8">
        <v>7.7464788732394367E-3</v>
      </c>
      <c r="G153" s="7">
        <v>1325</v>
      </c>
      <c r="H153" s="8">
        <v>0.46654929577464788</v>
      </c>
      <c r="I153" s="7">
        <v>1479</v>
      </c>
      <c r="J153" s="8">
        <v>0.52077464788732397</v>
      </c>
      <c r="K153" s="10">
        <v>2840</v>
      </c>
      <c r="L153" s="11">
        <v>5.2146929482294836E-3</v>
      </c>
      <c r="M153" s="7">
        <v>12</v>
      </c>
      <c r="N153" s="8">
        <v>3.8897893030794164E-3</v>
      </c>
      <c r="O153" s="7">
        <v>16</v>
      </c>
      <c r="P153" s="8">
        <v>5.1863857374392216E-3</v>
      </c>
      <c r="Q153" s="7">
        <v>1353</v>
      </c>
      <c r="R153" s="8">
        <v>0.43857374392220422</v>
      </c>
      <c r="S153" s="7">
        <v>1704</v>
      </c>
      <c r="T153" s="8">
        <v>0.55235008103727712</v>
      </c>
      <c r="U153" s="10">
        <v>3085</v>
      </c>
      <c r="V153" s="11">
        <v>5.0192880583246153E-3</v>
      </c>
      <c r="W153" s="10">
        <v>5925</v>
      </c>
      <c r="X153" s="11">
        <v>5.1110896411799417E-3</v>
      </c>
    </row>
    <row r="154" spans="2:24" s="1" customFormat="1" ht="18.75" customHeight="1">
      <c r="B154" s="6" t="s">
        <v>1155</v>
      </c>
      <c r="C154" s="7">
        <v>2</v>
      </c>
      <c r="D154" s="8">
        <v>7.4074074074074077E-3</v>
      </c>
      <c r="E154" s="7">
        <v>5</v>
      </c>
      <c r="F154" s="8">
        <v>1.8518518518518517E-2</v>
      </c>
      <c r="G154" s="7">
        <v>108</v>
      </c>
      <c r="H154" s="8">
        <v>0.4</v>
      </c>
      <c r="I154" s="7">
        <v>155</v>
      </c>
      <c r="J154" s="8">
        <v>0.57407407407407407</v>
      </c>
      <c r="K154" s="10">
        <v>270</v>
      </c>
      <c r="L154" s="11">
        <v>4.9576306197956349E-4</v>
      </c>
      <c r="M154" s="7">
        <v>1</v>
      </c>
      <c r="N154" s="8">
        <v>3.5971223021582736E-3</v>
      </c>
      <c r="O154" s="7">
        <v>2</v>
      </c>
      <c r="P154" s="8">
        <v>7.1942446043165471E-3</v>
      </c>
      <c r="Q154" s="7">
        <v>99</v>
      </c>
      <c r="R154" s="8">
        <v>0.35611510791366907</v>
      </c>
      <c r="S154" s="7">
        <v>176</v>
      </c>
      <c r="T154" s="8">
        <v>0.63309352517985606</v>
      </c>
      <c r="U154" s="10">
        <v>278</v>
      </c>
      <c r="V154" s="11">
        <v>4.5230537446166715E-4</v>
      </c>
      <c r="W154" s="10">
        <v>548</v>
      </c>
      <c r="X154" s="11">
        <v>4.7272187736145281E-4</v>
      </c>
    </row>
    <row r="155" spans="2:24" s="1" customFormat="1" ht="18.75" customHeight="1">
      <c r="B155" s="6" t="s">
        <v>1156</v>
      </c>
      <c r="C155" s="7">
        <v>1</v>
      </c>
      <c r="D155" s="8">
        <v>1.5015015015015015E-3</v>
      </c>
      <c r="E155" s="7">
        <v>11</v>
      </c>
      <c r="F155" s="8">
        <v>1.6516516516516516E-2</v>
      </c>
      <c r="G155" s="7">
        <v>347</v>
      </c>
      <c r="H155" s="8">
        <v>0.52102102102102099</v>
      </c>
      <c r="I155" s="7">
        <v>307</v>
      </c>
      <c r="J155" s="8">
        <v>0.46096096096096095</v>
      </c>
      <c r="K155" s="10">
        <v>666</v>
      </c>
      <c r="L155" s="11">
        <v>1.2228822195495901E-3</v>
      </c>
      <c r="M155" s="7"/>
      <c r="N155" s="8"/>
      <c r="O155" s="7">
        <v>10</v>
      </c>
      <c r="P155" s="8">
        <v>1.1160714285714286E-2</v>
      </c>
      <c r="Q155" s="7">
        <v>482</v>
      </c>
      <c r="R155" s="8">
        <v>0.5379464285714286</v>
      </c>
      <c r="S155" s="7">
        <v>404</v>
      </c>
      <c r="T155" s="8">
        <v>0.45089285714285715</v>
      </c>
      <c r="U155" s="10">
        <v>896</v>
      </c>
      <c r="V155" s="11">
        <v>1.4577899838764522E-3</v>
      </c>
      <c r="W155" s="10">
        <v>1562</v>
      </c>
      <c r="X155" s="11">
        <v>1.3474298767127541E-3</v>
      </c>
    </row>
    <row r="156" spans="2:24" s="1" customFormat="1" ht="18.75" customHeight="1">
      <c r="B156" s="6" t="s">
        <v>1157</v>
      </c>
      <c r="C156" s="7">
        <v>2</v>
      </c>
      <c r="D156" s="8">
        <v>3.3898305084745763E-2</v>
      </c>
      <c r="E156" s="7"/>
      <c r="F156" s="8"/>
      <c r="G156" s="7">
        <v>18</v>
      </c>
      <c r="H156" s="8">
        <v>0.30508474576271188</v>
      </c>
      <c r="I156" s="7">
        <v>39</v>
      </c>
      <c r="J156" s="8">
        <v>0.66101694915254239</v>
      </c>
      <c r="K156" s="10">
        <v>59</v>
      </c>
      <c r="L156" s="11">
        <v>1.0833340983997869E-4</v>
      </c>
      <c r="M156" s="7"/>
      <c r="N156" s="8"/>
      <c r="O156" s="7"/>
      <c r="P156" s="8"/>
      <c r="Q156" s="7">
        <v>23</v>
      </c>
      <c r="R156" s="8">
        <v>0.40350877192982454</v>
      </c>
      <c r="S156" s="7">
        <v>34</v>
      </c>
      <c r="T156" s="8">
        <v>0.59649122807017541</v>
      </c>
      <c r="U156" s="10">
        <v>57</v>
      </c>
      <c r="V156" s="11">
        <v>9.273887174214038E-5</v>
      </c>
      <c r="W156" s="10">
        <v>116</v>
      </c>
      <c r="X156" s="11">
        <v>1.0006521491592796E-4</v>
      </c>
    </row>
    <row r="157" spans="2:24" s="1" customFormat="1" ht="18.75" customHeight="1">
      <c r="B157" s="6" t="s">
        <v>1158</v>
      </c>
      <c r="C157" s="7">
        <v>2</v>
      </c>
      <c r="D157" s="8">
        <v>6.5573770491803279E-3</v>
      </c>
      <c r="E157" s="7">
        <v>5</v>
      </c>
      <c r="F157" s="8">
        <v>1.6393442622950821E-2</v>
      </c>
      <c r="G157" s="7">
        <v>144</v>
      </c>
      <c r="H157" s="8">
        <v>0.47213114754098362</v>
      </c>
      <c r="I157" s="7">
        <v>154</v>
      </c>
      <c r="J157" s="8">
        <v>0.5049180327868853</v>
      </c>
      <c r="K157" s="10">
        <v>305</v>
      </c>
      <c r="L157" s="11">
        <v>5.6002864408802549E-4</v>
      </c>
      <c r="M157" s="7">
        <v>1</v>
      </c>
      <c r="N157" s="8">
        <v>4.9019607843137254E-3</v>
      </c>
      <c r="O157" s="7">
        <v>3</v>
      </c>
      <c r="P157" s="8">
        <v>1.4705882352941176E-2</v>
      </c>
      <c r="Q157" s="7">
        <v>91</v>
      </c>
      <c r="R157" s="8">
        <v>0.44607843137254904</v>
      </c>
      <c r="S157" s="7">
        <v>109</v>
      </c>
      <c r="T157" s="8">
        <v>0.53431372549019607</v>
      </c>
      <c r="U157" s="10">
        <v>204</v>
      </c>
      <c r="V157" s="11">
        <v>3.3190754097187086E-4</v>
      </c>
      <c r="W157" s="10">
        <v>509</v>
      </c>
      <c r="X157" s="11">
        <v>4.3907926200178739E-4</v>
      </c>
    </row>
    <row r="158" spans="2:24" s="1" customFormat="1" ht="18.75" customHeight="1">
      <c r="B158" s="6" t="s">
        <v>1159</v>
      </c>
      <c r="C158" s="7"/>
      <c r="D158" s="8"/>
      <c r="E158" s="7"/>
      <c r="F158" s="8"/>
      <c r="G158" s="7">
        <v>405</v>
      </c>
      <c r="H158" s="8">
        <v>0.49450549450549453</v>
      </c>
      <c r="I158" s="7">
        <v>414</v>
      </c>
      <c r="J158" s="8">
        <v>0.50549450549450547</v>
      </c>
      <c r="K158" s="10">
        <v>819</v>
      </c>
      <c r="L158" s="11">
        <v>1.5038146213380095E-3</v>
      </c>
      <c r="M158" s="7"/>
      <c r="N158" s="8"/>
      <c r="O158" s="7"/>
      <c r="P158" s="8"/>
      <c r="Q158" s="7">
        <v>312</v>
      </c>
      <c r="R158" s="8">
        <v>0.42739726027397262</v>
      </c>
      <c r="S158" s="7">
        <v>418</v>
      </c>
      <c r="T158" s="8">
        <v>0.57260273972602738</v>
      </c>
      <c r="U158" s="10">
        <v>730</v>
      </c>
      <c r="V158" s="11">
        <v>1.1877083573993417E-3</v>
      </c>
      <c r="W158" s="10">
        <v>1549</v>
      </c>
      <c r="X158" s="11">
        <v>1.3362156715928657E-3</v>
      </c>
    </row>
    <row r="159" spans="2:24" s="1" customFormat="1" ht="18.75" customHeight="1">
      <c r="B159" s="6" t="s">
        <v>1160</v>
      </c>
      <c r="C159" s="7">
        <v>83</v>
      </c>
      <c r="D159" s="8">
        <v>0.74774774774774777</v>
      </c>
      <c r="E159" s="7">
        <v>21</v>
      </c>
      <c r="F159" s="8">
        <v>0.1891891891891892</v>
      </c>
      <c r="G159" s="7">
        <v>7</v>
      </c>
      <c r="H159" s="8">
        <v>6.3063063063063057E-2</v>
      </c>
      <c r="I159" s="7"/>
      <c r="J159" s="8"/>
      <c r="K159" s="10">
        <v>111</v>
      </c>
      <c r="L159" s="11">
        <v>2.0381370325826503E-4</v>
      </c>
      <c r="M159" s="7">
        <v>25</v>
      </c>
      <c r="N159" s="8">
        <v>0.42372881355932202</v>
      </c>
      <c r="O159" s="7">
        <v>28</v>
      </c>
      <c r="P159" s="8">
        <v>0.47457627118644069</v>
      </c>
      <c r="Q159" s="7">
        <v>6</v>
      </c>
      <c r="R159" s="8">
        <v>0.10169491525423729</v>
      </c>
      <c r="S159" s="7"/>
      <c r="T159" s="8"/>
      <c r="U159" s="10">
        <v>59</v>
      </c>
      <c r="V159" s="11">
        <v>9.599286724186461E-5</v>
      </c>
      <c r="W159" s="10">
        <v>170</v>
      </c>
      <c r="X159" s="11">
        <v>1.4664729772161857E-4</v>
      </c>
    </row>
    <row r="160" spans="2:24" s="1" customFormat="1" ht="18.75" customHeight="1">
      <c r="B160" s="6" t="s">
        <v>1161</v>
      </c>
      <c r="C160" s="7"/>
      <c r="D160" s="8"/>
      <c r="E160" s="7">
        <v>3</v>
      </c>
      <c r="F160" s="8">
        <v>1.0752688172043012E-2</v>
      </c>
      <c r="G160" s="7">
        <v>178</v>
      </c>
      <c r="H160" s="8">
        <v>0.63799283154121866</v>
      </c>
      <c r="I160" s="7">
        <v>98</v>
      </c>
      <c r="J160" s="8">
        <v>0.35125448028673834</v>
      </c>
      <c r="K160" s="10">
        <v>279</v>
      </c>
      <c r="L160" s="11">
        <v>5.1228849737888229E-4</v>
      </c>
      <c r="M160" s="7">
        <v>1</v>
      </c>
      <c r="N160" s="8">
        <v>6.8493150684931503E-3</v>
      </c>
      <c r="O160" s="7">
        <v>1</v>
      </c>
      <c r="P160" s="8">
        <v>6.8493150684931503E-3</v>
      </c>
      <c r="Q160" s="7">
        <v>88</v>
      </c>
      <c r="R160" s="8">
        <v>0.60273972602739723</v>
      </c>
      <c r="S160" s="7">
        <v>56</v>
      </c>
      <c r="T160" s="8">
        <v>0.38356164383561642</v>
      </c>
      <c r="U160" s="10">
        <v>146</v>
      </c>
      <c r="V160" s="11">
        <v>2.3754167147986834E-4</v>
      </c>
      <c r="W160" s="10">
        <v>425</v>
      </c>
      <c r="X160" s="11">
        <v>3.6661824430404643E-4</v>
      </c>
    </row>
    <row r="161" spans="2:24" s="1" customFormat="1" ht="18.75" customHeight="1">
      <c r="B161" s="6" t="s">
        <v>1162</v>
      </c>
      <c r="C161" s="7">
        <v>4</v>
      </c>
      <c r="D161" s="8">
        <v>1.6899028305872412E-3</v>
      </c>
      <c r="E161" s="7">
        <v>19</v>
      </c>
      <c r="F161" s="8">
        <v>8.0270384452893959E-3</v>
      </c>
      <c r="G161" s="7">
        <v>1814</v>
      </c>
      <c r="H161" s="8">
        <v>0.76637093367131393</v>
      </c>
      <c r="I161" s="7">
        <v>530</v>
      </c>
      <c r="J161" s="8">
        <v>0.22391212505280947</v>
      </c>
      <c r="K161" s="10">
        <v>2367</v>
      </c>
      <c r="L161" s="11">
        <v>4.3461895100208401E-3</v>
      </c>
      <c r="M161" s="7">
        <v>1</v>
      </c>
      <c r="N161" s="8">
        <v>6.5789473684210525E-4</v>
      </c>
      <c r="O161" s="7">
        <v>3</v>
      </c>
      <c r="P161" s="8">
        <v>1.9736842105263159E-3</v>
      </c>
      <c r="Q161" s="7">
        <v>1120</v>
      </c>
      <c r="R161" s="8">
        <v>0.73684210526315785</v>
      </c>
      <c r="S161" s="7">
        <v>396</v>
      </c>
      <c r="T161" s="8">
        <v>0.26052631578947366</v>
      </c>
      <c r="U161" s="10">
        <v>1520</v>
      </c>
      <c r="V161" s="11">
        <v>2.4730365797904102E-3</v>
      </c>
      <c r="W161" s="10">
        <v>3887</v>
      </c>
      <c r="X161" s="11">
        <v>3.3530473308466553E-3</v>
      </c>
    </row>
    <row r="162" spans="2:24" s="1" customFormat="1" ht="18.75" customHeight="1">
      <c r="B162" s="6" t="s">
        <v>1163</v>
      </c>
      <c r="C162" s="7"/>
      <c r="D162" s="8"/>
      <c r="E162" s="7"/>
      <c r="F162" s="8"/>
      <c r="G162" s="7">
        <v>101</v>
      </c>
      <c r="H162" s="8">
        <v>0.5</v>
      </c>
      <c r="I162" s="7">
        <v>101</v>
      </c>
      <c r="J162" s="8">
        <v>0.5</v>
      </c>
      <c r="K162" s="10">
        <v>202</v>
      </c>
      <c r="L162" s="11">
        <v>3.7090421674026606E-4</v>
      </c>
      <c r="M162" s="7"/>
      <c r="N162" s="8"/>
      <c r="O162" s="7"/>
      <c r="P162" s="8"/>
      <c r="Q162" s="7">
        <v>79</v>
      </c>
      <c r="R162" s="8">
        <v>0.41145833333333331</v>
      </c>
      <c r="S162" s="7">
        <v>113</v>
      </c>
      <c r="T162" s="8">
        <v>0.58854166666666663</v>
      </c>
      <c r="U162" s="10">
        <v>192</v>
      </c>
      <c r="V162" s="11">
        <v>3.1238356797352548E-4</v>
      </c>
      <c r="W162" s="10">
        <v>394</v>
      </c>
      <c r="X162" s="11">
        <v>3.3987667824892775E-4</v>
      </c>
    </row>
    <row r="163" spans="2:24" s="1" customFormat="1" ht="18.75" customHeight="1">
      <c r="B163" s="6" t="s">
        <v>1164</v>
      </c>
      <c r="C163" s="7"/>
      <c r="D163" s="8"/>
      <c r="E163" s="7"/>
      <c r="F163" s="8"/>
      <c r="G163" s="7">
        <v>847</v>
      </c>
      <c r="H163" s="8">
        <v>0.55687047994740302</v>
      </c>
      <c r="I163" s="7">
        <v>674</v>
      </c>
      <c r="J163" s="8">
        <v>0.44312952005259698</v>
      </c>
      <c r="K163" s="10">
        <v>1521</v>
      </c>
      <c r="L163" s="11">
        <v>2.7927985824848746E-3</v>
      </c>
      <c r="M163" s="7"/>
      <c r="N163" s="8"/>
      <c r="O163" s="7"/>
      <c r="P163" s="8"/>
      <c r="Q163" s="7">
        <v>929</v>
      </c>
      <c r="R163" s="8">
        <v>0.54043048283885975</v>
      </c>
      <c r="S163" s="7">
        <v>790</v>
      </c>
      <c r="T163" s="8">
        <v>0.4595695171611402</v>
      </c>
      <c r="U163" s="10">
        <v>1719</v>
      </c>
      <c r="V163" s="11">
        <v>2.7968091320129704E-3</v>
      </c>
      <c r="W163" s="10">
        <v>3240</v>
      </c>
      <c r="X163" s="11">
        <v>2.7949249683414364E-3</v>
      </c>
    </row>
    <row r="164" spans="2:24" s="1" customFormat="1" ht="18.75" customHeight="1">
      <c r="B164" s="6" t="s">
        <v>1165</v>
      </c>
      <c r="C164" s="7"/>
      <c r="D164" s="8"/>
      <c r="E164" s="7"/>
      <c r="F164" s="8"/>
      <c r="G164" s="7">
        <v>107</v>
      </c>
      <c r="H164" s="8">
        <v>0.27365728900255754</v>
      </c>
      <c r="I164" s="7">
        <v>284</v>
      </c>
      <c r="J164" s="8">
        <v>0.72634271099744241</v>
      </c>
      <c r="K164" s="10">
        <v>391</v>
      </c>
      <c r="L164" s="11">
        <v>7.1793836012596052E-4</v>
      </c>
      <c r="M164" s="7"/>
      <c r="N164" s="8"/>
      <c r="O164" s="7"/>
      <c r="P164" s="8"/>
      <c r="Q164" s="7">
        <v>6</v>
      </c>
      <c r="R164" s="8">
        <v>7.0588235294117646E-2</v>
      </c>
      <c r="S164" s="7">
        <v>79</v>
      </c>
      <c r="T164" s="8">
        <v>0.92941176470588238</v>
      </c>
      <c r="U164" s="10">
        <v>85</v>
      </c>
      <c r="V164" s="11">
        <v>1.3829480873827951E-4</v>
      </c>
      <c r="W164" s="10">
        <v>476</v>
      </c>
      <c r="X164" s="11">
        <v>4.1061243362053198E-4</v>
      </c>
    </row>
    <row r="165" spans="2:24" s="1" customFormat="1" ht="18.75" customHeight="1">
      <c r="B165" s="6" t="s">
        <v>1166</v>
      </c>
      <c r="C165" s="7"/>
      <c r="D165" s="8"/>
      <c r="E165" s="7"/>
      <c r="F165" s="8"/>
      <c r="G165" s="7">
        <v>1091</v>
      </c>
      <c r="H165" s="8">
        <v>0.39033989266547409</v>
      </c>
      <c r="I165" s="7">
        <v>1704</v>
      </c>
      <c r="J165" s="8">
        <v>0.60966010733452591</v>
      </c>
      <c r="K165" s="10">
        <v>2795</v>
      </c>
      <c r="L165" s="11">
        <v>5.1320657712328891E-3</v>
      </c>
      <c r="M165" s="7"/>
      <c r="N165" s="8"/>
      <c r="O165" s="7"/>
      <c r="P165" s="8"/>
      <c r="Q165" s="7">
        <v>153</v>
      </c>
      <c r="R165" s="8">
        <v>0.25757575757575757</v>
      </c>
      <c r="S165" s="7">
        <v>441</v>
      </c>
      <c r="T165" s="8">
        <v>0.74242424242424243</v>
      </c>
      <c r="U165" s="10">
        <v>594</v>
      </c>
      <c r="V165" s="11">
        <v>9.6643666341809454E-4</v>
      </c>
      <c r="W165" s="10">
        <v>3389</v>
      </c>
      <c r="X165" s="11">
        <v>2.9234570116386197E-3</v>
      </c>
    </row>
    <row r="166" spans="2:24" s="1" customFormat="1" ht="18.75" customHeight="1">
      <c r="B166" s="6" t="s">
        <v>1167</v>
      </c>
      <c r="C166" s="7">
        <v>82</v>
      </c>
      <c r="D166" s="8">
        <v>0.6029411764705882</v>
      </c>
      <c r="E166" s="7">
        <v>50</v>
      </c>
      <c r="F166" s="8">
        <v>0.36764705882352944</v>
      </c>
      <c r="G166" s="7">
        <v>4</v>
      </c>
      <c r="H166" s="8">
        <v>2.9411764705882353E-2</v>
      </c>
      <c r="I166" s="7"/>
      <c r="J166" s="8"/>
      <c r="K166" s="10">
        <v>136</v>
      </c>
      <c r="L166" s="11">
        <v>2.4971769047859498E-4</v>
      </c>
      <c r="M166" s="7">
        <v>26</v>
      </c>
      <c r="N166" s="8">
        <v>0.63414634146341464</v>
      </c>
      <c r="O166" s="7">
        <v>13</v>
      </c>
      <c r="P166" s="8">
        <v>0.31707317073170732</v>
      </c>
      <c r="Q166" s="7">
        <v>2</v>
      </c>
      <c r="R166" s="8">
        <v>4.878048780487805E-2</v>
      </c>
      <c r="S166" s="7"/>
      <c r="T166" s="8"/>
      <c r="U166" s="10">
        <v>41</v>
      </c>
      <c r="V166" s="11">
        <v>6.670690774434659E-5</v>
      </c>
      <c r="W166" s="10">
        <v>177</v>
      </c>
      <c r="X166" s="11">
        <v>1.52685715863097E-4</v>
      </c>
    </row>
    <row r="167" spans="2:24" s="1" customFormat="1" ht="18.75" customHeight="1">
      <c r="B167" s="6" t="s">
        <v>1168</v>
      </c>
      <c r="C167" s="7"/>
      <c r="D167" s="8"/>
      <c r="E167" s="7">
        <v>22</v>
      </c>
      <c r="F167" s="8">
        <v>0.13750000000000001</v>
      </c>
      <c r="G167" s="7">
        <v>94</v>
      </c>
      <c r="H167" s="8">
        <v>0.58750000000000002</v>
      </c>
      <c r="I167" s="7">
        <v>44</v>
      </c>
      <c r="J167" s="8">
        <v>0.27500000000000002</v>
      </c>
      <c r="K167" s="10">
        <v>160</v>
      </c>
      <c r="L167" s="11">
        <v>2.9378551821011172E-4</v>
      </c>
      <c r="M167" s="7"/>
      <c r="N167" s="8"/>
      <c r="O167" s="7">
        <v>8</v>
      </c>
      <c r="P167" s="8">
        <v>9.1954022988505746E-2</v>
      </c>
      <c r="Q167" s="7">
        <v>54</v>
      </c>
      <c r="R167" s="8">
        <v>0.62068965517241381</v>
      </c>
      <c r="S167" s="7">
        <v>25</v>
      </c>
      <c r="T167" s="8">
        <v>0.28735632183908044</v>
      </c>
      <c r="U167" s="10">
        <v>87</v>
      </c>
      <c r="V167" s="11">
        <v>1.4154880423800374E-4</v>
      </c>
      <c r="W167" s="10">
        <v>247</v>
      </c>
      <c r="X167" s="11">
        <v>2.1306989727788109E-4</v>
      </c>
    </row>
    <row r="168" spans="2:24" s="1" customFormat="1" ht="18.75" customHeight="1">
      <c r="B168" s="6" t="s">
        <v>1169</v>
      </c>
      <c r="C168" s="7"/>
      <c r="D168" s="8"/>
      <c r="E168" s="7">
        <v>277</v>
      </c>
      <c r="F168" s="8">
        <v>0.20984848484848484</v>
      </c>
      <c r="G168" s="7">
        <v>927</v>
      </c>
      <c r="H168" s="8">
        <v>0.70227272727272727</v>
      </c>
      <c r="I168" s="7">
        <v>116</v>
      </c>
      <c r="J168" s="8">
        <v>8.7878787878787876E-2</v>
      </c>
      <c r="K168" s="10">
        <v>1320</v>
      </c>
      <c r="L168" s="11">
        <v>2.4237305252334217E-3</v>
      </c>
      <c r="M168" s="7"/>
      <c r="N168" s="8"/>
      <c r="O168" s="7">
        <v>188</v>
      </c>
      <c r="P168" s="8">
        <v>0.23827629911280102</v>
      </c>
      <c r="Q168" s="7">
        <v>517</v>
      </c>
      <c r="R168" s="8">
        <v>0.65525982256020276</v>
      </c>
      <c r="S168" s="7">
        <v>84</v>
      </c>
      <c r="T168" s="8">
        <v>0.10646387832699619</v>
      </c>
      <c r="U168" s="10">
        <v>789</v>
      </c>
      <c r="V168" s="11">
        <v>1.2837012246412064E-3</v>
      </c>
      <c r="W168" s="10">
        <v>2109</v>
      </c>
      <c r="X168" s="11">
        <v>1.8192891229111387E-3</v>
      </c>
    </row>
    <row r="169" spans="2:24" s="1" customFormat="1" ht="18.75" customHeight="1">
      <c r="B169" s="6" t="s">
        <v>1170</v>
      </c>
      <c r="C169" s="7"/>
      <c r="D169" s="8"/>
      <c r="E169" s="7">
        <v>12</v>
      </c>
      <c r="F169" s="8">
        <v>0.16438356164383561</v>
      </c>
      <c r="G169" s="7">
        <v>48</v>
      </c>
      <c r="H169" s="8">
        <v>0.65753424657534243</v>
      </c>
      <c r="I169" s="7">
        <v>13</v>
      </c>
      <c r="J169" s="8">
        <v>0.17808219178082191</v>
      </c>
      <c r="K169" s="10">
        <v>73</v>
      </c>
      <c r="L169" s="11">
        <v>1.3403964268336347E-4</v>
      </c>
      <c r="M169" s="7"/>
      <c r="N169" s="8"/>
      <c r="O169" s="7">
        <v>8</v>
      </c>
      <c r="P169" s="8">
        <v>7.9207920792079209E-2</v>
      </c>
      <c r="Q169" s="7">
        <v>88</v>
      </c>
      <c r="R169" s="8">
        <v>0.87128712871287128</v>
      </c>
      <c r="S169" s="7">
        <v>5</v>
      </c>
      <c r="T169" s="8">
        <v>4.9504950495049507E-2</v>
      </c>
      <c r="U169" s="10">
        <v>101</v>
      </c>
      <c r="V169" s="11">
        <v>1.643267727360733E-4</v>
      </c>
      <c r="W169" s="10">
        <v>174</v>
      </c>
      <c r="X169" s="11">
        <v>1.5009782237389196E-4</v>
      </c>
    </row>
    <row r="170" spans="2:24" s="1" customFormat="1" ht="18.75" customHeight="1">
      <c r="B170" s="6" t="s">
        <v>1171</v>
      </c>
      <c r="C170" s="7"/>
      <c r="D170" s="8"/>
      <c r="E170" s="7">
        <v>856</v>
      </c>
      <c r="F170" s="8">
        <v>0.35328105654147751</v>
      </c>
      <c r="G170" s="7">
        <v>1515</v>
      </c>
      <c r="H170" s="8">
        <v>0.62525794469665708</v>
      </c>
      <c r="I170" s="7">
        <v>52</v>
      </c>
      <c r="J170" s="8">
        <v>2.1460998761865455E-2</v>
      </c>
      <c r="K170" s="10">
        <v>2423</v>
      </c>
      <c r="L170" s="11">
        <v>4.4490144413943796E-3</v>
      </c>
      <c r="M170" s="7"/>
      <c r="N170" s="8"/>
      <c r="O170" s="7">
        <v>609</v>
      </c>
      <c r="P170" s="8">
        <v>0.25343320848938827</v>
      </c>
      <c r="Q170" s="7">
        <v>1756</v>
      </c>
      <c r="R170" s="8">
        <v>0.73075322513524765</v>
      </c>
      <c r="S170" s="7">
        <v>38</v>
      </c>
      <c r="T170" s="8">
        <v>1.581356637536413E-2</v>
      </c>
      <c r="U170" s="10">
        <v>2403</v>
      </c>
      <c r="V170" s="11">
        <v>3.9096755929186548E-3</v>
      </c>
      <c r="W170" s="10">
        <v>4826</v>
      </c>
      <c r="X170" s="11">
        <v>4.1630579929678307E-3</v>
      </c>
    </row>
    <row r="171" spans="2:24" s="1" customFormat="1" ht="18.75" customHeight="1">
      <c r="B171" s="6" t="s">
        <v>1172</v>
      </c>
      <c r="C171" s="7">
        <v>1</v>
      </c>
      <c r="D171" s="8">
        <v>2.3255813953488372E-2</v>
      </c>
      <c r="E171" s="7">
        <v>1</v>
      </c>
      <c r="F171" s="8">
        <v>2.3255813953488372E-2</v>
      </c>
      <c r="G171" s="7">
        <v>27</v>
      </c>
      <c r="H171" s="8">
        <v>0.62790697674418605</v>
      </c>
      <c r="I171" s="7">
        <v>14</v>
      </c>
      <c r="J171" s="8">
        <v>0.32558139534883723</v>
      </c>
      <c r="K171" s="10">
        <v>43</v>
      </c>
      <c r="L171" s="11">
        <v>7.8954858018967524E-5</v>
      </c>
      <c r="M171" s="7">
        <v>1</v>
      </c>
      <c r="N171" s="8">
        <v>2.1739130434782608E-2</v>
      </c>
      <c r="O171" s="7">
        <v>1</v>
      </c>
      <c r="P171" s="8">
        <v>2.1739130434782608E-2</v>
      </c>
      <c r="Q171" s="7">
        <v>20</v>
      </c>
      <c r="R171" s="8">
        <v>0.43478260869565216</v>
      </c>
      <c r="S171" s="7">
        <v>24</v>
      </c>
      <c r="T171" s="8">
        <v>0.52173913043478259</v>
      </c>
      <c r="U171" s="10">
        <v>46</v>
      </c>
      <c r="V171" s="11">
        <v>7.4841896493657153E-5</v>
      </c>
      <c r="W171" s="10">
        <v>89</v>
      </c>
      <c r="X171" s="11">
        <v>7.6774173513082666E-5</v>
      </c>
    </row>
    <row r="172" spans="2:24" s="1" customFormat="1" ht="18.75" customHeight="1">
      <c r="B172" s="6" t="s">
        <v>1173</v>
      </c>
      <c r="C172" s="7">
        <v>7</v>
      </c>
      <c r="D172" s="8">
        <v>1.2216404886561954E-2</v>
      </c>
      <c r="E172" s="7">
        <v>41</v>
      </c>
      <c r="F172" s="8">
        <v>7.1553228621291445E-2</v>
      </c>
      <c r="G172" s="7">
        <v>352</v>
      </c>
      <c r="H172" s="8">
        <v>0.61431064572425831</v>
      </c>
      <c r="I172" s="7">
        <v>173</v>
      </c>
      <c r="J172" s="8">
        <v>0.30191972076788831</v>
      </c>
      <c r="K172" s="10">
        <v>573</v>
      </c>
      <c r="L172" s="11">
        <v>1.0521193870899625E-3</v>
      </c>
      <c r="M172" s="7">
        <v>6</v>
      </c>
      <c r="N172" s="8">
        <v>1.6393442622950821E-2</v>
      </c>
      <c r="O172" s="7">
        <v>27</v>
      </c>
      <c r="P172" s="8">
        <v>7.3770491803278687E-2</v>
      </c>
      <c r="Q172" s="7">
        <v>184</v>
      </c>
      <c r="R172" s="8">
        <v>0.50273224043715847</v>
      </c>
      <c r="S172" s="7">
        <v>149</v>
      </c>
      <c r="T172" s="8">
        <v>0.40710382513661203</v>
      </c>
      <c r="U172" s="10">
        <v>366</v>
      </c>
      <c r="V172" s="11">
        <v>5.9548117644953296E-4</v>
      </c>
      <c r="W172" s="10">
        <v>939</v>
      </c>
      <c r="X172" s="11">
        <v>8.1001066212117549E-4</v>
      </c>
    </row>
    <row r="173" spans="2:24" s="1" customFormat="1" ht="18.75" customHeight="1">
      <c r="B173" s="6" t="s">
        <v>1174</v>
      </c>
      <c r="C173" s="7"/>
      <c r="D173" s="8"/>
      <c r="E173" s="7"/>
      <c r="F173" s="8"/>
      <c r="G173" s="7">
        <v>129</v>
      </c>
      <c r="H173" s="8">
        <v>0.37175792507204614</v>
      </c>
      <c r="I173" s="7">
        <v>218</v>
      </c>
      <c r="J173" s="8">
        <v>0.62824207492795392</v>
      </c>
      <c r="K173" s="10">
        <v>347</v>
      </c>
      <c r="L173" s="11">
        <v>6.3714734261817983E-4</v>
      </c>
      <c r="M173" s="7">
        <v>1</v>
      </c>
      <c r="N173" s="8">
        <v>3.0120481927710845E-3</v>
      </c>
      <c r="O173" s="7">
        <v>4</v>
      </c>
      <c r="P173" s="8">
        <v>1.2048192771084338E-2</v>
      </c>
      <c r="Q173" s="7">
        <v>134</v>
      </c>
      <c r="R173" s="8">
        <v>0.40361445783132532</v>
      </c>
      <c r="S173" s="7">
        <v>193</v>
      </c>
      <c r="T173" s="8">
        <v>0.58132530120481929</v>
      </c>
      <c r="U173" s="10">
        <v>332</v>
      </c>
      <c r="V173" s="11">
        <v>5.4016325295422113E-4</v>
      </c>
      <c r="W173" s="10">
        <v>679</v>
      </c>
      <c r="X173" s="11">
        <v>5.8572655972340593E-4</v>
      </c>
    </row>
    <row r="174" spans="2:24" s="1" customFormat="1" ht="18.75" customHeight="1">
      <c r="B174" s="6" t="s">
        <v>1175</v>
      </c>
      <c r="C174" s="7">
        <v>2</v>
      </c>
      <c r="D174" s="8">
        <v>6.4516129032258064E-3</v>
      </c>
      <c r="E174" s="7">
        <v>17</v>
      </c>
      <c r="F174" s="8">
        <v>5.4838709677419356E-2</v>
      </c>
      <c r="G174" s="7">
        <v>156</v>
      </c>
      <c r="H174" s="8">
        <v>0.50322580645161286</v>
      </c>
      <c r="I174" s="7">
        <v>135</v>
      </c>
      <c r="J174" s="8">
        <v>0.43548387096774194</v>
      </c>
      <c r="K174" s="10">
        <v>310</v>
      </c>
      <c r="L174" s="11">
        <v>5.6920944153209148E-4</v>
      </c>
      <c r="M174" s="7">
        <v>6</v>
      </c>
      <c r="N174" s="8">
        <v>1.1904761904761904E-2</v>
      </c>
      <c r="O174" s="7">
        <v>7</v>
      </c>
      <c r="P174" s="8">
        <v>1.3888888888888888E-2</v>
      </c>
      <c r="Q174" s="7">
        <v>302</v>
      </c>
      <c r="R174" s="8">
        <v>0.59920634920634919</v>
      </c>
      <c r="S174" s="7">
        <v>189</v>
      </c>
      <c r="T174" s="8">
        <v>0.375</v>
      </c>
      <c r="U174" s="10">
        <v>504</v>
      </c>
      <c r="V174" s="11">
        <v>8.2000686593050446E-4</v>
      </c>
      <c r="W174" s="10">
        <v>814</v>
      </c>
      <c r="X174" s="11">
        <v>7.0218176673763244E-4</v>
      </c>
    </row>
    <row r="175" spans="2:24" s="1" customFormat="1" ht="18.75" customHeight="1">
      <c r="B175" s="6" t="s">
        <v>1176</v>
      </c>
      <c r="C175" s="7">
        <v>1</v>
      </c>
      <c r="D175" s="8">
        <v>5.9916117435590175E-4</v>
      </c>
      <c r="E175" s="7"/>
      <c r="F175" s="8"/>
      <c r="G175" s="7">
        <v>420</v>
      </c>
      <c r="H175" s="8">
        <v>0.25164769322947872</v>
      </c>
      <c r="I175" s="7">
        <v>1248</v>
      </c>
      <c r="J175" s="8">
        <v>0.74775314559616535</v>
      </c>
      <c r="K175" s="10">
        <v>1669</v>
      </c>
      <c r="L175" s="11">
        <v>3.064550186829228E-3</v>
      </c>
      <c r="M175" s="7"/>
      <c r="N175" s="8"/>
      <c r="O175" s="7"/>
      <c r="P175" s="8"/>
      <c r="Q175" s="7">
        <v>275</v>
      </c>
      <c r="R175" s="8">
        <v>0.19031141868512111</v>
      </c>
      <c r="S175" s="7">
        <v>1170</v>
      </c>
      <c r="T175" s="8">
        <v>0.80968858131487886</v>
      </c>
      <c r="U175" s="10">
        <v>1445</v>
      </c>
      <c r="V175" s="11">
        <v>2.3510117485507518E-3</v>
      </c>
      <c r="W175" s="10">
        <v>3114</v>
      </c>
      <c r="X175" s="11">
        <v>2.6862334417948248E-3</v>
      </c>
    </row>
    <row r="176" spans="2:24" s="1" customFormat="1" ht="18.75" customHeight="1">
      <c r="B176" s="6" t="s">
        <v>1177</v>
      </c>
      <c r="C176" s="7">
        <v>1</v>
      </c>
      <c r="D176" s="8">
        <v>1.0775862068965517E-3</v>
      </c>
      <c r="E176" s="7">
        <v>5</v>
      </c>
      <c r="F176" s="8">
        <v>5.387931034482759E-3</v>
      </c>
      <c r="G176" s="7">
        <v>277</v>
      </c>
      <c r="H176" s="8">
        <v>0.29849137931034481</v>
      </c>
      <c r="I176" s="7">
        <v>645</v>
      </c>
      <c r="J176" s="8">
        <v>0.69504310344827591</v>
      </c>
      <c r="K176" s="10">
        <v>928</v>
      </c>
      <c r="L176" s="11">
        <v>1.7039560056186481E-3</v>
      </c>
      <c r="M176" s="7">
        <v>2</v>
      </c>
      <c r="N176" s="8">
        <v>2.5773195876288659E-3</v>
      </c>
      <c r="O176" s="7">
        <v>3</v>
      </c>
      <c r="P176" s="8">
        <v>3.8659793814432991E-3</v>
      </c>
      <c r="Q176" s="7">
        <v>233</v>
      </c>
      <c r="R176" s="8">
        <v>0.30025773195876287</v>
      </c>
      <c r="S176" s="7">
        <v>538</v>
      </c>
      <c r="T176" s="8">
        <v>0.69329896907216493</v>
      </c>
      <c r="U176" s="10">
        <v>776</v>
      </c>
      <c r="V176" s="11">
        <v>1.2625502538929989E-3</v>
      </c>
      <c r="W176" s="10">
        <v>1704</v>
      </c>
      <c r="X176" s="11">
        <v>1.469923501868459E-3</v>
      </c>
    </row>
    <row r="177" spans="2:24" s="1" customFormat="1" ht="18.75" customHeight="1">
      <c r="B177" s="6" t="s">
        <v>1178</v>
      </c>
      <c r="C177" s="7"/>
      <c r="D177" s="8"/>
      <c r="E177" s="7">
        <v>3</v>
      </c>
      <c r="F177" s="8">
        <v>1.4814814814814814E-3</v>
      </c>
      <c r="G177" s="7">
        <v>511</v>
      </c>
      <c r="H177" s="8">
        <v>0.25234567901234567</v>
      </c>
      <c r="I177" s="7">
        <v>1511</v>
      </c>
      <c r="J177" s="8">
        <v>0.74617283950617286</v>
      </c>
      <c r="K177" s="10">
        <v>2025</v>
      </c>
      <c r="L177" s="11">
        <v>3.7182229648467266E-3</v>
      </c>
      <c r="M177" s="7"/>
      <c r="N177" s="8"/>
      <c r="O177" s="7">
        <v>4</v>
      </c>
      <c r="P177" s="8">
        <v>2.4615384615384616E-3</v>
      </c>
      <c r="Q177" s="7">
        <v>199</v>
      </c>
      <c r="R177" s="8">
        <v>0.12246153846153846</v>
      </c>
      <c r="S177" s="7">
        <v>1422</v>
      </c>
      <c r="T177" s="8">
        <v>0.87507692307692309</v>
      </c>
      <c r="U177" s="10">
        <v>1625</v>
      </c>
      <c r="V177" s="11">
        <v>2.643871343525932E-3</v>
      </c>
      <c r="W177" s="10">
        <v>3650</v>
      </c>
      <c r="X177" s="11">
        <v>3.1486037451994575E-3</v>
      </c>
    </row>
    <row r="178" spans="2:24" s="1" customFormat="1" ht="18.75" customHeight="1">
      <c r="B178" s="6" t="s">
        <v>1179</v>
      </c>
      <c r="C178" s="7">
        <v>16</v>
      </c>
      <c r="D178" s="8">
        <v>1.3793103448275862E-2</v>
      </c>
      <c r="E178" s="7">
        <v>52</v>
      </c>
      <c r="F178" s="8">
        <v>4.4827586206896551E-2</v>
      </c>
      <c r="G178" s="7">
        <v>370</v>
      </c>
      <c r="H178" s="8">
        <v>0.31896551724137934</v>
      </c>
      <c r="I178" s="7">
        <v>722</v>
      </c>
      <c r="J178" s="8">
        <v>0.62241379310344824</v>
      </c>
      <c r="K178" s="10">
        <v>1160</v>
      </c>
      <c r="L178" s="11">
        <v>2.1299450070233102E-3</v>
      </c>
      <c r="M178" s="7">
        <v>15</v>
      </c>
      <c r="N178" s="8">
        <v>1.5045135406218655E-2</v>
      </c>
      <c r="O178" s="7">
        <v>35</v>
      </c>
      <c r="P178" s="8">
        <v>3.5105315947843531E-2</v>
      </c>
      <c r="Q178" s="7">
        <v>165</v>
      </c>
      <c r="R178" s="8">
        <v>0.16549648946840523</v>
      </c>
      <c r="S178" s="7">
        <v>782</v>
      </c>
      <c r="T178" s="8">
        <v>0.78435305917753262</v>
      </c>
      <c r="U178" s="10">
        <v>997</v>
      </c>
      <c r="V178" s="11">
        <v>1.6221167566125255E-3</v>
      </c>
      <c r="W178" s="10">
        <v>2157</v>
      </c>
      <c r="X178" s="11">
        <v>1.8606954187384193E-3</v>
      </c>
    </row>
    <row r="179" spans="2:24" s="1" customFormat="1" ht="18.75" customHeight="1">
      <c r="B179" s="6" t="s">
        <v>1180</v>
      </c>
      <c r="C179" s="7">
        <v>2</v>
      </c>
      <c r="D179" s="8">
        <v>7.3529411764705881E-3</v>
      </c>
      <c r="E179" s="7">
        <v>5</v>
      </c>
      <c r="F179" s="8">
        <v>1.8382352941176471E-2</v>
      </c>
      <c r="G179" s="7">
        <v>97</v>
      </c>
      <c r="H179" s="8">
        <v>0.35661764705882354</v>
      </c>
      <c r="I179" s="7">
        <v>168</v>
      </c>
      <c r="J179" s="8">
        <v>0.61764705882352944</v>
      </c>
      <c r="K179" s="10">
        <v>272</v>
      </c>
      <c r="L179" s="11">
        <v>4.9943538095718995E-4</v>
      </c>
      <c r="M179" s="7">
        <v>1</v>
      </c>
      <c r="N179" s="8">
        <v>6.6666666666666671E-3</v>
      </c>
      <c r="O179" s="7"/>
      <c r="P179" s="8"/>
      <c r="Q179" s="7">
        <v>38</v>
      </c>
      <c r="R179" s="8">
        <v>0.25333333333333335</v>
      </c>
      <c r="S179" s="7">
        <v>111</v>
      </c>
      <c r="T179" s="8">
        <v>0.74</v>
      </c>
      <c r="U179" s="10">
        <v>150</v>
      </c>
      <c r="V179" s="11">
        <v>2.440496624793168E-4</v>
      </c>
      <c r="W179" s="10">
        <v>422</v>
      </c>
      <c r="X179" s="11">
        <v>3.6403035081484142E-4</v>
      </c>
    </row>
    <row r="180" spans="2:24" s="1" customFormat="1" ht="18.75" customHeight="1">
      <c r="B180" s="6" t="s">
        <v>1181</v>
      </c>
      <c r="C180" s="7"/>
      <c r="D180" s="8"/>
      <c r="E180" s="7"/>
      <c r="F180" s="8"/>
      <c r="G180" s="7">
        <v>26</v>
      </c>
      <c r="H180" s="8">
        <v>0.32911392405063289</v>
      </c>
      <c r="I180" s="7">
        <v>53</v>
      </c>
      <c r="J180" s="8">
        <v>0.67088607594936711</v>
      </c>
      <c r="K180" s="10">
        <v>79</v>
      </c>
      <c r="L180" s="11">
        <v>1.4505659961624266E-4</v>
      </c>
      <c r="M180" s="7"/>
      <c r="N180" s="8"/>
      <c r="O180" s="7"/>
      <c r="P180" s="8"/>
      <c r="Q180" s="7">
        <v>15</v>
      </c>
      <c r="R180" s="8">
        <v>0.17647058823529413</v>
      </c>
      <c r="S180" s="7">
        <v>70</v>
      </c>
      <c r="T180" s="8">
        <v>0.82352941176470584</v>
      </c>
      <c r="U180" s="10">
        <v>85</v>
      </c>
      <c r="V180" s="11">
        <v>1.3829480873827951E-4</v>
      </c>
      <c r="W180" s="10">
        <v>164</v>
      </c>
      <c r="X180" s="11">
        <v>1.414715107432085E-4</v>
      </c>
    </row>
    <row r="181" spans="2:24" s="1" customFormat="1" ht="18.75" customHeight="1">
      <c r="B181" s="6" t="s">
        <v>1182</v>
      </c>
      <c r="C181" s="7"/>
      <c r="D181" s="8"/>
      <c r="E181" s="7">
        <v>2</v>
      </c>
      <c r="F181" s="8">
        <v>1.5625E-2</v>
      </c>
      <c r="G181" s="7">
        <v>67</v>
      </c>
      <c r="H181" s="8">
        <v>0.5234375</v>
      </c>
      <c r="I181" s="7">
        <v>59</v>
      </c>
      <c r="J181" s="8">
        <v>0.4609375</v>
      </c>
      <c r="K181" s="10">
        <v>128</v>
      </c>
      <c r="L181" s="11">
        <v>2.3502841456808938E-4</v>
      </c>
      <c r="M181" s="7"/>
      <c r="N181" s="8"/>
      <c r="O181" s="7">
        <v>3</v>
      </c>
      <c r="P181" s="8">
        <v>3.125E-2</v>
      </c>
      <c r="Q181" s="7">
        <v>37</v>
      </c>
      <c r="R181" s="8">
        <v>0.38541666666666669</v>
      </c>
      <c r="S181" s="7">
        <v>56</v>
      </c>
      <c r="T181" s="8">
        <v>0.58333333333333337</v>
      </c>
      <c r="U181" s="10">
        <v>96</v>
      </c>
      <c r="V181" s="11">
        <v>1.5619178398676274E-4</v>
      </c>
      <c r="W181" s="10">
        <v>224</v>
      </c>
      <c r="X181" s="11">
        <v>1.9322938052730918E-4</v>
      </c>
    </row>
    <row r="182" spans="2:24" s="1" customFormat="1" ht="18.75" customHeight="1">
      <c r="B182" s="6" t="s">
        <v>1183</v>
      </c>
      <c r="C182" s="7">
        <v>3</v>
      </c>
      <c r="D182" s="8">
        <v>3.9577836411609502E-3</v>
      </c>
      <c r="E182" s="7">
        <v>42</v>
      </c>
      <c r="F182" s="8">
        <v>5.5408970976253295E-2</v>
      </c>
      <c r="G182" s="7">
        <v>511</v>
      </c>
      <c r="H182" s="8">
        <v>0.67414248021108181</v>
      </c>
      <c r="I182" s="7">
        <v>202</v>
      </c>
      <c r="J182" s="8">
        <v>0.26649076517150394</v>
      </c>
      <c r="K182" s="10">
        <v>758</v>
      </c>
      <c r="L182" s="11">
        <v>1.3918088925204044E-3</v>
      </c>
      <c r="M182" s="7">
        <v>1</v>
      </c>
      <c r="N182" s="8">
        <v>1.3245033112582781E-3</v>
      </c>
      <c r="O182" s="7">
        <v>48</v>
      </c>
      <c r="P182" s="8">
        <v>6.3576158940397351E-2</v>
      </c>
      <c r="Q182" s="7">
        <v>473</v>
      </c>
      <c r="R182" s="8">
        <v>0.62649006622516556</v>
      </c>
      <c r="S182" s="7">
        <v>233</v>
      </c>
      <c r="T182" s="8">
        <v>0.3086092715231788</v>
      </c>
      <c r="U182" s="10">
        <v>755</v>
      </c>
      <c r="V182" s="11">
        <v>1.2283833011458945E-3</v>
      </c>
      <c r="W182" s="10">
        <v>1513</v>
      </c>
      <c r="X182" s="11">
        <v>1.3051609497224052E-3</v>
      </c>
    </row>
    <row r="183" spans="2:24" s="1" customFormat="1" ht="18.75" customHeight="1">
      <c r="B183" s="6" t="s">
        <v>1184</v>
      </c>
      <c r="C183" s="7"/>
      <c r="D183" s="8"/>
      <c r="E183" s="7">
        <v>1</v>
      </c>
      <c r="F183" s="8">
        <v>1.4144271570014145E-3</v>
      </c>
      <c r="G183" s="7">
        <v>144</v>
      </c>
      <c r="H183" s="8">
        <v>0.20367751060820369</v>
      </c>
      <c r="I183" s="7">
        <v>562</v>
      </c>
      <c r="J183" s="8">
        <v>0.79490806223479493</v>
      </c>
      <c r="K183" s="10">
        <v>707</v>
      </c>
      <c r="L183" s="11">
        <v>1.2981647585909313E-3</v>
      </c>
      <c r="M183" s="7">
        <v>1</v>
      </c>
      <c r="N183" s="8">
        <v>1.1135857461024498E-3</v>
      </c>
      <c r="O183" s="7">
        <v>1</v>
      </c>
      <c r="P183" s="8">
        <v>1.1135857461024498E-3</v>
      </c>
      <c r="Q183" s="7">
        <v>153</v>
      </c>
      <c r="R183" s="8">
        <v>0.17037861915367483</v>
      </c>
      <c r="S183" s="7">
        <v>743</v>
      </c>
      <c r="T183" s="8">
        <v>0.82739420935412022</v>
      </c>
      <c r="U183" s="10">
        <v>898</v>
      </c>
      <c r="V183" s="11">
        <v>1.4610439793761765E-3</v>
      </c>
      <c r="W183" s="10">
        <v>1605</v>
      </c>
      <c r="X183" s="11">
        <v>1.3845230167246929E-3</v>
      </c>
    </row>
    <row r="184" spans="2:24" s="1" customFormat="1" ht="18.75" customHeight="1">
      <c r="B184" s="6" t="s">
        <v>1185</v>
      </c>
      <c r="C184" s="7">
        <v>18</v>
      </c>
      <c r="D184" s="8">
        <v>9.7455332972387655E-3</v>
      </c>
      <c r="E184" s="7">
        <v>58</v>
      </c>
      <c r="F184" s="8">
        <v>3.1402273957769358E-2</v>
      </c>
      <c r="G184" s="7">
        <v>538</v>
      </c>
      <c r="H184" s="8">
        <v>0.29128316188413644</v>
      </c>
      <c r="I184" s="7">
        <v>1233</v>
      </c>
      <c r="J184" s="8">
        <v>0.66756903086085539</v>
      </c>
      <c r="K184" s="10">
        <v>1847</v>
      </c>
      <c r="L184" s="11">
        <v>3.3913865758379773E-3</v>
      </c>
      <c r="M184" s="7">
        <v>11</v>
      </c>
      <c r="N184" s="8">
        <v>5.9685295713510578E-3</v>
      </c>
      <c r="O184" s="7">
        <v>25</v>
      </c>
      <c r="P184" s="8">
        <v>1.3564839934888768E-2</v>
      </c>
      <c r="Q184" s="7">
        <v>562</v>
      </c>
      <c r="R184" s="8">
        <v>0.30493760173629952</v>
      </c>
      <c r="S184" s="7">
        <v>1245</v>
      </c>
      <c r="T184" s="8">
        <v>0.67552902875746068</v>
      </c>
      <c r="U184" s="10">
        <v>1843</v>
      </c>
      <c r="V184" s="11">
        <v>2.9985568529958722E-3</v>
      </c>
      <c r="W184" s="10">
        <v>3690</v>
      </c>
      <c r="X184" s="11">
        <v>3.1831089917221914E-3</v>
      </c>
    </row>
    <row r="185" spans="2:24" s="1" customFormat="1" ht="18.75" customHeight="1">
      <c r="B185" s="6" t="s">
        <v>1186</v>
      </c>
      <c r="C185" s="7"/>
      <c r="D185" s="8"/>
      <c r="E185" s="7"/>
      <c r="F185" s="8"/>
      <c r="G185" s="7">
        <v>398</v>
      </c>
      <c r="H185" s="8">
        <v>0.33305439330543934</v>
      </c>
      <c r="I185" s="7">
        <v>797</v>
      </c>
      <c r="J185" s="8">
        <v>0.66694560669456071</v>
      </c>
      <c r="K185" s="10">
        <v>1195</v>
      </c>
      <c r="L185" s="11">
        <v>2.1942105891317718E-3</v>
      </c>
      <c r="M185" s="7"/>
      <c r="N185" s="8"/>
      <c r="O185" s="7"/>
      <c r="P185" s="8"/>
      <c r="Q185" s="7">
        <v>399</v>
      </c>
      <c r="R185" s="8">
        <v>0.24859813084112151</v>
      </c>
      <c r="S185" s="7">
        <v>1206</v>
      </c>
      <c r="T185" s="8">
        <v>0.75140186915887852</v>
      </c>
      <c r="U185" s="10">
        <v>1605</v>
      </c>
      <c r="V185" s="11">
        <v>2.6113313885286898E-3</v>
      </c>
      <c r="W185" s="10">
        <v>2800</v>
      </c>
      <c r="X185" s="11">
        <v>2.4153672565913648E-3</v>
      </c>
    </row>
    <row r="186" spans="2:24" s="1" customFormat="1" ht="18.75" customHeight="1">
      <c r="B186" s="6" t="s">
        <v>1187</v>
      </c>
      <c r="C186" s="7"/>
      <c r="D186" s="8"/>
      <c r="E186" s="7"/>
      <c r="F186" s="8"/>
      <c r="G186" s="7">
        <v>2319</v>
      </c>
      <c r="H186" s="8">
        <v>0.60124449053668649</v>
      </c>
      <c r="I186" s="7">
        <v>1538</v>
      </c>
      <c r="J186" s="8">
        <v>0.39875550946331345</v>
      </c>
      <c r="K186" s="10">
        <v>3857</v>
      </c>
      <c r="L186" s="11">
        <v>7.0820671483525057E-3</v>
      </c>
      <c r="M186" s="7"/>
      <c r="N186" s="8"/>
      <c r="O186" s="7"/>
      <c r="P186" s="8"/>
      <c r="Q186" s="7">
        <v>2628</v>
      </c>
      <c r="R186" s="8">
        <v>0.51824097811082626</v>
      </c>
      <c r="S186" s="7">
        <v>2443</v>
      </c>
      <c r="T186" s="8">
        <v>0.48175902188917374</v>
      </c>
      <c r="U186" s="10">
        <v>5071</v>
      </c>
      <c r="V186" s="11">
        <v>8.2505055895507693E-3</v>
      </c>
      <c r="W186" s="10">
        <v>8928</v>
      </c>
      <c r="X186" s="11">
        <v>7.7015710238741803E-3</v>
      </c>
    </row>
    <row r="187" spans="2:24" s="1" customFormat="1" ht="18.75" customHeight="1">
      <c r="B187" s="6" t="s">
        <v>1188</v>
      </c>
      <c r="C187" s="7">
        <v>783</v>
      </c>
      <c r="D187" s="8">
        <v>0.2328278322925959</v>
      </c>
      <c r="E187" s="7">
        <v>2399</v>
      </c>
      <c r="F187" s="8">
        <v>0.71335117454653585</v>
      </c>
      <c r="G187" s="7">
        <v>181</v>
      </c>
      <c r="H187" s="8">
        <v>5.3820993160868275E-2</v>
      </c>
      <c r="I187" s="7"/>
      <c r="J187" s="8"/>
      <c r="K187" s="10">
        <v>3363</v>
      </c>
      <c r="L187" s="11">
        <v>6.1750043608787856E-3</v>
      </c>
      <c r="M187" s="7">
        <v>658</v>
      </c>
      <c r="N187" s="8">
        <v>0.20698332809059453</v>
      </c>
      <c r="O187" s="7">
        <v>2182</v>
      </c>
      <c r="P187" s="8">
        <v>0.68637936458005666</v>
      </c>
      <c r="Q187" s="7">
        <v>339</v>
      </c>
      <c r="R187" s="8">
        <v>0.10663730732934885</v>
      </c>
      <c r="S187" s="7"/>
      <c r="T187" s="8"/>
      <c r="U187" s="10">
        <v>3179</v>
      </c>
      <c r="V187" s="11">
        <v>5.1722258468116537E-3</v>
      </c>
      <c r="W187" s="10">
        <v>6542</v>
      </c>
      <c r="X187" s="11">
        <v>5.6433330687931096E-3</v>
      </c>
    </row>
    <row r="188" spans="2:24" s="1" customFormat="1" ht="18.75" customHeight="1">
      <c r="B188" s="6" t="s">
        <v>1189</v>
      </c>
      <c r="C188" s="7"/>
      <c r="D188" s="8"/>
      <c r="E188" s="7"/>
      <c r="F188" s="8"/>
      <c r="G188" s="7">
        <v>239</v>
      </c>
      <c r="H188" s="8">
        <v>0.62894736842105259</v>
      </c>
      <c r="I188" s="7">
        <v>141</v>
      </c>
      <c r="J188" s="8">
        <v>0.37105263157894736</v>
      </c>
      <c r="K188" s="10">
        <v>380</v>
      </c>
      <c r="L188" s="11">
        <v>6.9774060574901537E-4</v>
      </c>
      <c r="M188" s="7"/>
      <c r="N188" s="8"/>
      <c r="O188" s="7"/>
      <c r="P188" s="8"/>
      <c r="Q188" s="7">
        <v>138</v>
      </c>
      <c r="R188" s="8">
        <v>0.49819494584837543</v>
      </c>
      <c r="S188" s="7">
        <v>139</v>
      </c>
      <c r="T188" s="8">
        <v>0.50180505415162457</v>
      </c>
      <c r="U188" s="10">
        <v>277</v>
      </c>
      <c r="V188" s="11">
        <v>4.5067837671180502E-4</v>
      </c>
      <c r="W188" s="10">
        <v>657</v>
      </c>
      <c r="X188" s="11">
        <v>5.6674867413590232E-4</v>
      </c>
    </row>
    <row r="189" spans="2:24" s="1" customFormat="1" ht="18.75" customHeight="1">
      <c r="B189" s="6" t="s">
        <v>1190</v>
      </c>
      <c r="C189" s="7">
        <v>48</v>
      </c>
      <c r="D189" s="8">
        <v>0.20689655172413793</v>
      </c>
      <c r="E189" s="7">
        <v>169</v>
      </c>
      <c r="F189" s="8">
        <v>0.72844827586206895</v>
      </c>
      <c r="G189" s="7">
        <v>15</v>
      </c>
      <c r="H189" s="8">
        <v>6.4655172413793108E-2</v>
      </c>
      <c r="I189" s="7"/>
      <c r="J189" s="8"/>
      <c r="K189" s="10">
        <v>232</v>
      </c>
      <c r="L189" s="11">
        <v>4.2598900140466202E-4</v>
      </c>
      <c r="M189" s="7">
        <v>27</v>
      </c>
      <c r="N189" s="8">
        <v>0.13705583756345177</v>
      </c>
      <c r="O189" s="7">
        <v>153</v>
      </c>
      <c r="P189" s="8">
        <v>0.7766497461928934</v>
      </c>
      <c r="Q189" s="7">
        <v>17</v>
      </c>
      <c r="R189" s="8">
        <v>8.6294416243654817E-2</v>
      </c>
      <c r="S189" s="7"/>
      <c r="T189" s="8"/>
      <c r="U189" s="10">
        <v>197</v>
      </c>
      <c r="V189" s="11">
        <v>3.2051855672283607E-4</v>
      </c>
      <c r="W189" s="10">
        <v>429</v>
      </c>
      <c r="X189" s="11">
        <v>3.7006876895631982E-4</v>
      </c>
    </row>
    <row r="190" spans="2:24" s="1" customFormat="1" ht="18.75" customHeight="1">
      <c r="B190" s="6" t="s">
        <v>1191</v>
      </c>
      <c r="C190" s="7"/>
      <c r="D190" s="8"/>
      <c r="E190" s="7">
        <v>77</v>
      </c>
      <c r="F190" s="8">
        <v>0.48125000000000001</v>
      </c>
      <c r="G190" s="7">
        <v>50</v>
      </c>
      <c r="H190" s="8">
        <v>0.3125</v>
      </c>
      <c r="I190" s="7">
        <v>33</v>
      </c>
      <c r="J190" s="8">
        <v>0.20624999999999999</v>
      </c>
      <c r="K190" s="10">
        <v>160</v>
      </c>
      <c r="L190" s="11">
        <v>2.9378551821011172E-4</v>
      </c>
      <c r="M190" s="7"/>
      <c r="N190" s="8"/>
      <c r="O190" s="7">
        <v>61</v>
      </c>
      <c r="P190" s="8">
        <v>0.39869281045751637</v>
      </c>
      <c r="Q190" s="7">
        <v>51</v>
      </c>
      <c r="R190" s="8">
        <v>0.33333333333333331</v>
      </c>
      <c r="S190" s="7">
        <v>41</v>
      </c>
      <c r="T190" s="8">
        <v>0.26797385620915032</v>
      </c>
      <c r="U190" s="10">
        <v>153</v>
      </c>
      <c r="V190" s="11">
        <v>2.4893065572890311E-4</v>
      </c>
      <c r="W190" s="10">
        <v>313</v>
      </c>
      <c r="X190" s="11">
        <v>2.7000355404039185E-4</v>
      </c>
    </row>
    <row r="191" spans="2:24" s="1" customFormat="1" ht="18.75" customHeight="1">
      <c r="B191" s="6" t="s">
        <v>1192</v>
      </c>
      <c r="C191" s="7"/>
      <c r="D191" s="8"/>
      <c r="E191" s="7"/>
      <c r="F191" s="8"/>
      <c r="G191" s="7">
        <v>218</v>
      </c>
      <c r="H191" s="8">
        <v>0.31276901004304158</v>
      </c>
      <c r="I191" s="7">
        <v>479</v>
      </c>
      <c r="J191" s="8">
        <v>0.68723098995695842</v>
      </c>
      <c r="K191" s="10">
        <v>697</v>
      </c>
      <c r="L191" s="11">
        <v>1.2798031637027993E-3</v>
      </c>
      <c r="M191" s="7"/>
      <c r="N191" s="8"/>
      <c r="O191" s="7"/>
      <c r="P191" s="8"/>
      <c r="Q191" s="7">
        <v>148</v>
      </c>
      <c r="R191" s="8">
        <v>0.19946091644204852</v>
      </c>
      <c r="S191" s="7">
        <v>594</v>
      </c>
      <c r="T191" s="8">
        <v>0.80053908355795145</v>
      </c>
      <c r="U191" s="10">
        <v>742</v>
      </c>
      <c r="V191" s="11">
        <v>1.207232330397687E-3</v>
      </c>
      <c r="W191" s="10">
        <v>1439</v>
      </c>
      <c r="X191" s="11">
        <v>1.2413262436553477E-3</v>
      </c>
    </row>
    <row r="192" spans="2:24" s="1" customFormat="1" ht="18.75" customHeight="1">
      <c r="B192" s="6" t="s">
        <v>1193</v>
      </c>
      <c r="C192" s="7"/>
      <c r="D192" s="8"/>
      <c r="E192" s="7"/>
      <c r="F192" s="8"/>
      <c r="G192" s="7">
        <v>569</v>
      </c>
      <c r="H192" s="8">
        <v>0.47456213511259382</v>
      </c>
      <c r="I192" s="7">
        <v>630</v>
      </c>
      <c r="J192" s="8">
        <v>0.52543786488740618</v>
      </c>
      <c r="K192" s="10">
        <v>1199</v>
      </c>
      <c r="L192" s="11">
        <v>2.201555227087025E-3</v>
      </c>
      <c r="M192" s="7"/>
      <c r="N192" s="8"/>
      <c r="O192" s="7"/>
      <c r="P192" s="8"/>
      <c r="Q192" s="7">
        <v>454</v>
      </c>
      <c r="R192" s="8">
        <v>0.38151260504201678</v>
      </c>
      <c r="S192" s="7">
        <v>736</v>
      </c>
      <c r="T192" s="8">
        <v>0.61848739495798322</v>
      </c>
      <c r="U192" s="10">
        <v>1190</v>
      </c>
      <c r="V192" s="11">
        <v>1.9361273223359131E-3</v>
      </c>
      <c r="W192" s="10">
        <v>2389</v>
      </c>
      <c r="X192" s="11">
        <v>2.0608258485702753E-3</v>
      </c>
    </row>
    <row r="193" spans="2:24" s="1" customFormat="1" ht="18.75" customHeight="1">
      <c r="B193" s="6" t="s">
        <v>1194</v>
      </c>
      <c r="C193" s="7">
        <v>66</v>
      </c>
      <c r="D193" s="8">
        <v>0.1736842105263158</v>
      </c>
      <c r="E193" s="7">
        <v>279</v>
      </c>
      <c r="F193" s="8">
        <v>0.73421052631578942</v>
      </c>
      <c r="G193" s="7">
        <v>35</v>
      </c>
      <c r="H193" s="8">
        <v>9.2105263157894732E-2</v>
      </c>
      <c r="I193" s="7"/>
      <c r="J193" s="8"/>
      <c r="K193" s="10">
        <v>380</v>
      </c>
      <c r="L193" s="11">
        <v>6.9774060574901537E-4</v>
      </c>
      <c r="M193" s="7">
        <v>42</v>
      </c>
      <c r="N193" s="8">
        <v>0.13125000000000001</v>
      </c>
      <c r="O193" s="7">
        <v>223</v>
      </c>
      <c r="P193" s="8">
        <v>0.69687500000000002</v>
      </c>
      <c r="Q193" s="7">
        <v>55</v>
      </c>
      <c r="R193" s="8">
        <v>0.171875</v>
      </c>
      <c r="S193" s="7"/>
      <c r="T193" s="8"/>
      <c r="U193" s="10">
        <v>320</v>
      </c>
      <c r="V193" s="11">
        <v>5.206392799558758E-4</v>
      </c>
      <c r="W193" s="10">
        <v>700</v>
      </c>
      <c r="X193" s="11">
        <v>6.0384181414784119E-4</v>
      </c>
    </row>
    <row r="194" spans="2:24" s="1" customFormat="1" ht="18.75" customHeight="1">
      <c r="B194" s="6" t="s">
        <v>1195</v>
      </c>
      <c r="C194" s="7"/>
      <c r="D194" s="8"/>
      <c r="E194" s="7">
        <v>3</v>
      </c>
      <c r="F194" s="8">
        <v>2.4213075060532689E-3</v>
      </c>
      <c r="G194" s="7">
        <v>422</v>
      </c>
      <c r="H194" s="8">
        <v>0.34059725585149314</v>
      </c>
      <c r="I194" s="7">
        <v>814</v>
      </c>
      <c r="J194" s="8">
        <v>0.65698143664245356</v>
      </c>
      <c r="K194" s="10">
        <v>1239</v>
      </c>
      <c r="L194" s="11">
        <v>2.2750016066395528E-3</v>
      </c>
      <c r="M194" s="7"/>
      <c r="N194" s="8"/>
      <c r="O194" s="7">
        <v>2</v>
      </c>
      <c r="P194" s="8">
        <v>2.7359781121751026E-3</v>
      </c>
      <c r="Q194" s="7">
        <v>213</v>
      </c>
      <c r="R194" s="8">
        <v>0.29138166894664841</v>
      </c>
      <c r="S194" s="7">
        <v>516</v>
      </c>
      <c r="T194" s="8">
        <v>0.70588235294117652</v>
      </c>
      <c r="U194" s="10">
        <v>731</v>
      </c>
      <c r="V194" s="11">
        <v>1.1893353551492038E-3</v>
      </c>
      <c r="W194" s="10">
        <v>1970</v>
      </c>
      <c r="X194" s="11">
        <v>1.6993833912446387E-3</v>
      </c>
    </row>
    <row r="195" spans="2:24" s="1" customFormat="1" ht="18.75" customHeight="1">
      <c r="B195" s="6" t="s">
        <v>1196</v>
      </c>
      <c r="C195" s="7"/>
      <c r="D195" s="8"/>
      <c r="E195" s="7">
        <v>1</v>
      </c>
      <c r="F195" s="8">
        <v>9.9800399201596798E-4</v>
      </c>
      <c r="G195" s="7">
        <v>363</v>
      </c>
      <c r="H195" s="8">
        <v>0.36227544910179643</v>
      </c>
      <c r="I195" s="7">
        <v>638</v>
      </c>
      <c r="J195" s="8">
        <v>0.63672654690618757</v>
      </c>
      <c r="K195" s="10">
        <v>1002</v>
      </c>
      <c r="L195" s="11">
        <v>1.8398318077908248E-3</v>
      </c>
      <c r="M195" s="7"/>
      <c r="N195" s="8"/>
      <c r="O195" s="7">
        <v>4</v>
      </c>
      <c r="P195" s="8">
        <v>5.0632911392405064E-3</v>
      </c>
      <c r="Q195" s="7">
        <v>352</v>
      </c>
      <c r="R195" s="8">
        <v>0.44556962025316454</v>
      </c>
      <c r="S195" s="7">
        <v>434</v>
      </c>
      <c r="T195" s="8">
        <v>0.54936708860759498</v>
      </c>
      <c r="U195" s="10">
        <v>790</v>
      </c>
      <c r="V195" s="11">
        <v>1.2853282223910685E-3</v>
      </c>
      <c r="W195" s="10">
        <v>1792</v>
      </c>
      <c r="X195" s="11">
        <v>1.5458350442184735E-3</v>
      </c>
    </row>
    <row r="196" spans="2:24" s="1" customFormat="1" ht="18.75" customHeight="1">
      <c r="B196" s="6" t="s">
        <v>1197</v>
      </c>
      <c r="C196" s="7">
        <v>2</v>
      </c>
      <c r="D196" s="8">
        <v>1.1976047904191617E-2</v>
      </c>
      <c r="E196" s="7"/>
      <c r="F196" s="8"/>
      <c r="G196" s="7">
        <v>43</v>
      </c>
      <c r="H196" s="8">
        <v>0.25748502994011974</v>
      </c>
      <c r="I196" s="7">
        <v>122</v>
      </c>
      <c r="J196" s="8">
        <v>0.73053892215568861</v>
      </c>
      <c r="K196" s="10">
        <v>167</v>
      </c>
      <c r="L196" s="11">
        <v>3.0663863463180411E-4</v>
      </c>
      <c r="M196" s="7">
        <v>1</v>
      </c>
      <c r="N196" s="8">
        <v>7.0921985815602835E-3</v>
      </c>
      <c r="O196" s="7"/>
      <c r="P196" s="8"/>
      <c r="Q196" s="7">
        <v>40</v>
      </c>
      <c r="R196" s="8">
        <v>0.28368794326241137</v>
      </c>
      <c r="S196" s="7">
        <v>100</v>
      </c>
      <c r="T196" s="8">
        <v>0.70921985815602839</v>
      </c>
      <c r="U196" s="10">
        <v>141</v>
      </c>
      <c r="V196" s="11">
        <v>2.2940668273055778E-4</v>
      </c>
      <c r="W196" s="10">
        <v>308</v>
      </c>
      <c r="X196" s="11">
        <v>2.6569039822505012E-4</v>
      </c>
    </row>
    <row r="197" spans="2:24" s="1" customFormat="1" ht="18.75" customHeight="1">
      <c r="B197" s="6" t="s">
        <v>1198</v>
      </c>
      <c r="C197" s="7">
        <v>3</v>
      </c>
      <c r="D197" s="8">
        <v>2.0833333333333332E-2</v>
      </c>
      <c r="E197" s="7"/>
      <c r="F197" s="8"/>
      <c r="G197" s="7">
        <v>57</v>
      </c>
      <c r="H197" s="8">
        <v>0.39583333333333331</v>
      </c>
      <c r="I197" s="7">
        <v>84</v>
      </c>
      <c r="J197" s="8">
        <v>0.58333333333333337</v>
      </c>
      <c r="K197" s="10">
        <v>144</v>
      </c>
      <c r="L197" s="11">
        <v>2.6440696638910054E-4</v>
      </c>
      <c r="M197" s="7">
        <v>5</v>
      </c>
      <c r="N197" s="8">
        <v>4.0983606557377046E-2</v>
      </c>
      <c r="O197" s="7">
        <v>2</v>
      </c>
      <c r="P197" s="8">
        <v>1.6393442622950821E-2</v>
      </c>
      <c r="Q197" s="7">
        <v>50</v>
      </c>
      <c r="R197" s="8">
        <v>0.4098360655737705</v>
      </c>
      <c r="S197" s="7">
        <v>65</v>
      </c>
      <c r="T197" s="8">
        <v>0.53278688524590168</v>
      </c>
      <c r="U197" s="10">
        <v>122</v>
      </c>
      <c r="V197" s="11">
        <v>1.9849372548317765E-4</v>
      </c>
      <c r="W197" s="10">
        <v>266</v>
      </c>
      <c r="X197" s="11">
        <v>2.2945988937617964E-4</v>
      </c>
    </row>
    <row r="198" spans="2:24" s="1" customFormat="1" ht="18.75" customHeight="1">
      <c r="B198" s="6" t="s">
        <v>1199</v>
      </c>
      <c r="C198" s="7"/>
      <c r="D198" s="8"/>
      <c r="E198" s="7"/>
      <c r="F198" s="8"/>
      <c r="G198" s="7">
        <v>7</v>
      </c>
      <c r="H198" s="8">
        <v>0.41176470588235292</v>
      </c>
      <c r="I198" s="7">
        <v>10</v>
      </c>
      <c r="J198" s="8">
        <v>0.58823529411764708</v>
      </c>
      <c r="K198" s="10">
        <v>17</v>
      </c>
      <c r="L198" s="11">
        <v>3.1214711309824372E-5</v>
      </c>
      <c r="M198" s="7"/>
      <c r="N198" s="8"/>
      <c r="O198" s="7"/>
      <c r="P198" s="8"/>
      <c r="Q198" s="7">
        <v>5</v>
      </c>
      <c r="R198" s="8">
        <v>0.29411764705882354</v>
      </c>
      <c r="S198" s="7">
        <v>12</v>
      </c>
      <c r="T198" s="8">
        <v>0.70588235294117652</v>
      </c>
      <c r="U198" s="10">
        <v>17</v>
      </c>
      <c r="V198" s="11">
        <v>2.7658961747655902E-5</v>
      </c>
      <c r="W198" s="10">
        <v>34</v>
      </c>
      <c r="X198" s="11">
        <v>2.9329459544323713E-5</v>
      </c>
    </row>
    <row r="199" spans="2:24" s="1" customFormat="1" ht="18.75" customHeight="1">
      <c r="B199" s="6" t="s">
        <v>1200</v>
      </c>
      <c r="C199" s="7"/>
      <c r="D199" s="8"/>
      <c r="E199" s="7"/>
      <c r="F199" s="8"/>
      <c r="G199" s="7">
        <v>11</v>
      </c>
      <c r="H199" s="8">
        <v>0.35483870967741937</v>
      </c>
      <c r="I199" s="7">
        <v>20</v>
      </c>
      <c r="J199" s="8">
        <v>0.64516129032258063</v>
      </c>
      <c r="K199" s="10">
        <v>31</v>
      </c>
      <c r="L199" s="11">
        <v>5.6920944153209151E-5</v>
      </c>
      <c r="M199" s="7"/>
      <c r="N199" s="8"/>
      <c r="O199" s="7">
        <v>1</v>
      </c>
      <c r="P199" s="8">
        <v>2.3255813953488372E-2</v>
      </c>
      <c r="Q199" s="7">
        <v>24</v>
      </c>
      <c r="R199" s="8">
        <v>0.55813953488372092</v>
      </c>
      <c r="S199" s="7">
        <v>18</v>
      </c>
      <c r="T199" s="8">
        <v>0.41860465116279072</v>
      </c>
      <c r="U199" s="10">
        <v>43</v>
      </c>
      <c r="V199" s="11">
        <v>6.9960903244070807E-5</v>
      </c>
      <c r="W199" s="10">
        <v>74</v>
      </c>
      <c r="X199" s="11">
        <v>6.3834706067057495E-5</v>
      </c>
    </row>
    <row r="200" spans="2:24" s="1" customFormat="1" ht="18.75" customHeight="1">
      <c r="B200" s="6" t="s">
        <v>1201</v>
      </c>
      <c r="C200" s="7"/>
      <c r="D200" s="8"/>
      <c r="E200" s="7"/>
      <c r="F200" s="8"/>
      <c r="G200" s="7">
        <v>93</v>
      </c>
      <c r="H200" s="8">
        <v>0.26724137931034481</v>
      </c>
      <c r="I200" s="7">
        <v>255</v>
      </c>
      <c r="J200" s="8">
        <v>0.73275862068965514</v>
      </c>
      <c r="K200" s="10">
        <v>348</v>
      </c>
      <c r="L200" s="11">
        <v>6.38983502106993E-4</v>
      </c>
      <c r="M200" s="7"/>
      <c r="N200" s="8"/>
      <c r="O200" s="7"/>
      <c r="P200" s="8"/>
      <c r="Q200" s="7">
        <v>45</v>
      </c>
      <c r="R200" s="8">
        <v>0.2102803738317757</v>
      </c>
      <c r="S200" s="7">
        <v>169</v>
      </c>
      <c r="T200" s="8">
        <v>0.78971962616822433</v>
      </c>
      <c r="U200" s="10">
        <v>214</v>
      </c>
      <c r="V200" s="11">
        <v>3.4817751847049193E-4</v>
      </c>
      <c r="W200" s="10">
        <v>562</v>
      </c>
      <c r="X200" s="11">
        <v>4.8479871364440961E-4</v>
      </c>
    </row>
    <row r="201" spans="2:24" s="1" customFormat="1" ht="18.75" customHeight="1">
      <c r="B201" s="6" t="s">
        <v>1202</v>
      </c>
      <c r="C201" s="7"/>
      <c r="D201" s="8"/>
      <c r="E201" s="7"/>
      <c r="F201" s="8"/>
      <c r="G201" s="7">
        <v>178</v>
      </c>
      <c r="H201" s="8">
        <v>0.39380530973451328</v>
      </c>
      <c r="I201" s="7">
        <v>274</v>
      </c>
      <c r="J201" s="8">
        <v>0.60619469026548678</v>
      </c>
      <c r="K201" s="10">
        <v>452</v>
      </c>
      <c r="L201" s="11">
        <v>8.2994408894356561E-4</v>
      </c>
      <c r="M201" s="7"/>
      <c r="N201" s="8"/>
      <c r="O201" s="7">
        <v>3</v>
      </c>
      <c r="P201" s="8">
        <v>7.6335877862595417E-3</v>
      </c>
      <c r="Q201" s="7">
        <v>162</v>
      </c>
      <c r="R201" s="8">
        <v>0.41221374045801529</v>
      </c>
      <c r="S201" s="7">
        <v>228</v>
      </c>
      <c r="T201" s="8">
        <v>0.58015267175572516</v>
      </c>
      <c r="U201" s="10">
        <v>393</v>
      </c>
      <c r="V201" s="11">
        <v>6.3941011569581001E-4</v>
      </c>
      <c r="W201" s="10">
        <v>845</v>
      </c>
      <c r="X201" s="11">
        <v>7.2892333279275117E-4</v>
      </c>
    </row>
    <row r="202" spans="2:24" s="1" customFormat="1" ht="18.75" customHeight="1">
      <c r="B202" s="6" t="s">
        <v>1203</v>
      </c>
      <c r="C202" s="7"/>
      <c r="D202" s="8"/>
      <c r="E202" s="7"/>
      <c r="F202" s="8"/>
      <c r="G202" s="7">
        <v>60</v>
      </c>
      <c r="H202" s="8">
        <v>0.38461538461538464</v>
      </c>
      <c r="I202" s="7">
        <v>96</v>
      </c>
      <c r="J202" s="8">
        <v>0.61538461538461542</v>
      </c>
      <c r="K202" s="10">
        <v>156</v>
      </c>
      <c r="L202" s="11">
        <v>2.8644088025485891E-4</v>
      </c>
      <c r="M202" s="7"/>
      <c r="N202" s="8"/>
      <c r="O202" s="7">
        <v>1</v>
      </c>
      <c r="P202" s="8">
        <v>8.771929824561403E-3</v>
      </c>
      <c r="Q202" s="7">
        <v>31</v>
      </c>
      <c r="R202" s="8">
        <v>0.27192982456140352</v>
      </c>
      <c r="S202" s="7">
        <v>82</v>
      </c>
      <c r="T202" s="8">
        <v>0.7192982456140351</v>
      </c>
      <c r="U202" s="10">
        <v>114</v>
      </c>
      <c r="V202" s="11">
        <v>1.8547774348428076E-4</v>
      </c>
      <c r="W202" s="10">
        <v>270</v>
      </c>
      <c r="X202" s="11">
        <v>2.3291041402845303E-4</v>
      </c>
    </row>
    <row r="203" spans="2:24" s="1" customFormat="1" ht="18.75" customHeight="1">
      <c r="B203" s="6" t="s">
        <v>1204</v>
      </c>
      <c r="C203" s="7">
        <v>1</v>
      </c>
      <c r="D203" s="8">
        <v>1.0101010101010102E-2</v>
      </c>
      <c r="E203" s="7">
        <v>1</v>
      </c>
      <c r="F203" s="8">
        <v>1.0101010101010102E-2</v>
      </c>
      <c r="G203" s="7">
        <v>53</v>
      </c>
      <c r="H203" s="8">
        <v>0.53535353535353536</v>
      </c>
      <c r="I203" s="7">
        <v>44</v>
      </c>
      <c r="J203" s="8">
        <v>0.44444444444444442</v>
      </c>
      <c r="K203" s="10">
        <v>99</v>
      </c>
      <c r="L203" s="11">
        <v>1.8177978939250663E-4</v>
      </c>
      <c r="M203" s="7"/>
      <c r="N203" s="8"/>
      <c r="O203" s="7"/>
      <c r="P203" s="8"/>
      <c r="Q203" s="7">
        <v>27</v>
      </c>
      <c r="R203" s="8">
        <v>0.49090909090909091</v>
      </c>
      <c r="S203" s="7">
        <v>28</v>
      </c>
      <c r="T203" s="8">
        <v>0.50909090909090904</v>
      </c>
      <c r="U203" s="10">
        <v>55</v>
      </c>
      <c r="V203" s="11">
        <v>8.9484876242416163E-5</v>
      </c>
      <c r="W203" s="10">
        <v>154</v>
      </c>
      <c r="X203" s="11">
        <v>1.3284519911252506E-4</v>
      </c>
    </row>
    <row r="204" spans="2:24" s="1" customFormat="1" ht="18.75" customHeight="1">
      <c r="B204" s="6" t="s">
        <v>1205</v>
      </c>
      <c r="C204" s="7"/>
      <c r="D204" s="8"/>
      <c r="E204" s="7">
        <v>3</v>
      </c>
      <c r="F204" s="8">
        <v>3.0927835051546393E-2</v>
      </c>
      <c r="G204" s="7">
        <v>52</v>
      </c>
      <c r="H204" s="8">
        <v>0.53608247422680411</v>
      </c>
      <c r="I204" s="7">
        <v>42</v>
      </c>
      <c r="J204" s="8">
        <v>0.4329896907216495</v>
      </c>
      <c r="K204" s="10">
        <v>97</v>
      </c>
      <c r="L204" s="11">
        <v>1.7810747041488025E-4</v>
      </c>
      <c r="M204" s="7"/>
      <c r="N204" s="8"/>
      <c r="O204" s="7">
        <v>5</v>
      </c>
      <c r="P204" s="8">
        <v>7.8125E-2</v>
      </c>
      <c r="Q204" s="7">
        <v>25</v>
      </c>
      <c r="R204" s="8">
        <v>0.390625</v>
      </c>
      <c r="S204" s="7">
        <v>34</v>
      </c>
      <c r="T204" s="8">
        <v>0.53125</v>
      </c>
      <c r="U204" s="10">
        <v>64</v>
      </c>
      <c r="V204" s="11">
        <v>1.0412785599117516E-4</v>
      </c>
      <c r="W204" s="10">
        <v>161</v>
      </c>
      <c r="X204" s="11">
        <v>1.3888361725400346E-4</v>
      </c>
    </row>
    <row r="205" spans="2:24" s="1" customFormat="1" ht="18.75" customHeight="1">
      <c r="B205" s="6" t="s">
        <v>1206</v>
      </c>
      <c r="C205" s="7">
        <v>4</v>
      </c>
      <c r="D205" s="8">
        <v>1.5020653398422831E-3</v>
      </c>
      <c r="E205" s="7">
        <v>4</v>
      </c>
      <c r="F205" s="8">
        <v>1.5020653398422831E-3</v>
      </c>
      <c r="G205" s="7">
        <v>1523</v>
      </c>
      <c r="H205" s="8">
        <v>0.5719113781449493</v>
      </c>
      <c r="I205" s="7">
        <v>1132</v>
      </c>
      <c r="J205" s="8">
        <v>0.42508449117536612</v>
      </c>
      <c r="K205" s="10">
        <v>2663</v>
      </c>
      <c r="L205" s="11">
        <v>4.8896927187095469E-3</v>
      </c>
      <c r="M205" s="7">
        <v>1</v>
      </c>
      <c r="N205" s="8">
        <v>6.6006600660066007E-4</v>
      </c>
      <c r="O205" s="7">
        <v>4</v>
      </c>
      <c r="P205" s="8">
        <v>2.6402640264026403E-3</v>
      </c>
      <c r="Q205" s="7">
        <v>504</v>
      </c>
      <c r="R205" s="8">
        <v>0.33267326732673269</v>
      </c>
      <c r="S205" s="7">
        <v>1006</v>
      </c>
      <c r="T205" s="8">
        <v>0.66402640264026402</v>
      </c>
      <c r="U205" s="10">
        <v>1515</v>
      </c>
      <c r="V205" s="11">
        <v>2.4649015910410996E-3</v>
      </c>
      <c r="W205" s="10">
        <v>4178</v>
      </c>
      <c r="X205" s="11">
        <v>3.6040729992995436E-3</v>
      </c>
    </row>
    <row r="206" spans="2:24" s="1" customFormat="1" ht="18.75" customHeight="1">
      <c r="B206" s="6" t="s">
        <v>1207</v>
      </c>
      <c r="C206" s="7"/>
      <c r="D206" s="8"/>
      <c r="E206" s="7">
        <v>3</v>
      </c>
      <c r="F206" s="8">
        <v>7.0621468926553672E-4</v>
      </c>
      <c r="G206" s="7">
        <v>1246</v>
      </c>
      <c r="H206" s="8">
        <v>0.29331450094161959</v>
      </c>
      <c r="I206" s="7">
        <v>2999</v>
      </c>
      <c r="J206" s="8">
        <v>0.70597928436911483</v>
      </c>
      <c r="K206" s="10">
        <v>4248</v>
      </c>
      <c r="L206" s="11">
        <v>7.8000055084784664E-3</v>
      </c>
      <c r="M206" s="7"/>
      <c r="N206" s="8"/>
      <c r="O206" s="7">
        <v>5</v>
      </c>
      <c r="P206" s="8">
        <v>1.7661603673613563E-3</v>
      </c>
      <c r="Q206" s="7">
        <v>687</v>
      </c>
      <c r="R206" s="8">
        <v>0.24267043447545036</v>
      </c>
      <c r="S206" s="7">
        <v>2139</v>
      </c>
      <c r="T206" s="8">
        <v>0.75556340515718823</v>
      </c>
      <c r="U206" s="10">
        <v>2831</v>
      </c>
      <c r="V206" s="11">
        <v>4.6060306298596389E-3</v>
      </c>
      <c r="W206" s="10">
        <v>7079</v>
      </c>
      <c r="X206" s="11">
        <v>6.1065660033608107E-3</v>
      </c>
    </row>
    <row r="207" spans="2:24" s="1" customFormat="1" ht="18.75" customHeight="1">
      <c r="B207" s="6" t="s">
        <v>1208</v>
      </c>
      <c r="C207" s="7">
        <v>1</v>
      </c>
      <c r="D207" s="8">
        <v>5.2603892688058915E-4</v>
      </c>
      <c r="E207" s="7">
        <v>34</v>
      </c>
      <c r="F207" s="8">
        <v>1.7885323513940031E-2</v>
      </c>
      <c r="G207" s="7">
        <v>1043</v>
      </c>
      <c r="H207" s="8">
        <v>0.54865860073645445</v>
      </c>
      <c r="I207" s="7">
        <v>823</v>
      </c>
      <c r="J207" s="8">
        <v>0.43293003682272491</v>
      </c>
      <c r="K207" s="10">
        <v>1901</v>
      </c>
      <c r="L207" s="11">
        <v>3.4905391882338898E-3</v>
      </c>
      <c r="M207" s="7"/>
      <c r="N207" s="8"/>
      <c r="O207" s="7">
        <v>25</v>
      </c>
      <c r="P207" s="8">
        <v>1.675603217158177E-2</v>
      </c>
      <c r="Q207" s="7">
        <v>582</v>
      </c>
      <c r="R207" s="8">
        <v>0.39008042895442357</v>
      </c>
      <c r="S207" s="7">
        <v>885</v>
      </c>
      <c r="T207" s="8">
        <v>0.59316353887399464</v>
      </c>
      <c r="U207" s="10">
        <v>1492</v>
      </c>
      <c r="V207" s="11">
        <v>2.427480642794271E-3</v>
      </c>
      <c r="W207" s="10">
        <v>3393</v>
      </c>
      <c r="X207" s="11">
        <v>2.9269075362908931E-3</v>
      </c>
    </row>
    <row r="208" spans="2:24" s="1" customFormat="1" ht="18.75" customHeight="1">
      <c r="B208" s="6" t="s">
        <v>1209</v>
      </c>
      <c r="C208" s="7">
        <v>2</v>
      </c>
      <c r="D208" s="8">
        <v>1.6380016380016381E-3</v>
      </c>
      <c r="E208" s="7">
        <v>17</v>
      </c>
      <c r="F208" s="8">
        <v>1.3923013923013924E-2</v>
      </c>
      <c r="G208" s="7">
        <v>607</v>
      </c>
      <c r="H208" s="8">
        <v>0.49713349713349714</v>
      </c>
      <c r="I208" s="7">
        <v>595</v>
      </c>
      <c r="J208" s="8">
        <v>0.48730548730548728</v>
      </c>
      <c r="K208" s="10">
        <v>1221</v>
      </c>
      <c r="L208" s="11">
        <v>2.241950735840915E-3</v>
      </c>
      <c r="M208" s="7">
        <v>2</v>
      </c>
      <c r="N208" s="8">
        <v>2.4875621890547263E-3</v>
      </c>
      <c r="O208" s="7">
        <v>12</v>
      </c>
      <c r="P208" s="8">
        <v>1.4925373134328358E-2</v>
      </c>
      <c r="Q208" s="7">
        <v>274</v>
      </c>
      <c r="R208" s="8">
        <v>0.34079601990049752</v>
      </c>
      <c r="S208" s="7">
        <v>516</v>
      </c>
      <c r="T208" s="8">
        <v>0.64179104477611937</v>
      </c>
      <c r="U208" s="10">
        <v>804</v>
      </c>
      <c r="V208" s="11">
        <v>1.3081061908891379E-3</v>
      </c>
      <c r="W208" s="10">
        <v>2025</v>
      </c>
      <c r="X208" s="11">
        <v>1.7468281052133976E-3</v>
      </c>
    </row>
    <row r="209" spans="2:24" s="1" customFormat="1" ht="18.75" customHeight="1">
      <c r="B209" s="6" t="s">
        <v>1210</v>
      </c>
      <c r="C209" s="7">
        <v>12</v>
      </c>
      <c r="D209" s="8">
        <v>9.9916736053288924E-3</v>
      </c>
      <c r="E209" s="7">
        <v>112</v>
      </c>
      <c r="F209" s="8">
        <v>9.3255620316402998E-2</v>
      </c>
      <c r="G209" s="7">
        <v>748</v>
      </c>
      <c r="H209" s="8">
        <v>0.6228143213988343</v>
      </c>
      <c r="I209" s="7">
        <v>329</v>
      </c>
      <c r="J209" s="8">
        <v>0.27393838467943382</v>
      </c>
      <c r="K209" s="10">
        <v>1201</v>
      </c>
      <c r="L209" s="11">
        <v>2.2052275460646511E-3</v>
      </c>
      <c r="M209" s="7">
        <v>9</v>
      </c>
      <c r="N209" s="8">
        <v>1.0273972602739725E-2</v>
      </c>
      <c r="O209" s="7">
        <v>88</v>
      </c>
      <c r="P209" s="8">
        <v>0.1004566210045662</v>
      </c>
      <c r="Q209" s="7">
        <v>460</v>
      </c>
      <c r="R209" s="8">
        <v>0.52511415525114158</v>
      </c>
      <c r="S209" s="7">
        <v>319</v>
      </c>
      <c r="T209" s="8">
        <v>0.36415525114155251</v>
      </c>
      <c r="U209" s="10">
        <v>876</v>
      </c>
      <c r="V209" s="11">
        <v>1.4252500288792101E-3</v>
      </c>
      <c r="W209" s="10">
        <v>2077</v>
      </c>
      <c r="X209" s="11">
        <v>1.7916849256929515E-3</v>
      </c>
    </row>
    <row r="210" spans="2:24" s="1" customFormat="1" ht="18.75" customHeight="1">
      <c r="B210" s="6" t="s">
        <v>1211</v>
      </c>
      <c r="C210" s="7">
        <v>2</v>
      </c>
      <c r="D210" s="8">
        <v>1.4134275618374558E-3</v>
      </c>
      <c r="E210" s="7">
        <v>5</v>
      </c>
      <c r="F210" s="8">
        <v>3.5335689045936395E-3</v>
      </c>
      <c r="G210" s="7">
        <v>369</v>
      </c>
      <c r="H210" s="8">
        <v>0.26077738515901061</v>
      </c>
      <c r="I210" s="7">
        <v>1039</v>
      </c>
      <c r="J210" s="8">
        <v>0.73427561837455835</v>
      </c>
      <c r="K210" s="10">
        <v>1415</v>
      </c>
      <c r="L210" s="11">
        <v>2.5981656766706756E-3</v>
      </c>
      <c r="M210" s="7">
        <v>1</v>
      </c>
      <c r="N210" s="8">
        <v>7.6394194041252863E-4</v>
      </c>
      <c r="O210" s="7">
        <v>4</v>
      </c>
      <c r="P210" s="8">
        <v>3.0557677616501145E-3</v>
      </c>
      <c r="Q210" s="7">
        <v>247</v>
      </c>
      <c r="R210" s="8">
        <v>0.18869365928189458</v>
      </c>
      <c r="S210" s="7">
        <v>1057</v>
      </c>
      <c r="T210" s="8">
        <v>0.80748663101604279</v>
      </c>
      <c r="U210" s="10">
        <v>1309</v>
      </c>
      <c r="V210" s="11">
        <v>2.1297400545695045E-3</v>
      </c>
      <c r="W210" s="10">
        <v>2724</v>
      </c>
      <c r="X210" s="11">
        <v>2.3498072881981704E-3</v>
      </c>
    </row>
    <row r="211" spans="2:24" s="1" customFormat="1" ht="18.75" customHeight="1">
      <c r="B211" s="6" t="s">
        <v>1212</v>
      </c>
      <c r="C211" s="7">
        <v>6</v>
      </c>
      <c r="D211" s="8">
        <v>2.6797677534613666E-3</v>
      </c>
      <c r="E211" s="7">
        <v>13</v>
      </c>
      <c r="F211" s="8">
        <v>5.8061634658329612E-3</v>
      </c>
      <c r="G211" s="7">
        <v>796</v>
      </c>
      <c r="H211" s="8">
        <v>0.35551585529254132</v>
      </c>
      <c r="I211" s="7">
        <v>1424</v>
      </c>
      <c r="J211" s="8">
        <v>0.63599821348816432</v>
      </c>
      <c r="K211" s="10">
        <v>2239</v>
      </c>
      <c r="L211" s="11">
        <v>4.1111610954527511E-3</v>
      </c>
      <c r="M211" s="7">
        <v>10</v>
      </c>
      <c r="N211" s="8">
        <v>4.0160642570281121E-3</v>
      </c>
      <c r="O211" s="7">
        <v>19</v>
      </c>
      <c r="P211" s="8">
        <v>7.6305220883534138E-3</v>
      </c>
      <c r="Q211" s="7">
        <v>904</v>
      </c>
      <c r="R211" s="8">
        <v>0.36305220883534134</v>
      </c>
      <c r="S211" s="7">
        <v>1557</v>
      </c>
      <c r="T211" s="8">
        <v>0.62530120481927709</v>
      </c>
      <c r="U211" s="10">
        <v>2490</v>
      </c>
      <c r="V211" s="11">
        <v>4.0512243971566591E-3</v>
      </c>
      <c r="W211" s="10">
        <v>4729</v>
      </c>
      <c r="X211" s="11">
        <v>4.0793827701502017E-3</v>
      </c>
    </row>
    <row r="212" spans="2:24" s="1" customFormat="1" ht="18.75" customHeight="1">
      <c r="B212" s="6" t="s">
        <v>1213</v>
      </c>
      <c r="C212" s="7"/>
      <c r="D212" s="8"/>
      <c r="E212" s="7"/>
      <c r="F212" s="8"/>
      <c r="G212" s="7">
        <v>209</v>
      </c>
      <c r="H212" s="8">
        <v>0.20193236714975846</v>
      </c>
      <c r="I212" s="7">
        <v>826</v>
      </c>
      <c r="J212" s="8">
        <v>0.79806763285024152</v>
      </c>
      <c r="K212" s="10">
        <v>1035</v>
      </c>
      <c r="L212" s="11">
        <v>1.9004250709216603E-3</v>
      </c>
      <c r="M212" s="7"/>
      <c r="N212" s="8"/>
      <c r="O212" s="7"/>
      <c r="P212" s="8"/>
      <c r="Q212" s="7">
        <v>167</v>
      </c>
      <c r="R212" s="8">
        <v>4.8673856018653455E-2</v>
      </c>
      <c r="S212" s="7">
        <v>3264</v>
      </c>
      <c r="T212" s="8">
        <v>0.95132614398134652</v>
      </c>
      <c r="U212" s="10">
        <v>3431</v>
      </c>
      <c r="V212" s="11">
        <v>5.5822292797769058E-3</v>
      </c>
      <c r="W212" s="10">
        <v>4466</v>
      </c>
      <c r="X212" s="11">
        <v>3.8525107742632268E-3</v>
      </c>
    </row>
    <row r="213" spans="2:24" s="1" customFormat="1" ht="18.75" customHeight="1">
      <c r="B213" s="6" t="s">
        <v>1214</v>
      </c>
      <c r="C213" s="7"/>
      <c r="D213" s="8"/>
      <c r="E213" s="7"/>
      <c r="F213" s="8"/>
      <c r="G213" s="7">
        <v>807</v>
      </c>
      <c r="H213" s="8">
        <v>0.49907235621521334</v>
      </c>
      <c r="I213" s="7">
        <v>810</v>
      </c>
      <c r="J213" s="8">
        <v>0.5009276437847866</v>
      </c>
      <c r="K213" s="10">
        <v>1617</v>
      </c>
      <c r="L213" s="11">
        <v>2.9690698934109415E-3</v>
      </c>
      <c r="M213" s="7"/>
      <c r="N213" s="8"/>
      <c r="O213" s="7"/>
      <c r="P213" s="8"/>
      <c r="Q213" s="7">
        <v>559</v>
      </c>
      <c r="R213" s="8">
        <v>0.17796879974530405</v>
      </c>
      <c r="S213" s="7">
        <v>2582</v>
      </c>
      <c r="T213" s="8">
        <v>0.822031200254696</v>
      </c>
      <c r="U213" s="10">
        <v>3141</v>
      </c>
      <c r="V213" s="11">
        <v>5.1103999323168937E-3</v>
      </c>
      <c r="W213" s="10">
        <v>4758</v>
      </c>
      <c r="X213" s="11">
        <v>4.104399073879183E-3</v>
      </c>
    </row>
    <row r="214" spans="2:24" s="1" customFormat="1" ht="18.75" customHeight="1">
      <c r="B214" s="6" t="s">
        <v>1215</v>
      </c>
      <c r="C214" s="7">
        <v>3</v>
      </c>
      <c r="D214" s="8">
        <v>1.3888888888888888E-2</v>
      </c>
      <c r="E214" s="7">
        <v>147</v>
      </c>
      <c r="F214" s="8">
        <v>0.68055555555555558</v>
      </c>
      <c r="G214" s="7">
        <v>66</v>
      </c>
      <c r="H214" s="8">
        <v>0.30555555555555558</v>
      </c>
      <c r="I214" s="7"/>
      <c r="J214" s="8"/>
      <c r="K214" s="10">
        <v>216</v>
      </c>
      <c r="L214" s="11">
        <v>3.9661044958365084E-4</v>
      </c>
      <c r="M214" s="7">
        <v>2</v>
      </c>
      <c r="N214" s="8">
        <v>1.2121212121212121E-2</v>
      </c>
      <c r="O214" s="7">
        <v>137</v>
      </c>
      <c r="P214" s="8">
        <v>0.83030303030303032</v>
      </c>
      <c r="Q214" s="7">
        <v>26</v>
      </c>
      <c r="R214" s="8">
        <v>0.15757575757575756</v>
      </c>
      <c r="S214" s="7"/>
      <c r="T214" s="8"/>
      <c r="U214" s="10">
        <v>165</v>
      </c>
      <c r="V214" s="11">
        <v>2.6845462872724849E-4</v>
      </c>
      <c r="W214" s="10">
        <v>381</v>
      </c>
      <c r="X214" s="11">
        <v>3.2866247312903928E-4</v>
      </c>
    </row>
    <row r="215" spans="2:24" s="1" customFormat="1" ht="18.75" customHeight="1">
      <c r="B215" s="6" t="s">
        <v>1216</v>
      </c>
      <c r="C215" s="7"/>
      <c r="D215" s="8"/>
      <c r="E215" s="7">
        <v>5</v>
      </c>
      <c r="F215" s="8">
        <v>4.3103448275862072E-2</v>
      </c>
      <c r="G215" s="7">
        <v>48</v>
      </c>
      <c r="H215" s="8">
        <v>0.41379310344827586</v>
      </c>
      <c r="I215" s="7">
        <v>63</v>
      </c>
      <c r="J215" s="8">
        <v>0.5431034482758621</v>
      </c>
      <c r="K215" s="10">
        <v>116</v>
      </c>
      <c r="L215" s="11">
        <v>2.1299450070233101E-4</v>
      </c>
      <c r="M215" s="7"/>
      <c r="N215" s="8"/>
      <c r="O215" s="7"/>
      <c r="P215" s="8"/>
      <c r="Q215" s="7">
        <v>16</v>
      </c>
      <c r="R215" s="8">
        <v>0.29629629629629628</v>
      </c>
      <c r="S215" s="7">
        <v>38</v>
      </c>
      <c r="T215" s="8">
        <v>0.70370370370370372</v>
      </c>
      <c r="U215" s="10">
        <v>54</v>
      </c>
      <c r="V215" s="11">
        <v>8.7857878492554047E-5</v>
      </c>
      <c r="W215" s="10">
        <v>170</v>
      </c>
      <c r="X215" s="11">
        <v>1.4664729772161857E-4</v>
      </c>
    </row>
    <row r="216" spans="2:24" s="1" customFormat="1" ht="18.75" customHeight="1">
      <c r="B216" s="6" t="s">
        <v>1217</v>
      </c>
      <c r="C216" s="7"/>
      <c r="D216" s="8"/>
      <c r="E216" s="7">
        <v>34</v>
      </c>
      <c r="F216" s="8">
        <v>0.10397553516819572</v>
      </c>
      <c r="G216" s="7">
        <v>153</v>
      </c>
      <c r="H216" s="8">
        <v>0.46788990825688076</v>
      </c>
      <c r="I216" s="7">
        <v>140</v>
      </c>
      <c r="J216" s="8">
        <v>0.42813455657492355</v>
      </c>
      <c r="K216" s="10">
        <v>327</v>
      </c>
      <c r="L216" s="11">
        <v>6.0042415284191589E-4</v>
      </c>
      <c r="M216" s="7"/>
      <c r="N216" s="8"/>
      <c r="O216" s="7">
        <v>23</v>
      </c>
      <c r="P216" s="8">
        <v>6.8249258160237386E-2</v>
      </c>
      <c r="Q216" s="7">
        <v>148</v>
      </c>
      <c r="R216" s="8">
        <v>0.43916913946587538</v>
      </c>
      <c r="S216" s="7">
        <v>166</v>
      </c>
      <c r="T216" s="8">
        <v>0.49258160237388726</v>
      </c>
      <c r="U216" s="10">
        <v>337</v>
      </c>
      <c r="V216" s="11">
        <v>5.4829824170353177E-4</v>
      </c>
      <c r="W216" s="10">
        <v>664</v>
      </c>
      <c r="X216" s="11">
        <v>5.7278709227738078E-4</v>
      </c>
    </row>
    <row r="217" spans="2:24" s="1" customFormat="1" ht="18.75" customHeight="1">
      <c r="B217" s="6" t="s">
        <v>1218</v>
      </c>
      <c r="C217" s="7"/>
      <c r="D217" s="8"/>
      <c r="E217" s="7">
        <v>15</v>
      </c>
      <c r="F217" s="8">
        <v>4.0871934604904632E-2</v>
      </c>
      <c r="G217" s="7">
        <v>249</v>
      </c>
      <c r="H217" s="8">
        <v>0.67847411444141692</v>
      </c>
      <c r="I217" s="7">
        <v>103</v>
      </c>
      <c r="J217" s="8">
        <v>0.28065395095367845</v>
      </c>
      <c r="K217" s="10">
        <v>367</v>
      </c>
      <c r="L217" s="11">
        <v>6.7387053239444377E-4</v>
      </c>
      <c r="M217" s="7"/>
      <c r="N217" s="8"/>
      <c r="O217" s="7">
        <v>10</v>
      </c>
      <c r="P217" s="8">
        <v>4.048582995951417E-2</v>
      </c>
      <c r="Q217" s="7">
        <v>90</v>
      </c>
      <c r="R217" s="8">
        <v>0.36437246963562753</v>
      </c>
      <c r="S217" s="7">
        <v>147</v>
      </c>
      <c r="T217" s="8">
        <v>0.59514170040485825</v>
      </c>
      <c r="U217" s="10">
        <v>247</v>
      </c>
      <c r="V217" s="11">
        <v>4.0186844421594164E-4</v>
      </c>
      <c r="W217" s="10">
        <v>614</v>
      </c>
      <c r="X217" s="11">
        <v>5.2965553412396356E-4</v>
      </c>
    </row>
    <row r="218" spans="2:24" s="1" customFormat="1" ht="18.75" customHeight="1">
      <c r="B218" s="6" t="s">
        <v>1219</v>
      </c>
      <c r="C218" s="7"/>
      <c r="D218" s="8"/>
      <c r="E218" s="7"/>
      <c r="F218" s="8"/>
      <c r="G218" s="7">
        <v>232</v>
      </c>
      <c r="H218" s="8">
        <v>0.62702702702702706</v>
      </c>
      <c r="I218" s="7">
        <v>138</v>
      </c>
      <c r="J218" s="8">
        <v>0.37297297297297299</v>
      </c>
      <c r="K218" s="10">
        <v>370</v>
      </c>
      <c r="L218" s="11">
        <v>6.793790108608834E-4</v>
      </c>
      <c r="M218" s="7"/>
      <c r="N218" s="8"/>
      <c r="O218" s="7"/>
      <c r="P218" s="8"/>
      <c r="Q218" s="7">
        <v>145</v>
      </c>
      <c r="R218" s="8">
        <v>0.24786324786324787</v>
      </c>
      <c r="S218" s="7">
        <v>440</v>
      </c>
      <c r="T218" s="8">
        <v>0.75213675213675213</v>
      </c>
      <c r="U218" s="10">
        <v>585</v>
      </c>
      <c r="V218" s="11">
        <v>9.5179368366933549E-4</v>
      </c>
      <c r="W218" s="10">
        <v>955</v>
      </c>
      <c r="X218" s="11">
        <v>8.2381276073026908E-4</v>
      </c>
    </row>
    <row r="219" spans="2:24" s="1" customFormat="1" ht="18.75" customHeight="1">
      <c r="B219" s="6" t="s">
        <v>1220</v>
      </c>
      <c r="C219" s="7"/>
      <c r="D219" s="8"/>
      <c r="E219" s="7"/>
      <c r="F219" s="8"/>
      <c r="G219" s="7">
        <v>3131</v>
      </c>
      <c r="H219" s="8">
        <v>0.82373059721126018</v>
      </c>
      <c r="I219" s="7">
        <v>670</v>
      </c>
      <c r="J219" s="8">
        <v>0.17626940278873982</v>
      </c>
      <c r="K219" s="10">
        <v>3801</v>
      </c>
      <c r="L219" s="11">
        <v>6.979242216978967E-3</v>
      </c>
      <c r="M219" s="7"/>
      <c r="N219" s="8"/>
      <c r="O219" s="7"/>
      <c r="P219" s="8"/>
      <c r="Q219" s="7">
        <v>2286</v>
      </c>
      <c r="R219" s="8">
        <v>0.52467294009639664</v>
      </c>
      <c r="S219" s="7">
        <v>2071</v>
      </c>
      <c r="T219" s="8">
        <v>0.47532705990360341</v>
      </c>
      <c r="U219" s="10">
        <v>4357</v>
      </c>
      <c r="V219" s="11">
        <v>7.0888291961492215E-3</v>
      </c>
      <c r="W219" s="10">
        <v>8158</v>
      </c>
      <c r="X219" s="11">
        <v>7.0373450283115549E-3</v>
      </c>
    </row>
    <row r="220" spans="2:24" s="1" customFormat="1" ht="18.75" customHeight="1">
      <c r="B220" s="6" t="s">
        <v>1221</v>
      </c>
      <c r="C220" s="7"/>
      <c r="D220" s="8"/>
      <c r="E220" s="7">
        <v>425</v>
      </c>
      <c r="F220" s="8">
        <v>0.6843800322061192</v>
      </c>
      <c r="G220" s="7">
        <v>196</v>
      </c>
      <c r="H220" s="8">
        <v>0.31561996779388085</v>
      </c>
      <c r="I220" s="7"/>
      <c r="J220" s="8"/>
      <c r="K220" s="10">
        <v>621</v>
      </c>
      <c r="L220" s="11">
        <v>1.1402550425529962E-3</v>
      </c>
      <c r="M220" s="7">
        <v>1</v>
      </c>
      <c r="N220" s="8">
        <v>3.003003003003003E-3</v>
      </c>
      <c r="O220" s="7">
        <v>273</v>
      </c>
      <c r="P220" s="8">
        <v>0.81981981981981977</v>
      </c>
      <c r="Q220" s="7">
        <v>59</v>
      </c>
      <c r="R220" s="8">
        <v>0.17717717717717718</v>
      </c>
      <c r="S220" s="7"/>
      <c r="T220" s="8"/>
      <c r="U220" s="10">
        <v>333</v>
      </c>
      <c r="V220" s="11">
        <v>5.4179025070408325E-4</v>
      </c>
      <c r="W220" s="10">
        <v>954</v>
      </c>
      <c r="X220" s="11">
        <v>8.2295012956720075E-4</v>
      </c>
    </row>
    <row r="221" spans="2:24" s="1" customFormat="1" ht="18.75" customHeight="1">
      <c r="B221" s="6" t="s">
        <v>1222</v>
      </c>
      <c r="C221" s="7"/>
      <c r="D221" s="8"/>
      <c r="E221" s="7">
        <v>3</v>
      </c>
      <c r="F221" s="8">
        <v>9.4043887147335428E-3</v>
      </c>
      <c r="G221" s="7">
        <v>223</v>
      </c>
      <c r="H221" s="8">
        <v>0.69905956112852663</v>
      </c>
      <c r="I221" s="7">
        <v>93</v>
      </c>
      <c r="J221" s="8">
        <v>0.29153605015673983</v>
      </c>
      <c r="K221" s="10">
        <v>319</v>
      </c>
      <c r="L221" s="11">
        <v>5.8573487693141027E-4</v>
      </c>
      <c r="M221" s="7"/>
      <c r="N221" s="8"/>
      <c r="O221" s="7">
        <v>5</v>
      </c>
      <c r="P221" s="8">
        <v>1.7006802721088437E-2</v>
      </c>
      <c r="Q221" s="7">
        <v>155</v>
      </c>
      <c r="R221" s="8">
        <v>0.52721088435374153</v>
      </c>
      <c r="S221" s="7">
        <v>134</v>
      </c>
      <c r="T221" s="8">
        <v>0.45578231292517007</v>
      </c>
      <c r="U221" s="10">
        <v>294</v>
      </c>
      <c r="V221" s="11">
        <v>4.7833733845946094E-4</v>
      </c>
      <c r="W221" s="10">
        <v>613</v>
      </c>
      <c r="X221" s="11">
        <v>5.2879290296089522E-4</v>
      </c>
    </row>
    <row r="222" spans="2:24" s="1" customFormat="1" ht="18.75" customHeight="1">
      <c r="B222" s="6" t="s">
        <v>1223</v>
      </c>
      <c r="C222" s="7"/>
      <c r="D222" s="8"/>
      <c r="E222" s="7">
        <v>242</v>
      </c>
      <c r="F222" s="8">
        <v>7.2238805970149256E-2</v>
      </c>
      <c r="G222" s="7">
        <v>2419</v>
      </c>
      <c r="H222" s="8">
        <v>0.722089552238806</v>
      </c>
      <c r="I222" s="7">
        <v>689</v>
      </c>
      <c r="J222" s="8">
        <v>0.20567164179104477</v>
      </c>
      <c r="K222" s="10">
        <v>3350</v>
      </c>
      <c r="L222" s="11">
        <v>6.1511342875242144E-3</v>
      </c>
      <c r="M222" s="7">
        <v>2</v>
      </c>
      <c r="N222" s="8">
        <v>6.6137566137566134E-4</v>
      </c>
      <c r="O222" s="7">
        <v>127</v>
      </c>
      <c r="P222" s="8">
        <v>4.1997354497354498E-2</v>
      </c>
      <c r="Q222" s="7">
        <v>1557</v>
      </c>
      <c r="R222" s="8">
        <v>0.51488095238095233</v>
      </c>
      <c r="S222" s="7">
        <v>1338</v>
      </c>
      <c r="T222" s="8">
        <v>0.44246031746031744</v>
      </c>
      <c r="U222" s="10">
        <v>3024</v>
      </c>
      <c r="V222" s="11">
        <v>4.9200411955830263E-3</v>
      </c>
      <c r="W222" s="10">
        <v>6374</v>
      </c>
      <c r="X222" s="11">
        <v>5.4984110333976283E-3</v>
      </c>
    </row>
    <row r="223" spans="2:24" s="1" customFormat="1" ht="18.75" customHeight="1">
      <c r="B223" s="6" t="s">
        <v>1224</v>
      </c>
      <c r="C223" s="7">
        <v>27</v>
      </c>
      <c r="D223" s="8">
        <v>2.0881670533642691E-2</v>
      </c>
      <c r="E223" s="7">
        <v>232</v>
      </c>
      <c r="F223" s="8">
        <v>0.17942768754833721</v>
      </c>
      <c r="G223" s="7">
        <v>832</v>
      </c>
      <c r="H223" s="8">
        <v>0.64346481051817483</v>
      </c>
      <c r="I223" s="7">
        <v>202</v>
      </c>
      <c r="J223" s="8">
        <v>0.15622583139984533</v>
      </c>
      <c r="K223" s="10">
        <v>1293</v>
      </c>
      <c r="L223" s="11">
        <v>2.3741542190354654E-3</v>
      </c>
      <c r="M223" s="7">
        <v>10</v>
      </c>
      <c r="N223" s="8">
        <v>2.935995302407516E-3</v>
      </c>
      <c r="O223" s="7">
        <v>179</v>
      </c>
      <c r="P223" s="8">
        <v>5.2554315913094542E-2</v>
      </c>
      <c r="Q223" s="7">
        <v>2021</v>
      </c>
      <c r="R223" s="8">
        <v>0.59336465061655896</v>
      </c>
      <c r="S223" s="7">
        <v>1196</v>
      </c>
      <c r="T223" s="8">
        <v>0.35114503816793891</v>
      </c>
      <c r="U223" s="10">
        <v>3406</v>
      </c>
      <c r="V223" s="11">
        <v>5.5415543360303535E-3</v>
      </c>
      <c r="W223" s="10">
        <v>4699</v>
      </c>
      <c r="X223" s="11">
        <v>4.0535038352581508E-3</v>
      </c>
    </row>
    <row r="224" spans="2:24" s="1" customFormat="1" ht="18.75" customHeight="1">
      <c r="B224" s="6" t="s">
        <v>1225</v>
      </c>
      <c r="C224" s="7"/>
      <c r="D224" s="8"/>
      <c r="E224" s="7">
        <v>26</v>
      </c>
      <c r="F224" s="8">
        <v>0.25490196078431371</v>
      </c>
      <c r="G224" s="7">
        <v>43</v>
      </c>
      <c r="H224" s="8">
        <v>0.42156862745098039</v>
      </c>
      <c r="I224" s="7">
        <v>33</v>
      </c>
      <c r="J224" s="8">
        <v>0.3235294117647059</v>
      </c>
      <c r="K224" s="10">
        <v>102</v>
      </c>
      <c r="L224" s="11">
        <v>1.8728826785894623E-4</v>
      </c>
      <c r="M224" s="7"/>
      <c r="N224" s="8"/>
      <c r="O224" s="7">
        <v>16</v>
      </c>
      <c r="P224" s="8">
        <v>0.20779220779220781</v>
      </c>
      <c r="Q224" s="7">
        <v>36</v>
      </c>
      <c r="R224" s="8">
        <v>0.46753246753246752</v>
      </c>
      <c r="S224" s="7">
        <v>25</v>
      </c>
      <c r="T224" s="8">
        <v>0.32467532467532467</v>
      </c>
      <c r="U224" s="10">
        <v>77</v>
      </c>
      <c r="V224" s="11">
        <v>1.2527882673938262E-4</v>
      </c>
      <c r="W224" s="10">
        <v>179</v>
      </c>
      <c r="X224" s="11">
        <v>1.5441097818923367E-4</v>
      </c>
    </row>
    <row r="225" spans="2:24" s="1" customFormat="1" ht="18.75" customHeight="1">
      <c r="B225" s="6" t="s">
        <v>1226</v>
      </c>
      <c r="C225" s="7">
        <v>5</v>
      </c>
      <c r="D225" s="8">
        <v>2.4838549428713363E-3</v>
      </c>
      <c r="E225" s="7">
        <v>125</v>
      </c>
      <c r="F225" s="8">
        <v>6.2096373571783409E-2</v>
      </c>
      <c r="G225" s="7">
        <v>1506</v>
      </c>
      <c r="H225" s="8">
        <v>0.74813710879284645</v>
      </c>
      <c r="I225" s="7">
        <v>377</v>
      </c>
      <c r="J225" s="8">
        <v>0.18728266269249877</v>
      </c>
      <c r="K225" s="10">
        <v>2013</v>
      </c>
      <c r="L225" s="11">
        <v>3.696189050980968E-3</v>
      </c>
      <c r="M225" s="7">
        <v>2</v>
      </c>
      <c r="N225" s="8">
        <v>1.9665683382497543E-3</v>
      </c>
      <c r="O225" s="7">
        <v>77</v>
      </c>
      <c r="P225" s="8">
        <v>7.571288102261553E-2</v>
      </c>
      <c r="Q225" s="7">
        <v>635</v>
      </c>
      <c r="R225" s="8">
        <v>0.62438544739429691</v>
      </c>
      <c r="S225" s="7">
        <v>303</v>
      </c>
      <c r="T225" s="8">
        <v>0.29793510324483774</v>
      </c>
      <c r="U225" s="10">
        <v>1017</v>
      </c>
      <c r="V225" s="11">
        <v>1.6546567116097679E-3</v>
      </c>
      <c r="W225" s="10">
        <v>3030</v>
      </c>
      <c r="X225" s="11">
        <v>2.6137724240970842E-3</v>
      </c>
    </row>
    <row r="226" spans="2:24" s="1" customFormat="1" ht="18.75" customHeight="1">
      <c r="B226" s="6" t="s">
        <v>1227</v>
      </c>
      <c r="C226" s="7">
        <v>2</v>
      </c>
      <c r="D226" s="8">
        <v>1.3605442176870748E-2</v>
      </c>
      <c r="E226" s="7">
        <v>11</v>
      </c>
      <c r="F226" s="8">
        <v>7.4829931972789115E-2</v>
      </c>
      <c r="G226" s="7">
        <v>101</v>
      </c>
      <c r="H226" s="8">
        <v>0.68707482993197277</v>
      </c>
      <c r="I226" s="7">
        <v>33</v>
      </c>
      <c r="J226" s="8">
        <v>0.22448979591836735</v>
      </c>
      <c r="K226" s="10">
        <v>147</v>
      </c>
      <c r="L226" s="11">
        <v>2.6991544485554017E-4</v>
      </c>
      <c r="M226" s="7">
        <v>3</v>
      </c>
      <c r="N226" s="8">
        <v>1.8404907975460124E-2</v>
      </c>
      <c r="O226" s="7">
        <v>6</v>
      </c>
      <c r="P226" s="8">
        <v>3.6809815950920248E-2</v>
      </c>
      <c r="Q226" s="7">
        <v>92</v>
      </c>
      <c r="R226" s="8">
        <v>0.56441717791411039</v>
      </c>
      <c r="S226" s="7">
        <v>62</v>
      </c>
      <c r="T226" s="8">
        <v>0.38036809815950923</v>
      </c>
      <c r="U226" s="10">
        <v>163</v>
      </c>
      <c r="V226" s="11">
        <v>2.6520063322752423E-4</v>
      </c>
      <c r="W226" s="10">
        <v>310</v>
      </c>
      <c r="X226" s="11">
        <v>2.6741566055118679E-4</v>
      </c>
    </row>
    <row r="227" spans="2:24" s="1" customFormat="1" ht="18.75" customHeight="1">
      <c r="B227" s="6" t="s">
        <v>1228</v>
      </c>
      <c r="C227" s="7">
        <v>11</v>
      </c>
      <c r="D227" s="8">
        <v>7.0467648942985264E-3</v>
      </c>
      <c r="E227" s="7">
        <v>76</v>
      </c>
      <c r="F227" s="8">
        <v>4.8686739269698909E-2</v>
      </c>
      <c r="G227" s="7">
        <v>1186</v>
      </c>
      <c r="H227" s="8">
        <v>0.75976937860345928</v>
      </c>
      <c r="I227" s="7">
        <v>288</v>
      </c>
      <c r="J227" s="8">
        <v>0.18449711723254325</v>
      </c>
      <c r="K227" s="10">
        <v>1561</v>
      </c>
      <c r="L227" s="11">
        <v>2.8662449620374024E-3</v>
      </c>
      <c r="M227" s="7">
        <v>3</v>
      </c>
      <c r="N227" s="8">
        <v>5.1813471502590676E-3</v>
      </c>
      <c r="O227" s="7">
        <v>47</v>
      </c>
      <c r="P227" s="8">
        <v>8.1174438687392061E-2</v>
      </c>
      <c r="Q227" s="7">
        <v>298</v>
      </c>
      <c r="R227" s="8">
        <v>0.51468048359240071</v>
      </c>
      <c r="S227" s="7">
        <v>231</v>
      </c>
      <c r="T227" s="8">
        <v>0.39896373056994816</v>
      </c>
      <c r="U227" s="10">
        <v>579</v>
      </c>
      <c r="V227" s="11">
        <v>9.4203169717016282E-4</v>
      </c>
      <c r="W227" s="10">
        <v>2140</v>
      </c>
      <c r="X227" s="11">
        <v>1.8460306889662573E-3</v>
      </c>
    </row>
    <row r="228" spans="2:24" s="1" customFormat="1" ht="18.75" customHeight="1">
      <c r="B228" s="6" t="s">
        <v>1229</v>
      </c>
      <c r="C228" s="7"/>
      <c r="D228" s="8"/>
      <c r="E228" s="7">
        <v>54</v>
      </c>
      <c r="F228" s="8">
        <v>0.12529002320185614</v>
      </c>
      <c r="G228" s="7">
        <v>329</v>
      </c>
      <c r="H228" s="8">
        <v>0.76334106728538287</v>
      </c>
      <c r="I228" s="7">
        <v>48</v>
      </c>
      <c r="J228" s="8">
        <v>0.11136890951276102</v>
      </c>
      <c r="K228" s="10">
        <v>431</v>
      </c>
      <c r="L228" s="11">
        <v>7.913847396784885E-4</v>
      </c>
      <c r="M228" s="7"/>
      <c r="N228" s="8"/>
      <c r="O228" s="7">
        <v>46</v>
      </c>
      <c r="P228" s="8">
        <v>0.13450292397660818</v>
      </c>
      <c r="Q228" s="7">
        <v>159</v>
      </c>
      <c r="R228" s="8">
        <v>0.46491228070175439</v>
      </c>
      <c r="S228" s="7">
        <v>137</v>
      </c>
      <c r="T228" s="8">
        <v>0.40058479532163743</v>
      </c>
      <c r="U228" s="10">
        <v>342</v>
      </c>
      <c r="V228" s="11">
        <v>5.5643323045284231E-4</v>
      </c>
      <c r="W228" s="10">
        <v>773</v>
      </c>
      <c r="X228" s="11">
        <v>6.6681388905183035E-4</v>
      </c>
    </row>
    <row r="229" spans="2:24" s="1" customFormat="1" ht="18.75" customHeight="1">
      <c r="B229" s="6" t="s">
        <v>1230</v>
      </c>
      <c r="C229" s="7"/>
      <c r="D229" s="8"/>
      <c r="E229" s="7">
        <v>4</v>
      </c>
      <c r="F229" s="8">
        <v>1.2048192771084338E-2</v>
      </c>
      <c r="G229" s="7">
        <v>263</v>
      </c>
      <c r="H229" s="8">
        <v>0.79216867469879515</v>
      </c>
      <c r="I229" s="7">
        <v>65</v>
      </c>
      <c r="J229" s="8">
        <v>0.19578313253012047</v>
      </c>
      <c r="K229" s="10">
        <v>332</v>
      </c>
      <c r="L229" s="11">
        <v>6.0960495028598188E-4</v>
      </c>
      <c r="M229" s="7"/>
      <c r="N229" s="8"/>
      <c r="O229" s="7">
        <v>2</v>
      </c>
      <c r="P229" s="8">
        <v>8.9686098654708519E-3</v>
      </c>
      <c r="Q229" s="7">
        <v>149</v>
      </c>
      <c r="R229" s="8">
        <v>0.66816143497757852</v>
      </c>
      <c r="S229" s="7">
        <v>72</v>
      </c>
      <c r="T229" s="8">
        <v>0.32286995515695066</v>
      </c>
      <c r="U229" s="10">
        <v>223</v>
      </c>
      <c r="V229" s="11">
        <v>3.6282049821925098E-4</v>
      </c>
      <c r="W229" s="10">
        <v>555</v>
      </c>
      <c r="X229" s="11">
        <v>4.7876029550293121E-4</v>
      </c>
    </row>
    <row r="230" spans="2:24" s="1" customFormat="1" ht="18.75" customHeight="1">
      <c r="B230" s="6" t="s">
        <v>1231</v>
      </c>
      <c r="C230" s="7"/>
      <c r="D230" s="8"/>
      <c r="E230" s="7">
        <v>8</v>
      </c>
      <c r="F230" s="8">
        <v>4.3715846994535519E-2</v>
      </c>
      <c r="G230" s="7">
        <v>110</v>
      </c>
      <c r="H230" s="8">
        <v>0.60109289617486339</v>
      </c>
      <c r="I230" s="7">
        <v>65</v>
      </c>
      <c r="J230" s="8">
        <v>0.3551912568306011</v>
      </c>
      <c r="K230" s="10">
        <v>183</v>
      </c>
      <c r="L230" s="11">
        <v>3.360171864528153E-4</v>
      </c>
      <c r="M230" s="7"/>
      <c r="N230" s="8"/>
      <c r="O230" s="7">
        <v>3</v>
      </c>
      <c r="P230" s="8">
        <v>2.0408163265306121E-2</v>
      </c>
      <c r="Q230" s="7">
        <v>53</v>
      </c>
      <c r="R230" s="8">
        <v>0.36054421768707484</v>
      </c>
      <c r="S230" s="7">
        <v>91</v>
      </c>
      <c r="T230" s="8">
        <v>0.61904761904761907</v>
      </c>
      <c r="U230" s="10">
        <v>147</v>
      </c>
      <c r="V230" s="11">
        <v>2.3916866922973047E-4</v>
      </c>
      <c r="W230" s="10">
        <v>330</v>
      </c>
      <c r="X230" s="11">
        <v>2.8466828381255372E-4</v>
      </c>
    </row>
    <row r="231" spans="2:24" s="1" customFormat="1" ht="18.75" customHeight="1">
      <c r="B231" s="6" t="s">
        <v>1232</v>
      </c>
      <c r="C231" s="7">
        <v>7</v>
      </c>
      <c r="D231" s="8">
        <v>5.9982862039417309E-3</v>
      </c>
      <c r="E231" s="7">
        <v>118</v>
      </c>
      <c r="F231" s="8">
        <v>0.10111396743787489</v>
      </c>
      <c r="G231" s="7">
        <v>771</v>
      </c>
      <c r="H231" s="8">
        <v>0.66066838046272491</v>
      </c>
      <c r="I231" s="7">
        <v>271</v>
      </c>
      <c r="J231" s="8">
        <v>0.23221936589545844</v>
      </c>
      <c r="K231" s="10">
        <v>1167</v>
      </c>
      <c r="L231" s="11">
        <v>2.1427981234450025E-3</v>
      </c>
      <c r="M231" s="7">
        <v>6</v>
      </c>
      <c r="N231" s="8">
        <v>4.8899755501222494E-3</v>
      </c>
      <c r="O231" s="7">
        <v>80</v>
      </c>
      <c r="P231" s="8">
        <v>6.5199674001629987E-2</v>
      </c>
      <c r="Q231" s="7">
        <v>484</v>
      </c>
      <c r="R231" s="8">
        <v>0.39445802770986144</v>
      </c>
      <c r="S231" s="7">
        <v>657</v>
      </c>
      <c r="T231" s="8">
        <v>0.53545232273838628</v>
      </c>
      <c r="U231" s="10">
        <v>1227</v>
      </c>
      <c r="V231" s="11">
        <v>1.9963262390808112E-3</v>
      </c>
      <c r="W231" s="10">
        <v>2394</v>
      </c>
      <c r="X231" s="11">
        <v>2.065139004385617E-3</v>
      </c>
    </row>
    <row r="232" spans="2:24" s="1" customFormat="1" ht="18.75" customHeight="1">
      <c r="B232" s="6" t="s">
        <v>1233</v>
      </c>
      <c r="C232" s="7">
        <v>4</v>
      </c>
      <c r="D232" s="8">
        <v>2.0942408376963352E-2</v>
      </c>
      <c r="E232" s="7">
        <v>36</v>
      </c>
      <c r="F232" s="8">
        <v>0.18848167539267016</v>
      </c>
      <c r="G232" s="7">
        <v>72</v>
      </c>
      <c r="H232" s="8">
        <v>0.37696335078534032</v>
      </c>
      <c r="I232" s="7">
        <v>79</v>
      </c>
      <c r="J232" s="8">
        <v>0.41361256544502617</v>
      </c>
      <c r="K232" s="10">
        <v>191</v>
      </c>
      <c r="L232" s="11">
        <v>3.5070646236332086E-4</v>
      </c>
      <c r="M232" s="7">
        <v>5</v>
      </c>
      <c r="N232" s="8">
        <v>1.3850415512465374E-2</v>
      </c>
      <c r="O232" s="7">
        <v>15</v>
      </c>
      <c r="P232" s="8">
        <v>4.1551246537396121E-2</v>
      </c>
      <c r="Q232" s="7">
        <v>38</v>
      </c>
      <c r="R232" s="8">
        <v>0.10526315789473684</v>
      </c>
      <c r="S232" s="7">
        <v>303</v>
      </c>
      <c r="T232" s="8">
        <v>0.83933518005540164</v>
      </c>
      <c r="U232" s="10">
        <v>361</v>
      </c>
      <c r="V232" s="11">
        <v>5.8734618770022243E-4</v>
      </c>
      <c r="W232" s="10">
        <v>552</v>
      </c>
      <c r="X232" s="11">
        <v>4.761724020137262E-4</v>
      </c>
    </row>
    <row r="233" spans="2:24" s="1" customFormat="1" ht="18.75" customHeight="1">
      <c r="B233" s="6" t="s">
        <v>1234</v>
      </c>
      <c r="C233" s="7"/>
      <c r="D233" s="8"/>
      <c r="E233" s="7">
        <v>10</v>
      </c>
      <c r="F233" s="8">
        <v>7.5414781297134239E-3</v>
      </c>
      <c r="G233" s="7">
        <v>297</v>
      </c>
      <c r="H233" s="8">
        <v>0.2239819004524887</v>
      </c>
      <c r="I233" s="7">
        <v>1019</v>
      </c>
      <c r="J233" s="8">
        <v>0.76847662141779793</v>
      </c>
      <c r="K233" s="10">
        <v>1326</v>
      </c>
      <c r="L233" s="11">
        <v>2.4347474821663009E-3</v>
      </c>
      <c r="M233" s="7">
        <v>1</v>
      </c>
      <c r="N233" s="8">
        <v>3.0497102775236352E-4</v>
      </c>
      <c r="O233" s="7">
        <v>7</v>
      </c>
      <c r="P233" s="8">
        <v>2.1347971942665446E-3</v>
      </c>
      <c r="Q233" s="7">
        <v>257</v>
      </c>
      <c r="R233" s="8">
        <v>7.8377554132357433E-2</v>
      </c>
      <c r="S233" s="7">
        <v>3014</v>
      </c>
      <c r="T233" s="8">
        <v>0.91918267764562367</v>
      </c>
      <c r="U233" s="10">
        <v>3279</v>
      </c>
      <c r="V233" s="11">
        <v>5.3349256217978648E-3</v>
      </c>
      <c r="W233" s="10">
        <v>4605</v>
      </c>
      <c r="X233" s="11">
        <v>3.9724165059297264E-3</v>
      </c>
    </row>
    <row r="234" spans="2:24" s="1" customFormat="1" ht="18.75" customHeight="1">
      <c r="B234" s="6" t="s">
        <v>1235</v>
      </c>
      <c r="C234" s="7"/>
      <c r="D234" s="8"/>
      <c r="E234" s="7">
        <v>5</v>
      </c>
      <c r="F234" s="8">
        <v>0.11627906976744186</v>
      </c>
      <c r="G234" s="7">
        <v>18</v>
      </c>
      <c r="H234" s="8">
        <v>0.41860465116279072</v>
      </c>
      <c r="I234" s="7">
        <v>20</v>
      </c>
      <c r="J234" s="8">
        <v>0.46511627906976744</v>
      </c>
      <c r="K234" s="10">
        <v>43</v>
      </c>
      <c r="L234" s="11">
        <v>7.8954858018967524E-5</v>
      </c>
      <c r="M234" s="7"/>
      <c r="N234" s="8"/>
      <c r="O234" s="7">
        <v>3</v>
      </c>
      <c r="P234" s="8">
        <v>6.3829787234042548E-2</v>
      </c>
      <c r="Q234" s="7">
        <v>6</v>
      </c>
      <c r="R234" s="8">
        <v>0.1276595744680851</v>
      </c>
      <c r="S234" s="7">
        <v>38</v>
      </c>
      <c r="T234" s="8">
        <v>0.80851063829787229</v>
      </c>
      <c r="U234" s="10">
        <v>47</v>
      </c>
      <c r="V234" s="11">
        <v>7.6468894243519268E-5</v>
      </c>
      <c r="W234" s="10">
        <v>90</v>
      </c>
      <c r="X234" s="11">
        <v>7.7636804676151016E-5</v>
      </c>
    </row>
    <row r="235" spans="2:24" s="1" customFormat="1" ht="18.75" customHeight="1">
      <c r="B235" s="6" t="s">
        <v>1236</v>
      </c>
      <c r="C235" s="7"/>
      <c r="D235" s="8"/>
      <c r="E235" s="7">
        <v>24</v>
      </c>
      <c r="F235" s="8">
        <v>0.10762331838565023</v>
      </c>
      <c r="G235" s="7">
        <v>102</v>
      </c>
      <c r="H235" s="8">
        <v>0.45739910313901344</v>
      </c>
      <c r="I235" s="7">
        <v>97</v>
      </c>
      <c r="J235" s="8">
        <v>0.4349775784753363</v>
      </c>
      <c r="K235" s="10">
        <v>223</v>
      </c>
      <c r="L235" s="11">
        <v>4.0946356600534323E-4</v>
      </c>
      <c r="M235" s="7"/>
      <c r="N235" s="8"/>
      <c r="O235" s="7">
        <v>20</v>
      </c>
      <c r="P235" s="8">
        <v>0.14492753623188406</v>
      </c>
      <c r="Q235" s="7">
        <v>39</v>
      </c>
      <c r="R235" s="8">
        <v>0.28260869565217389</v>
      </c>
      <c r="S235" s="7">
        <v>79</v>
      </c>
      <c r="T235" s="8">
        <v>0.57246376811594202</v>
      </c>
      <c r="U235" s="10">
        <v>138</v>
      </c>
      <c r="V235" s="11">
        <v>2.2452568948097144E-4</v>
      </c>
      <c r="W235" s="10">
        <v>361</v>
      </c>
      <c r="X235" s="11">
        <v>3.114098498676724E-4</v>
      </c>
    </row>
    <row r="236" spans="2:24" s="1" customFormat="1" ht="18.75" customHeight="1">
      <c r="B236" s="6" t="s">
        <v>1237</v>
      </c>
      <c r="C236" s="7"/>
      <c r="D236" s="8"/>
      <c r="E236" s="7">
        <v>34</v>
      </c>
      <c r="F236" s="8">
        <v>3.3630069238377844E-2</v>
      </c>
      <c r="G236" s="7">
        <v>408</v>
      </c>
      <c r="H236" s="8">
        <v>0.40356083086053413</v>
      </c>
      <c r="I236" s="7">
        <v>569</v>
      </c>
      <c r="J236" s="8">
        <v>0.56280909990108807</v>
      </c>
      <c r="K236" s="10">
        <v>1011</v>
      </c>
      <c r="L236" s="11">
        <v>1.8563572431901435E-3</v>
      </c>
      <c r="M236" s="7">
        <v>2</v>
      </c>
      <c r="N236" s="8">
        <v>1.8921475875118259E-3</v>
      </c>
      <c r="O236" s="7">
        <v>35</v>
      </c>
      <c r="P236" s="8">
        <v>3.3112582781456956E-2</v>
      </c>
      <c r="Q236" s="7">
        <v>328</v>
      </c>
      <c r="R236" s="8">
        <v>0.31031220435193946</v>
      </c>
      <c r="S236" s="7">
        <v>692</v>
      </c>
      <c r="T236" s="8">
        <v>0.65468306527909181</v>
      </c>
      <c r="U236" s="10">
        <v>1057</v>
      </c>
      <c r="V236" s="11">
        <v>1.7197366216042524E-3</v>
      </c>
      <c r="W236" s="10">
        <v>2068</v>
      </c>
      <c r="X236" s="11">
        <v>1.7839212452253365E-3</v>
      </c>
    </row>
    <row r="237" spans="2:24" s="1" customFormat="1" ht="18.75" customHeight="1">
      <c r="B237" s="6" t="s">
        <v>1238</v>
      </c>
      <c r="C237" s="7"/>
      <c r="D237" s="8"/>
      <c r="E237" s="7">
        <v>4</v>
      </c>
      <c r="F237" s="8">
        <v>1.7857142857142856E-2</v>
      </c>
      <c r="G237" s="7">
        <v>84</v>
      </c>
      <c r="H237" s="8">
        <v>0.375</v>
      </c>
      <c r="I237" s="7">
        <v>136</v>
      </c>
      <c r="J237" s="8">
        <v>0.6071428571428571</v>
      </c>
      <c r="K237" s="10">
        <v>224</v>
      </c>
      <c r="L237" s="11">
        <v>4.112997254941564E-4</v>
      </c>
      <c r="M237" s="7">
        <v>2</v>
      </c>
      <c r="N237" s="8">
        <v>3.2894736842105261E-3</v>
      </c>
      <c r="O237" s="7">
        <v>4</v>
      </c>
      <c r="P237" s="8">
        <v>6.5789473684210523E-3</v>
      </c>
      <c r="Q237" s="7">
        <v>270</v>
      </c>
      <c r="R237" s="8">
        <v>0.44407894736842107</v>
      </c>
      <c r="S237" s="7">
        <v>332</v>
      </c>
      <c r="T237" s="8">
        <v>0.54605263157894735</v>
      </c>
      <c r="U237" s="10">
        <v>608</v>
      </c>
      <c r="V237" s="11">
        <v>9.8921463191616412E-4</v>
      </c>
      <c r="W237" s="10">
        <v>832</v>
      </c>
      <c r="X237" s="11">
        <v>7.177091276728627E-4</v>
      </c>
    </row>
    <row r="238" spans="2:24" s="1" customFormat="1" ht="18.75" customHeight="1">
      <c r="B238" s="6" t="s">
        <v>1239</v>
      </c>
      <c r="C238" s="7">
        <v>20</v>
      </c>
      <c r="D238" s="8">
        <v>3.6101083032490974E-2</v>
      </c>
      <c r="E238" s="7">
        <v>110</v>
      </c>
      <c r="F238" s="8">
        <v>0.19855595667870035</v>
      </c>
      <c r="G238" s="7">
        <v>224</v>
      </c>
      <c r="H238" s="8">
        <v>0.40433212996389889</v>
      </c>
      <c r="I238" s="7">
        <v>200</v>
      </c>
      <c r="J238" s="8">
        <v>0.36101083032490977</v>
      </c>
      <c r="K238" s="10">
        <v>554</v>
      </c>
      <c r="L238" s="11">
        <v>1.0172323568025119E-3</v>
      </c>
      <c r="M238" s="7">
        <v>4</v>
      </c>
      <c r="N238" s="8">
        <v>3.5618878005342831E-3</v>
      </c>
      <c r="O238" s="7">
        <v>103</v>
      </c>
      <c r="P238" s="8">
        <v>9.1718610863757793E-2</v>
      </c>
      <c r="Q238" s="7">
        <v>513</v>
      </c>
      <c r="R238" s="8">
        <v>0.45681211041852182</v>
      </c>
      <c r="S238" s="7">
        <v>503</v>
      </c>
      <c r="T238" s="8">
        <v>0.44790739091718612</v>
      </c>
      <c r="U238" s="10">
        <v>1123</v>
      </c>
      <c r="V238" s="11">
        <v>1.8271184730951518E-3</v>
      </c>
      <c r="W238" s="10">
        <v>1677</v>
      </c>
      <c r="X238" s="11">
        <v>1.4466324604656138E-3</v>
      </c>
    </row>
    <row r="239" spans="2:24" s="1" customFormat="1" ht="18.75" customHeight="1">
      <c r="B239" s="6" t="s">
        <v>1240</v>
      </c>
      <c r="C239" s="7">
        <v>2</v>
      </c>
      <c r="D239" s="8">
        <v>1.1111111111111112E-2</v>
      </c>
      <c r="E239" s="7">
        <v>35</v>
      </c>
      <c r="F239" s="8">
        <v>0.19444444444444445</v>
      </c>
      <c r="G239" s="7">
        <v>66</v>
      </c>
      <c r="H239" s="8">
        <v>0.36666666666666664</v>
      </c>
      <c r="I239" s="7">
        <v>77</v>
      </c>
      <c r="J239" s="8">
        <v>0.42777777777777776</v>
      </c>
      <c r="K239" s="10">
        <v>180</v>
      </c>
      <c r="L239" s="11">
        <v>3.3050870798637572E-4</v>
      </c>
      <c r="M239" s="7">
        <v>1</v>
      </c>
      <c r="N239" s="8">
        <v>9.5238095238095247E-3</v>
      </c>
      <c r="O239" s="7">
        <v>21</v>
      </c>
      <c r="P239" s="8">
        <v>0.2</v>
      </c>
      <c r="Q239" s="7">
        <v>29</v>
      </c>
      <c r="R239" s="8">
        <v>0.27619047619047621</v>
      </c>
      <c r="S239" s="7">
        <v>54</v>
      </c>
      <c r="T239" s="8">
        <v>0.51428571428571423</v>
      </c>
      <c r="U239" s="10">
        <v>105</v>
      </c>
      <c r="V239" s="11">
        <v>1.7083476373552176E-4</v>
      </c>
      <c r="W239" s="10">
        <v>285</v>
      </c>
      <c r="X239" s="11">
        <v>2.4584988147447818E-4</v>
      </c>
    </row>
    <row r="240" spans="2:24" s="1" customFormat="1" ht="18.75" customHeight="1">
      <c r="B240" s="6" t="s">
        <v>1241</v>
      </c>
      <c r="C240" s="7">
        <v>2</v>
      </c>
      <c r="D240" s="8">
        <v>8.4139671855279767E-4</v>
      </c>
      <c r="E240" s="7">
        <v>91</v>
      </c>
      <c r="F240" s="8">
        <v>3.8283550694152291E-2</v>
      </c>
      <c r="G240" s="7">
        <v>1340</v>
      </c>
      <c r="H240" s="8">
        <v>0.56373580143037438</v>
      </c>
      <c r="I240" s="7">
        <v>944</v>
      </c>
      <c r="J240" s="8">
        <v>0.3971392511569205</v>
      </c>
      <c r="K240" s="10">
        <v>2377</v>
      </c>
      <c r="L240" s="11">
        <v>4.3645511049089725E-3</v>
      </c>
      <c r="M240" s="7">
        <v>1</v>
      </c>
      <c r="N240" s="8">
        <v>2.9368575624082231E-4</v>
      </c>
      <c r="O240" s="7">
        <v>187</v>
      </c>
      <c r="P240" s="8">
        <v>5.4919236417033772E-2</v>
      </c>
      <c r="Q240" s="7">
        <v>1170</v>
      </c>
      <c r="R240" s="8">
        <v>0.34361233480176212</v>
      </c>
      <c r="S240" s="7">
        <v>2047</v>
      </c>
      <c r="T240" s="8">
        <v>0.60117474302496332</v>
      </c>
      <c r="U240" s="10">
        <v>3405</v>
      </c>
      <c r="V240" s="11">
        <v>5.5399273382804913E-3</v>
      </c>
      <c r="W240" s="10">
        <v>5782</v>
      </c>
      <c r="X240" s="11">
        <v>4.9877333848611684E-3</v>
      </c>
    </row>
    <row r="241" spans="2:24" s="1" customFormat="1" ht="18.75" customHeight="1">
      <c r="B241" s="6" t="s">
        <v>1242</v>
      </c>
      <c r="C241" s="7"/>
      <c r="D241" s="8"/>
      <c r="E241" s="7">
        <v>5</v>
      </c>
      <c r="F241" s="8">
        <v>3.7037037037037035E-2</v>
      </c>
      <c r="G241" s="7">
        <v>31</v>
      </c>
      <c r="H241" s="8">
        <v>0.22962962962962963</v>
      </c>
      <c r="I241" s="7">
        <v>99</v>
      </c>
      <c r="J241" s="8">
        <v>0.73333333333333328</v>
      </c>
      <c r="K241" s="10">
        <v>135</v>
      </c>
      <c r="L241" s="11">
        <v>2.4788153098978175E-4</v>
      </c>
      <c r="M241" s="7">
        <v>1</v>
      </c>
      <c r="N241" s="8">
        <v>4.6948356807511738E-3</v>
      </c>
      <c r="O241" s="7">
        <v>3</v>
      </c>
      <c r="P241" s="8">
        <v>1.4084507042253521E-2</v>
      </c>
      <c r="Q241" s="7">
        <v>17</v>
      </c>
      <c r="R241" s="8">
        <v>7.9812206572769953E-2</v>
      </c>
      <c r="S241" s="7">
        <v>192</v>
      </c>
      <c r="T241" s="8">
        <v>0.90140845070422537</v>
      </c>
      <c r="U241" s="10">
        <v>213</v>
      </c>
      <c r="V241" s="11">
        <v>3.4655052072062986E-4</v>
      </c>
      <c r="W241" s="10">
        <v>348</v>
      </c>
      <c r="X241" s="11">
        <v>3.0019564474778392E-4</v>
      </c>
    </row>
    <row r="242" spans="2:24" s="1" customFormat="1" ht="18.75" customHeight="1">
      <c r="B242" s="6" t="s">
        <v>1243</v>
      </c>
      <c r="C242" s="7"/>
      <c r="D242" s="8"/>
      <c r="E242" s="7">
        <v>42</v>
      </c>
      <c r="F242" s="8">
        <v>0.13636363636363635</v>
      </c>
      <c r="G242" s="7">
        <v>114</v>
      </c>
      <c r="H242" s="8">
        <v>0.37012987012987014</v>
      </c>
      <c r="I242" s="7">
        <v>152</v>
      </c>
      <c r="J242" s="8">
        <v>0.4935064935064935</v>
      </c>
      <c r="K242" s="10">
        <v>308</v>
      </c>
      <c r="L242" s="11">
        <v>5.6553712255446513E-4</v>
      </c>
      <c r="M242" s="7">
        <v>1</v>
      </c>
      <c r="N242" s="8">
        <v>1.3908205841446453E-3</v>
      </c>
      <c r="O242" s="7">
        <v>32</v>
      </c>
      <c r="P242" s="8">
        <v>4.4506258692628649E-2</v>
      </c>
      <c r="Q242" s="7">
        <v>86</v>
      </c>
      <c r="R242" s="8">
        <v>0.11961057023643949</v>
      </c>
      <c r="S242" s="7">
        <v>600</v>
      </c>
      <c r="T242" s="8">
        <v>0.83449235048678716</v>
      </c>
      <c r="U242" s="10">
        <v>719</v>
      </c>
      <c r="V242" s="11">
        <v>1.1698113821508585E-3</v>
      </c>
      <c r="W242" s="10">
        <v>1027</v>
      </c>
      <c r="X242" s="11">
        <v>8.859222044711898E-4</v>
      </c>
    </row>
    <row r="243" spans="2:24" s="1" customFormat="1" ht="18.75" customHeight="1">
      <c r="B243" s="6" t="s">
        <v>1244</v>
      </c>
      <c r="C243" s="7"/>
      <c r="D243" s="8"/>
      <c r="E243" s="7">
        <v>73</v>
      </c>
      <c r="F243" s="8">
        <v>0.39459459459459462</v>
      </c>
      <c r="G243" s="7">
        <v>60</v>
      </c>
      <c r="H243" s="8">
        <v>0.32432432432432434</v>
      </c>
      <c r="I243" s="7">
        <v>52</v>
      </c>
      <c r="J243" s="8">
        <v>0.2810810810810811</v>
      </c>
      <c r="K243" s="10">
        <v>185</v>
      </c>
      <c r="L243" s="11">
        <v>3.396895054304417E-4</v>
      </c>
      <c r="M243" s="7">
        <v>2</v>
      </c>
      <c r="N243" s="8">
        <v>1.098901098901099E-2</v>
      </c>
      <c r="O243" s="7">
        <v>54</v>
      </c>
      <c r="P243" s="8">
        <v>0.2967032967032967</v>
      </c>
      <c r="Q243" s="7">
        <v>44</v>
      </c>
      <c r="R243" s="8">
        <v>0.24175824175824176</v>
      </c>
      <c r="S243" s="7">
        <v>82</v>
      </c>
      <c r="T243" s="8">
        <v>0.45054945054945056</v>
      </c>
      <c r="U243" s="10">
        <v>182</v>
      </c>
      <c r="V243" s="11">
        <v>2.9611359047490435E-4</v>
      </c>
      <c r="W243" s="10">
        <v>367</v>
      </c>
      <c r="X243" s="11">
        <v>3.1658563684608247E-4</v>
      </c>
    </row>
    <row r="244" spans="2:24" s="1" customFormat="1" ht="18.75" customHeight="1">
      <c r="B244" s="6" t="s">
        <v>1245</v>
      </c>
      <c r="C244" s="7">
        <v>2</v>
      </c>
      <c r="D244" s="8">
        <v>3.4423407917383822E-3</v>
      </c>
      <c r="E244" s="7">
        <v>141</v>
      </c>
      <c r="F244" s="8">
        <v>0.24268502581755594</v>
      </c>
      <c r="G244" s="7">
        <v>143</v>
      </c>
      <c r="H244" s="8">
        <v>0.24612736660929432</v>
      </c>
      <c r="I244" s="7">
        <v>295</v>
      </c>
      <c r="J244" s="8">
        <v>0.50774526678141141</v>
      </c>
      <c r="K244" s="10">
        <v>581</v>
      </c>
      <c r="L244" s="11">
        <v>1.0668086630004681E-3</v>
      </c>
      <c r="M244" s="7">
        <v>1</v>
      </c>
      <c r="N244" s="8">
        <v>6.459948320413437E-4</v>
      </c>
      <c r="O244" s="7">
        <v>105</v>
      </c>
      <c r="P244" s="8">
        <v>6.7829457364341081E-2</v>
      </c>
      <c r="Q244" s="7">
        <v>319</v>
      </c>
      <c r="R244" s="8">
        <v>0.20607235142118863</v>
      </c>
      <c r="S244" s="7">
        <v>1123</v>
      </c>
      <c r="T244" s="8">
        <v>0.72545219638242897</v>
      </c>
      <c r="U244" s="10">
        <v>1548</v>
      </c>
      <c r="V244" s="11">
        <v>2.5185925167865494E-3</v>
      </c>
      <c r="W244" s="10">
        <v>2129</v>
      </c>
      <c r="X244" s="11">
        <v>1.8365417461725054E-3</v>
      </c>
    </row>
    <row r="245" spans="2:24" s="1" customFormat="1" ht="18.75" customHeight="1">
      <c r="B245" s="6" t="s">
        <v>1246</v>
      </c>
      <c r="C245" s="7">
        <v>3</v>
      </c>
      <c r="D245" s="8">
        <v>2.5167785234899327E-3</v>
      </c>
      <c r="E245" s="7">
        <v>95</v>
      </c>
      <c r="F245" s="8">
        <v>7.9697986577181204E-2</v>
      </c>
      <c r="G245" s="7">
        <v>252</v>
      </c>
      <c r="H245" s="8">
        <v>0.21140939597315436</v>
      </c>
      <c r="I245" s="7">
        <v>842</v>
      </c>
      <c r="J245" s="8">
        <v>0.7063758389261745</v>
      </c>
      <c r="K245" s="10">
        <v>1192</v>
      </c>
      <c r="L245" s="11">
        <v>2.1887021106653322E-3</v>
      </c>
      <c r="M245" s="7">
        <v>3</v>
      </c>
      <c r="N245" s="8">
        <v>1.7626321974148062E-3</v>
      </c>
      <c r="O245" s="7">
        <v>41</v>
      </c>
      <c r="P245" s="8">
        <v>2.4089306698002352E-2</v>
      </c>
      <c r="Q245" s="7">
        <v>145</v>
      </c>
      <c r="R245" s="8">
        <v>8.5193889541715626E-2</v>
      </c>
      <c r="S245" s="7">
        <v>1513</v>
      </c>
      <c r="T245" s="8">
        <v>0.88895417156286727</v>
      </c>
      <c r="U245" s="10">
        <v>1702</v>
      </c>
      <c r="V245" s="11">
        <v>2.7691501702653146E-3</v>
      </c>
      <c r="W245" s="10">
        <v>2894</v>
      </c>
      <c r="X245" s="11">
        <v>2.4964545859197892E-3</v>
      </c>
    </row>
    <row r="246" spans="2:24" s="1" customFormat="1" ht="18.75" customHeight="1">
      <c r="B246" s="6" t="s">
        <v>1247</v>
      </c>
      <c r="C246" s="7">
        <v>1</v>
      </c>
      <c r="D246" s="8">
        <v>5.4824561403508769E-4</v>
      </c>
      <c r="E246" s="7">
        <v>12</v>
      </c>
      <c r="F246" s="8">
        <v>6.5789473684210523E-3</v>
      </c>
      <c r="G246" s="7">
        <v>604</v>
      </c>
      <c r="H246" s="8">
        <v>0.33114035087719296</v>
      </c>
      <c r="I246" s="7">
        <v>1207</v>
      </c>
      <c r="J246" s="8">
        <v>0.66173245614035092</v>
      </c>
      <c r="K246" s="10">
        <v>1824</v>
      </c>
      <c r="L246" s="11">
        <v>3.3491549075952737E-3</v>
      </c>
      <c r="M246" s="7"/>
      <c r="N246" s="8"/>
      <c r="O246" s="7">
        <v>27</v>
      </c>
      <c r="P246" s="8">
        <v>6.1869844179651698E-3</v>
      </c>
      <c r="Q246" s="7">
        <v>495</v>
      </c>
      <c r="R246" s="8">
        <v>0.11342804766269478</v>
      </c>
      <c r="S246" s="7">
        <v>3842</v>
      </c>
      <c r="T246" s="8">
        <v>0.88038496791934007</v>
      </c>
      <c r="U246" s="10">
        <v>4364</v>
      </c>
      <c r="V246" s="11">
        <v>7.1002181803982564E-3</v>
      </c>
      <c r="W246" s="10">
        <v>6188</v>
      </c>
      <c r="X246" s="11">
        <v>5.3379616370669162E-3</v>
      </c>
    </row>
    <row r="247" spans="2:24" s="1" customFormat="1" ht="18.75" customHeight="1">
      <c r="B247" s="6" t="s">
        <v>1248</v>
      </c>
      <c r="C247" s="7"/>
      <c r="D247" s="8"/>
      <c r="E247" s="7"/>
      <c r="F247" s="8"/>
      <c r="G247" s="7">
        <v>25</v>
      </c>
      <c r="H247" s="8">
        <v>0.65789473684210531</v>
      </c>
      <c r="I247" s="7">
        <v>13</v>
      </c>
      <c r="J247" s="8">
        <v>0.34210526315789475</v>
      </c>
      <c r="K247" s="10">
        <v>38</v>
      </c>
      <c r="L247" s="11">
        <v>6.977406057490154E-5</v>
      </c>
      <c r="M247" s="7"/>
      <c r="N247" s="8"/>
      <c r="O247" s="7"/>
      <c r="P247" s="8"/>
      <c r="Q247" s="7">
        <v>7</v>
      </c>
      <c r="R247" s="8">
        <v>0.14000000000000001</v>
      </c>
      <c r="S247" s="7">
        <v>43</v>
      </c>
      <c r="T247" s="8">
        <v>0.86</v>
      </c>
      <c r="U247" s="10">
        <v>50</v>
      </c>
      <c r="V247" s="11">
        <v>8.13498874931056E-5</v>
      </c>
      <c r="W247" s="10">
        <v>88</v>
      </c>
      <c r="X247" s="11">
        <v>7.5911542350014317E-5</v>
      </c>
    </row>
    <row r="248" spans="2:24" s="1" customFormat="1" ht="18.75" customHeight="1">
      <c r="B248" s="6" t="s">
        <v>1249</v>
      </c>
      <c r="C248" s="7"/>
      <c r="D248" s="8"/>
      <c r="E248" s="7"/>
      <c r="F248" s="8"/>
      <c r="G248" s="7">
        <v>133</v>
      </c>
      <c r="H248" s="8">
        <v>0.82098765432098764</v>
      </c>
      <c r="I248" s="7">
        <v>29</v>
      </c>
      <c r="J248" s="8">
        <v>0.17901234567901234</v>
      </c>
      <c r="K248" s="10">
        <v>162</v>
      </c>
      <c r="L248" s="11">
        <v>2.9745783718773813E-4</v>
      </c>
      <c r="M248" s="7"/>
      <c r="N248" s="8"/>
      <c r="O248" s="7"/>
      <c r="P248" s="8"/>
      <c r="Q248" s="7">
        <v>66</v>
      </c>
      <c r="R248" s="8">
        <v>0.3251231527093596</v>
      </c>
      <c r="S248" s="7">
        <v>137</v>
      </c>
      <c r="T248" s="8">
        <v>0.67487684729064035</v>
      </c>
      <c r="U248" s="10">
        <v>203</v>
      </c>
      <c r="V248" s="11">
        <v>3.3028054322200873E-4</v>
      </c>
      <c r="W248" s="10">
        <v>365</v>
      </c>
      <c r="X248" s="11">
        <v>3.1486037451994574E-4</v>
      </c>
    </row>
    <row r="249" spans="2:24" s="1" customFormat="1" ht="18.75" customHeight="1">
      <c r="B249" s="6" t="s">
        <v>1250</v>
      </c>
      <c r="C249" s="7"/>
      <c r="D249" s="8"/>
      <c r="E249" s="7">
        <v>138</v>
      </c>
      <c r="F249" s="8">
        <v>0.91390728476821192</v>
      </c>
      <c r="G249" s="7">
        <v>13</v>
      </c>
      <c r="H249" s="8">
        <v>8.6092715231788075E-2</v>
      </c>
      <c r="I249" s="7"/>
      <c r="J249" s="8"/>
      <c r="K249" s="10">
        <v>151</v>
      </c>
      <c r="L249" s="11">
        <v>2.7726008281079293E-4</v>
      </c>
      <c r="M249" s="7"/>
      <c r="N249" s="8"/>
      <c r="O249" s="7">
        <v>53</v>
      </c>
      <c r="P249" s="8">
        <v>0.9464285714285714</v>
      </c>
      <c r="Q249" s="7">
        <v>3</v>
      </c>
      <c r="R249" s="8">
        <v>5.3571428571428568E-2</v>
      </c>
      <c r="S249" s="7"/>
      <c r="T249" s="8"/>
      <c r="U249" s="10">
        <v>56</v>
      </c>
      <c r="V249" s="11">
        <v>9.1111873992278264E-5</v>
      </c>
      <c r="W249" s="10">
        <v>207</v>
      </c>
      <c r="X249" s="11">
        <v>1.7856465075514731E-4</v>
      </c>
    </row>
    <row r="250" spans="2:24" s="1" customFormat="1" ht="18.75" customHeight="1">
      <c r="B250" s="6" t="s">
        <v>1251</v>
      </c>
      <c r="C250" s="7"/>
      <c r="D250" s="8"/>
      <c r="E250" s="7"/>
      <c r="F250" s="8"/>
      <c r="G250" s="7">
        <v>66</v>
      </c>
      <c r="H250" s="8">
        <v>0.47482014388489208</v>
      </c>
      <c r="I250" s="7">
        <v>73</v>
      </c>
      <c r="J250" s="8">
        <v>0.52517985611510787</v>
      </c>
      <c r="K250" s="10">
        <v>139</v>
      </c>
      <c r="L250" s="11">
        <v>2.5522616894503456E-4</v>
      </c>
      <c r="M250" s="7"/>
      <c r="N250" s="8"/>
      <c r="O250" s="7"/>
      <c r="P250" s="8"/>
      <c r="Q250" s="7">
        <v>19</v>
      </c>
      <c r="R250" s="8">
        <v>8.7155963302752298E-2</v>
      </c>
      <c r="S250" s="7">
        <v>199</v>
      </c>
      <c r="T250" s="8">
        <v>0.91284403669724767</v>
      </c>
      <c r="U250" s="10">
        <v>218</v>
      </c>
      <c r="V250" s="11">
        <v>3.5468550946994039E-4</v>
      </c>
      <c r="W250" s="10">
        <v>357</v>
      </c>
      <c r="X250" s="11">
        <v>3.07959325215399E-4</v>
      </c>
    </row>
    <row r="251" spans="2:24" s="1" customFormat="1" ht="18.75" customHeight="1">
      <c r="B251" s="6" t="s">
        <v>1252</v>
      </c>
      <c r="C251" s="7"/>
      <c r="D251" s="8"/>
      <c r="E251" s="7"/>
      <c r="F251" s="8"/>
      <c r="G251" s="7">
        <v>388</v>
      </c>
      <c r="H251" s="8">
        <v>0.71323529411764708</v>
      </c>
      <c r="I251" s="7">
        <v>156</v>
      </c>
      <c r="J251" s="8">
        <v>0.28676470588235292</v>
      </c>
      <c r="K251" s="10">
        <v>544</v>
      </c>
      <c r="L251" s="11">
        <v>9.988707619143799E-4</v>
      </c>
      <c r="M251" s="7"/>
      <c r="N251" s="8"/>
      <c r="O251" s="7"/>
      <c r="P251" s="8"/>
      <c r="Q251" s="7">
        <v>191</v>
      </c>
      <c r="R251" s="8">
        <v>0.24645161290322581</v>
      </c>
      <c r="S251" s="7">
        <v>584</v>
      </c>
      <c r="T251" s="8">
        <v>0.75354838709677419</v>
      </c>
      <c r="U251" s="10">
        <v>775</v>
      </c>
      <c r="V251" s="11">
        <v>1.2609232561431368E-3</v>
      </c>
      <c r="W251" s="10">
        <v>1319</v>
      </c>
      <c r="X251" s="11">
        <v>1.1378105040871465E-3</v>
      </c>
    </row>
    <row r="252" spans="2:24" s="1" customFormat="1" ht="18.75" customHeight="1">
      <c r="B252" s="6" t="s">
        <v>1253</v>
      </c>
      <c r="C252" s="7">
        <v>2</v>
      </c>
      <c r="D252" s="8">
        <v>1.092896174863388E-2</v>
      </c>
      <c r="E252" s="7">
        <v>145</v>
      </c>
      <c r="F252" s="8">
        <v>0.79234972677595628</v>
      </c>
      <c r="G252" s="7">
        <v>36</v>
      </c>
      <c r="H252" s="8">
        <v>0.19672131147540983</v>
      </c>
      <c r="I252" s="7"/>
      <c r="J252" s="8"/>
      <c r="K252" s="10">
        <v>183</v>
      </c>
      <c r="L252" s="11">
        <v>3.360171864528153E-4</v>
      </c>
      <c r="M252" s="7">
        <v>2</v>
      </c>
      <c r="N252" s="8">
        <v>2.6315789473684209E-2</v>
      </c>
      <c r="O252" s="7">
        <v>70</v>
      </c>
      <c r="P252" s="8">
        <v>0.92105263157894735</v>
      </c>
      <c r="Q252" s="7">
        <v>4</v>
      </c>
      <c r="R252" s="8">
        <v>5.2631578947368418E-2</v>
      </c>
      <c r="S252" s="7"/>
      <c r="T252" s="8"/>
      <c r="U252" s="10">
        <v>76</v>
      </c>
      <c r="V252" s="11">
        <v>1.2365182898952052E-4</v>
      </c>
      <c r="W252" s="10">
        <v>259</v>
      </c>
      <c r="X252" s="11">
        <v>2.2342147123470123E-4</v>
      </c>
    </row>
    <row r="253" spans="2:24" s="1" customFormat="1" ht="18.75" customHeight="1">
      <c r="B253" s="6" t="s">
        <v>1254</v>
      </c>
      <c r="C253" s="7">
        <v>72</v>
      </c>
      <c r="D253" s="8">
        <v>7.0845222867263608E-3</v>
      </c>
      <c r="E253" s="7">
        <v>131</v>
      </c>
      <c r="F253" s="8">
        <v>1.2889894716127127E-2</v>
      </c>
      <c r="G253" s="7">
        <v>3478</v>
      </c>
      <c r="H253" s="8">
        <v>0.34222178490603167</v>
      </c>
      <c r="I253" s="7">
        <v>6482</v>
      </c>
      <c r="J253" s="8">
        <v>0.63780379809111487</v>
      </c>
      <c r="K253" s="10">
        <v>10163</v>
      </c>
      <c r="L253" s="11">
        <v>1.8660888884808536E-2</v>
      </c>
      <c r="M253" s="7">
        <v>93</v>
      </c>
      <c r="N253" s="8">
        <v>5.1375538614517732E-3</v>
      </c>
      <c r="O253" s="7">
        <v>126</v>
      </c>
      <c r="P253" s="8">
        <v>6.9605568445475635E-3</v>
      </c>
      <c r="Q253" s="7">
        <v>3937</v>
      </c>
      <c r="R253" s="8">
        <v>0.21748978013479173</v>
      </c>
      <c r="S253" s="7">
        <v>13946</v>
      </c>
      <c r="T253" s="8">
        <v>0.77041210915920888</v>
      </c>
      <c r="U253" s="10">
        <v>18102</v>
      </c>
      <c r="V253" s="11">
        <v>2.9451913268003952E-2</v>
      </c>
      <c r="W253" s="10">
        <v>28265</v>
      </c>
      <c r="X253" s="11">
        <v>2.4382269824126758E-2</v>
      </c>
    </row>
    <row r="254" spans="2:24" s="1" customFormat="1" ht="18.75" customHeight="1">
      <c r="B254" s="6" t="s">
        <v>1255</v>
      </c>
      <c r="C254" s="7"/>
      <c r="D254" s="8"/>
      <c r="E254" s="7"/>
      <c r="F254" s="8"/>
      <c r="G254" s="7">
        <v>12</v>
      </c>
      <c r="H254" s="8">
        <v>0.41379310344827586</v>
      </c>
      <c r="I254" s="7">
        <v>17</v>
      </c>
      <c r="J254" s="8">
        <v>0.58620689655172409</v>
      </c>
      <c r="K254" s="10">
        <v>29</v>
      </c>
      <c r="L254" s="11">
        <v>5.3248625175582753E-5</v>
      </c>
      <c r="M254" s="7"/>
      <c r="N254" s="8"/>
      <c r="O254" s="7"/>
      <c r="P254" s="8"/>
      <c r="Q254" s="7">
        <v>1009</v>
      </c>
      <c r="R254" s="8">
        <v>0.62593052109181146</v>
      </c>
      <c r="S254" s="7">
        <v>603</v>
      </c>
      <c r="T254" s="8">
        <v>0.37406947890818859</v>
      </c>
      <c r="U254" s="10">
        <v>1612</v>
      </c>
      <c r="V254" s="11">
        <v>2.6227203727777243E-3</v>
      </c>
      <c r="W254" s="10">
        <v>1641</v>
      </c>
      <c r="X254" s="11">
        <v>1.4155777385951535E-3</v>
      </c>
    </row>
    <row r="255" spans="2:24" s="1" customFormat="1" ht="18.75" customHeight="1">
      <c r="B255" s="6" t="s">
        <v>1256</v>
      </c>
      <c r="C255" s="7"/>
      <c r="D255" s="8"/>
      <c r="E255" s="7"/>
      <c r="F255" s="8"/>
      <c r="G255" s="7">
        <v>8</v>
      </c>
      <c r="H255" s="8">
        <v>0.16326530612244897</v>
      </c>
      <c r="I255" s="7">
        <v>41</v>
      </c>
      <c r="J255" s="8">
        <v>0.83673469387755106</v>
      </c>
      <c r="K255" s="10">
        <v>49</v>
      </c>
      <c r="L255" s="11">
        <v>8.9971814951846711E-5</v>
      </c>
      <c r="M255" s="7"/>
      <c r="N255" s="8"/>
      <c r="O255" s="7"/>
      <c r="P255" s="8"/>
      <c r="Q255" s="7">
        <v>1830</v>
      </c>
      <c r="R255" s="8">
        <v>0.63718662952646243</v>
      </c>
      <c r="S255" s="7">
        <v>1042</v>
      </c>
      <c r="T255" s="8">
        <v>0.36281337047353762</v>
      </c>
      <c r="U255" s="10">
        <v>2872</v>
      </c>
      <c r="V255" s="11">
        <v>4.6727375376039854E-3</v>
      </c>
      <c r="W255" s="10">
        <v>2921</v>
      </c>
      <c r="X255" s="11">
        <v>2.5197456273226343E-3</v>
      </c>
    </row>
    <row r="256" spans="2:24" s="1" customFormat="1" ht="18.75" customHeight="1">
      <c r="B256" s="6" t="s">
        <v>1257</v>
      </c>
      <c r="C256" s="7"/>
      <c r="D256" s="8"/>
      <c r="E256" s="7"/>
      <c r="F256" s="8"/>
      <c r="G256" s="7"/>
      <c r="H256" s="8"/>
      <c r="I256" s="7"/>
      <c r="J256" s="8"/>
      <c r="K256" s="10"/>
      <c r="L256" s="11"/>
      <c r="M256" s="7"/>
      <c r="N256" s="8"/>
      <c r="O256" s="7"/>
      <c r="P256" s="8"/>
      <c r="Q256" s="7">
        <v>672</v>
      </c>
      <c r="R256" s="8">
        <v>0.58081244598098536</v>
      </c>
      <c r="S256" s="7">
        <v>485</v>
      </c>
      <c r="T256" s="8">
        <v>0.4191875540190147</v>
      </c>
      <c r="U256" s="10">
        <v>1157</v>
      </c>
      <c r="V256" s="11">
        <v>1.8824363965904635E-3</v>
      </c>
      <c r="W256" s="10">
        <v>1157</v>
      </c>
      <c r="X256" s="11">
        <v>9.9806425567007463E-4</v>
      </c>
    </row>
    <row r="257" spans="2:24" s="1" customFormat="1" ht="18.75" customHeight="1">
      <c r="B257" s="6" t="s">
        <v>1258</v>
      </c>
      <c r="C257" s="7"/>
      <c r="D257" s="8"/>
      <c r="E257" s="7"/>
      <c r="F257" s="8"/>
      <c r="G257" s="7">
        <v>3</v>
      </c>
      <c r="H257" s="8">
        <v>0.75</v>
      </c>
      <c r="I257" s="7">
        <v>1</v>
      </c>
      <c r="J257" s="8">
        <v>0.25</v>
      </c>
      <c r="K257" s="10">
        <v>4</v>
      </c>
      <c r="L257" s="11">
        <v>7.3446379552527933E-6</v>
      </c>
      <c r="M257" s="7"/>
      <c r="N257" s="8"/>
      <c r="O257" s="7"/>
      <c r="P257" s="8"/>
      <c r="Q257" s="7">
        <v>2314</v>
      </c>
      <c r="R257" s="8">
        <v>0.54899169632265721</v>
      </c>
      <c r="S257" s="7">
        <v>1901</v>
      </c>
      <c r="T257" s="8">
        <v>0.45100830367734285</v>
      </c>
      <c r="U257" s="10">
        <v>4215</v>
      </c>
      <c r="V257" s="11">
        <v>6.8577955156688018E-3</v>
      </c>
      <c r="W257" s="10">
        <v>4219</v>
      </c>
      <c r="X257" s="11">
        <v>3.6394408769853458E-3</v>
      </c>
    </row>
    <row r="258" spans="2:24" s="1" customFormat="1" ht="18.75" customHeight="1">
      <c r="B258" s="6" t="s">
        <v>1259</v>
      </c>
      <c r="C258" s="7"/>
      <c r="D258" s="8"/>
      <c r="E258" s="7">
        <v>2</v>
      </c>
      <c r="F258" s="8">
        <v>2.2222222222222223E-2</v>
      </c>
      <c r="G258" s="7">
        <v>68</v>
      </c>
      <c r="H258" s="8">
        <v>0.75555555555555554</v>
      </c>
      <c r="I258" s="7">
        <v>20</v>
      </c>
      <c r="J258" s="8">
        <v>0.22222222222222221</v>
      </c>
      <c r="K258" s="10">
        <v>90</v>
      </c>
      <c r="L258" s="11">
        <v>1.6525435399318786E-4</v>
      </c>
      <c r="M258" s="7"/>
      <c r="N258" s="8"/>
      <c r="O258" s="7">
        <v>1</v>
      </c>
      <c r="P258" s="8">
        <v>9.0415913200723324E-4</v>
      </c>
      <c r="Q258" s="7">
        <v>955</v>
      </c>
      <c r="R258" s="8">
        <v>0.86347197106690776</v>
      </c>
      <c r="S258" s="7">
        <v>150</v>
      </c>
      <c r="T258" s="8">
        <v>0.13562386980108498</v>
      </c>
      <c r="U258" s="10">
        <v>1106</v>
      </c>
      <c r="V258" s="11">
        <v>1.7994595113474958E-3</v>
      </c>
      <c r="W258" s="10">
        <v>1196</v>
      </c>
      <c r="X258" s="11">
        <v>1.0317068710297402E-3</v>
      </c>
    </row>
    <row r="259" spans="2:24" s="1" customFormat="1" ht="18.75" customHeight="1">
      <c r="B259" s="6" t="s">
        <v>1260</v>
      </c>
      <c r="C259" s="7"/>
      <c r="D259" s="8"/>
      <c r="E259" s="7"/>
      <c r="F259" s="8"/>
      <c r="G259" s="7">
        <v>5</v>
      </c>
      <c r="H259" s="8">
        <v>0.55555555555555558</v>
      </c>
      <c r="I259" s="7">
        <v>4</v>
      </c>
      <c r="J259" s="8">
        <v>0.44444444444444442</v>
      </c>
      <c r="K259" s="10">
        <v>9</v>
      </c>
      <c r="L259" s="11">
        <v>1.6525435399318784E-5</v>
      </c>
      <c r="M259" s="7"/>
      <c r="N259" s="8"/>
      <c r="O259" s="7">
        <v>1</v>
      </c>
      <c r="P259" s="8">
        <v>3.0769230769230769E-3</v>
      </c>
      <c r="Q259" s="7">
        <v>284</v>
      </c>
      <c r="R259" s="8">
        <v>0.87384615384615383</v>
      </c>
      <c r="S259" s="7">
        <v>40</v>
      </c>
      <c r="T259" s="8">
        <v>0.12307692307692308</v>
      </c>
      <c r="U259" s="10">
        <v>325</v>
      </c>
      <c r="V259" s="11">
        <v>5.2877426870518633E-4</v>
      </c>
      <c r="W259" s="10">
        <v>334</v>
      </c>
      <c r="X259" s="11">
        <v>2.8811880846482706E-4</v>
      </c>
    </row>
    <row r="260" spans="2:24" s="1" customFormat="1" ht="18.75" customHeight="1">
      <c r="B260" s="6" t="s">
        <v>1261</v>
      </c>
      <c r="C260" s="7"/>
      <c r="D260" s="8"/>
      <c r="E260" s="7"/>
      <c r="F260" s="8"/>
      <c r="G260" s="7">
        <v>40</v>
      </c>
      <c r="H260" s="8">
        <v>0.55555555555555558</v>
      </c>
      <c r="I260" s="7">
        <v>32</v>
      </c>
      <c r="J260" s="8">
        <v>0.44444444444444442</v>
      </c>
      <c r="K260" s="10">
        <v>72</v>
      </c>
      <c r="L260" s="11">
        <v>1.3220348319455027E-4</v>
      </c>
      <c r="M260" s="7"/>
      <c r="N260" s="8"/>
      <c r="O260" s="7"/>
      <c r="P260" s="8"/>
      <c r="Q260" s="7">
        <v>27</v>
      </c>
      <c r="R260" s="8">
        <v>0.40298507462686567</v>
      </c>
      <c r="S260" s="7">
        <v>40</v>
      </c>
      <c r="T260" s="8">
        <v>0.59701492537313428</v>
      </c>
      <c r="U260" s="10">
        <v>67</v>
      </c>
      <c r="V260" s="11">
        <v>1.0900884924076151E-4</v>
      </c>
      <c r="W260" s="10">
        <v>139</v>
      </c>
      <c r="X260" s="11">
        <v>1.1990573166649989E-4</v>
      </c>
    </row>
    <row r="261" spans="2:24" s="1" customFormat="1" ht="18.75" customHeight="1">
      <c r="B261" s="6" t="s">
        <v>1262</v>
      </c>
      <c r="C261" s="7">
        <v>1</v>
      </c>
      <c r="D261" s="8">
        <v>6.8027210884353739E-3</v>
      </c>
      <c r="E261" s="7">
        <v>1</v>
      </c>
      <c r="F261" s="8">
        <v>6.8027210884353739E-3</v>
      </c>
      <c r="G261" s="7">
        <v>80</v>
      </c>
      <c r="H261" s="8">
        <v>0.54421768707482998</v>
      </c>
      <c r="I261" s="7">
        <v>65</v>
      </c>
      <c r="J261" s="8">
        <v>0.44217687074829931</v>
      </c>
      <c r="K261" s="10">
        <v>147</v>
      </c>
      <c r="L261" s="11">
        <v>2.6991544485554017E-4</v>
      </c>
      <c r="M261" s="7"/>
      <c r="N261" s="8"/>
      <c r="O261" s="7">
        <v>5</v>
      </c>
      <c r="P261" s="8">
        <v>4.2372881355932202E-2</v>
      </c>
      <c r="Q261" s="7">
        <v>22</v>
      </c>
      <c r="R261" s="8">
        <v>0.1864406779661017</v>
      </c>
      <c r="S261" s="7">
        <v>91</v>
      </c>
      <c r="T261" s="8">
        <v>0.77118644067796616</v>
      </c>
      <c r="U261" s="10">
        <v>118</v>
      </c>
      <c r="V261" s="11">
        <v>1.9198573448372922E-4</v>
      </c>
      <c r="W261" s="10">
        <v>265</v>
      </c>
      <c r="X261" s="11">
        <v>2.285972582131113E-4</v>
      </c>
    </row>
    <row r="262" spans="2:24" s="1" customFormat="1" ht="18.75" customHeight="1">
      <c r="B262" s="6" t="s">
        <v>1263</v>
      </c>
      <c r="C262" s="7"/>
      <c r="D262" s="8"/>
      <c r="E262" s="7"/>
      <c r="F262" s="8"/>
      <c r="G262" s="7">
        <v>23</v>
      </c>
      <c r="H262" s="8">
        <v>0.25555555555555554</v>
      </c>
      <c r="I262" s="7">
        <v>67</v>
      </c>
      <c r="J262" s="8">
        <v>0.74444444444444446</v>
      </c>
      <c r="K262" s="10">
        <v>90</v>
      </c>
      <c r="L262" s="11">
        <v>1.6525435399318786E-4</v>
      </c>
      <c r="M262" s="7"/>
      <c r="N262" s="8"/>
      <c r="O262" s="7"/>
      <c r="P262" s="8"/>
      <c r="Q262" s="7">
        <v>75</v>
      </c>
      <c r="R262" s="8">
        <v>0.51369863013698636</v>
      </c>
      <c r="S262" s="7">
        <v>71</v>
      </c>
      <c r="T262" s="8">
        <v>0.4863013698630137</v>
      </c>
      <c r="U262" s="10">
        <v>146</v>
      </c>
      <c r="V262" s="11">
        <v>2.3754167147986834E-4</v>
      </c>
      <c r="W262" s="10">
        <v>236</v>
      </c>
      <c r="X262" s="11">
        <v>2.0358095448412932E-4</v>
      </c>
    </row>
    <row r="263" spans="2:24" s="1" customFormat="1" ht="18.75" customHeight="1">
      <c r="B263" s="6" t="s">
        <v>1264</v>
      </c>
      <c r="C263" s="7"/>
      <c r="D263" s="8"/>
      <c r="E263" s="7">
        <v>28</v>
      </c>
      <c r="F263" s="8">
        <v>3.5943517329910142E-2</v>
      </c>
      <c r="G263" s="7">
        <v>215</v>
      </c>
      <c r="H263" s="8">
        <v>0.27599486521180999</v>
      </c>
      <c r="I263" s="7">
        <v>536</v>
      </c>
      <c r="J263" s="8">
        <v>0.68806161745827987</v>
      </c>
      <c r="K263" s="10">
        <v>779</v>
      </c>
      <c r="L263" s="11">
        <v>1.4303682417854814E-3</v>
      </c>
      <c r="M263" s="7"/>
      <c r="N263" s="8"/>
      <c r="O263" s="7">
        <v>25</v>
      </c>
      <c r="P263" s="8">
        <v>2.955082742316785E-2</v>
      </c>
      <c r="Q263" s="7">
        <v>427</v>
      </c>
      <c r="R263" s="8">
        <v>0.50472813238770686</v>
      </c>
      <c r="S263" s="7">
        <v>394</v>
      </c>
      <c r="T263" s="8">
        <v>0.4657210401891253</v>
      </c>
      <c r="U263" s="10">
        <v>846</v>
      </c>
      <c r="V263" s="11">
        <v>1.3764400963833467E-3</v>
      </c>
      <c r="W263" s="10">
        <v>1625</v>
      </c>
      <c r="X263" s="11">
        <v>1.4017756399860599E-3</v>
      </c>
    </row>
    <row r="264" spans="2:24" s="1" customFormat="1" ht="18.75" customHeight="1">
      <c r="B264" s="6" t="s">
        <v>1265</v>
      </c>
      <c r="C264" s="7"/>
      <c r="D264" s="8"/>
      <c r="E264" s="7">
        <v>8</v>
      </c>
      <c r="F264" s="8">
        <v>2.2857142857142857E-2</v>
      </c>
      <c r="G264" s="7">
        <v>332</v>
      </c>
      <c r="H264" s="8">
        <v>0.94857142857142862</v>
      </c>
      <c r="I264" s="7">
        <v>10</v>
      </c>
      <c r="J264" s="8">
        <v>2.8571428571428571E-2</v>
      </c>
      <c r="K264" s="10">
        <v>350</v>
      </c>
      <c r="L264" s="11">
        <v>6.4265582108461946E-4</v>
      </c>
      <c r="M264" s="7"/>
      <c r="N264" s="8"/>
      <c r="O264" s="7">
        <v>11</v>
      </c>
      <c r="P264" s="8">
        <v>0.11224489795918367</v>
      </c>
      <c r="Q264" s="7">
        <v>81</v>
      </c>
      <c r="R264" s="8">
        <v>0.82653061224489799</v>
      </c>
      <c r="S264" s="7">
        <v>6</v>
      </c>
      <c r="T264" s="8">
        <v>6.1224489795918366E-2</v>
      </c>
      <c r="U264" s="10">
        <v>98</v>
      </c>
      <c r="V264" s="11">
        <v>1.5944577948648697E-4</v>
      </c>
      <c r="W264" s="10">
        <v>448</v>
      </c>
      <c r="X264" s="11">
        <v>3.8645876105461837E-4</v>
      </c>
    </row>
    <row r="265" spans="2:24" s="1" customFormat="1" ht="18.75" customHeight="1">
      <c r="B265" s="6" t="s">
        <v>1266</v>
      </c>
      <c r="C265" s="7"/>
      <c r="D265" s="8"/>
      <c r="E265" s="7">
        <v>14</v>
      </c>
      <c r="F265" s="8">
        <v>7.909604519774012E-2</v>
      </c>
      <c r="G265" s="7">
        <v>113</v>
      </c>
      <c r="H265" s="8">
        <v>0.6384180790960452</v>
      </c>
      <c r="I265" s="7">
        <v>50</v>
      </c>
      <c r="J265" s="8">
        <v>0.2824858757062147</v>
      </c>
      <c r="K265" s="10">
        <v>177</v>
      </c>
      <c r="L265" s="11">
        <v>3.2500022951993608E-4</v>
      </c>
      <c r="M265" s="7"/>
      <c r="N265" s="8"/>
      <c r="O265" s="7">
        <v>7</v>
      </c>
      <c r="P265" s="8">
        <v>1.2455516014234875E-2</v>
      </c>
      <c r="Q265" s="7">
        <v>503</v>
      </c>
      <c r="R265" s="8">
        <v>0.895017793594306</v>
      </c>
      <c r="S265" s="7">
        <v>52</v>
      </c>
      <c r="T265" s="8">
        <v>9.2526690391459068E-2</v>
      </c>
      <c r="U265" s="10">
        <v>562</v>
      </c>
      <c r="V265" s="11">
        <v>9.1437273542250696E-4</v>
      </c>
      <c r="W265" s="10">
        <v>739</v>
      </c>
      <c r="X265" s="11">
        <v>6.3748442950750661E-4</v>
      </c>
    </row>
    <row r="266" spans="2:24" s="1" customFormat="1" ht="18.75" customHeight="1">
      <c r="B266" s="6" t="s">
        <v>1267</v>
      </c>
      <c r="C266" s="7"/>
      <c r="D266" s="8"/>
      <c r="E266" s="7">
        <v>3</v>
      </c>
      <c r="F266" s="8">
        <v>3.2967032967032968E-2</v>
      </c>
      <c r="G266" s="7">
        <v>43</v>
      </c>
      <c r="H266" s="8">
        <v>0.47252747252747251</v>
      </c>
      <c r="I266" s="7">
        <v>45</v>
      </c>
      <c r="J266" s="8">
        <v>0.49450549450549453</v>
      </c>
      <c r="K266" s="10">
        <v>91</v>
      </c>
      <c r="L266" s="11">
        <v>1.6709051348200103E-4</v>
      </c>
      <c r="M266" s="7"/>
      <c r="N266" s="8"/>
      <c r="O266" s="7"/>
      <c r="P266" s="8"/>
      <c r="Q266" s="7">
        <v>39</v>
      </c>
      <c r="R266" s="8">
        <v>0.39795918367346939</v>
      </c>
      <c r="S266" s="7">
        <v>59</v>
      </c>
      <c r="T266" s="8">
        <v>0.60204081632653061</v>
      </c>
      <c r="U266" s="10">
        <v>98</v>
      </c>
      <c r="V266" s="11">
        <v>1.5944577948648697E-4</v>
      </c>
      <c r="W266" s="10">
        <v>189</v>
      </c>
      <c r="X266" s="11">
        <v>1.6303728981991711E-4</v>
      </c>
    </row>
    <row r="267" spans="2:24" s="1" customFormat="1" ht="18.75" customHeight="1">
      <c r="B267" s="6" t="s">
        <v>1268</v>
      </c>
      <c r="C267" s="7">
        <v>3</v>
      </c>
      <c r="D267" s="8">
        <v>6.7873303167420816E-3</v>
      </c>
      <c r="E267" s="7">
        <v>33</v>
      </c>
      <c r="F267" s="8">
        <v>7.4660633484162894E-2</v>
      </c>
      <c r="G267" s="7">
        <v>257</v>
      </c>
      <c r="H267" s="8">
        <v>0.58144796380090502</v>
      </c>
      <c r="I267" s="7">
        <v>149</v>
      </c>
      <c r="J267" s="8">
        <v>0.33710407239819007</v>
      </c>
      <c r="K267" s="10">
        <v>442</v>
      </c>
      <c r="L267" s="11">
        <v>8.1158249405543365E-4</v>
      </c>
      <c r="M267" s="7">
        <v>1</v>
      </c>
      <c r="N267" s="8">
        <v>2.9154518950437317E-3</v>
      </c>
      <c r="O267" s="7">
        <v>28</v>
      </c>
      <c r="P267" s="8">
        <v>8.1632653061224483E-2</v>
      </c>
      <c r="Q267" s="7">
        <v>190</v>
      </c>
      <c r="R267" s="8">
        <v>0.55393586005830908</v>
      </c>
      <c r="S267" s="7">
        <v>124</v>
      </c>
      <c r="T267" s="8">
        <v>0.36151603498542273</v>
      </c>
      <c r="U267" s="10">
        <v>343</v>
      </c>
      <c r="V267" s="11">
        <v>5.5806022820270443E-4</v>
      </c>
      <c r="W267" s="10">
        <v>785</v>
      </c>
      <c r="X267" s="11">
        <v>6.7716546300865049E-4</v>
      </c>
    </row>
    <row r="268" spans="2:24" s="1" customFormat="1" ht="18.75" customHeight="1">
      <c r="B268" s="6" t="s">
        <v>1269</v>
      </c>
      <c r="C268" s="7"/>
      <c r="D268" s="8"/>
      <c r="E268" s="7">
        <v>3</v>
      </c>
      <c r="F268" s="8">
        <v>1.1235955056179775E-2</v>
      </c>
      <c r="G268" s="7">
        <v>83</v>
      </c>
      <c r="H268" s="8">
        <v>0.31086142322097376</v>
      </c>
      <c r="I268" s="7">
        <v>181</v>
      </c>
      <c r="J268" s="8">
        <v>0.67790262172284643</v>
      </c>
      <c r="K268" s="10">
        <v>267</v>
      </c>
      <c r="L268" s="11">
        <v>4.9025458351312397E-4</v>
      </c>
      <c r="M268" s="7">
        <v>1</v>
      </c>
      <c r="N268" s="8">
        <v>2.4630541871921183E-3</v>
      </c>
      <c r="O268" s="7"/>
      <c r="P268" s="8"/>
      <c r="Q268" s="7">
        <v>58</v>
      </c>
      <c r="R268" s="8">
        <v>0.14285714285714285</v>
      </c>
      <c r="S268" s="7">
        <v>347</v>
      </c>
      <c r="T268" s="8">
        <v>0.85467980295566504</v>
      </c>
      <c r="U268" s="10">
        <v>406</v>
      </c>
      <c r="V268" s="11">
        <v>6.6056108644401746E-4</v>
      </c>
      <c r="W268" s="10">
        <v>673</v>
      </c>
      <c r="X268" s="11">
        <v>5.8055077274499591E-4</v>
      </c>
    </row>
    <row r="269" spans="2:24" s="1" customFormat="1" ht="18.75" customHeight="1">
      <c r="B269" s="6" t="s">
        <v>1270</v>
      </c>
      <c r="C269" s="7"/>
      <c r="D269" s="8"/>
      <c r="E269" s="7">
        <v>8</v>
      </c>
      <c r="F269" s="8">
        <v>6.3492063492063489E-2</v>
      </c>
      <c r="G269" s="7">
        <v>39</v>
      </c>
      <c r="H269" s="8">
        <v>0.30952380952380953</v>
      </c>
      <c r="I269" s="7">
        <v>79</v>
      </c>
      <c r="J269" s="8">
        <v>0.62698412698412698</v>
      </c>
      <c r="K269" s="10">
        <v>126</v>
      </c>
      <c r="L269" s="11">
        <v>2.3135609559046298E-4</v>
      </c>
      <c r="M269" s="7">
        <v>1</v>
      </c>
      <c r="N269" s="8">
        <v>8.130081300813009E-3</v>
      </c>
      <c r="O269" s="7">
        <v>3</v>
      </c>
      <c r="P269" s="8">
        <v>2.4390243902439025E-2</v>
      </c>
      <c r="Q269" s="7">
        <v>30</v>
      </c>
      <c r="R269" s="8">
        <v>0.24390243902439024</v>
      </c>
      <c r="S269" s="7">
        <v>89</v>
      </c>
      <c r="T269" s="8">
        <v>0.72357723577235777</v>
      </c>
      <c r="U269" s="10">
        <v>123</v>
      </c>
      <c r="V269" s="11">
        <v>2.0012072323303976E-4</v>
      </c>
      <c r="W269" s="10">
        <v>249</v>
      </c>
      <c r="X269" s="11">
        <v>2.1479515960401779E-4</v>
      </c>
    </row>
    <row r="270" spans="2:24" s="1" customFormat="1" ht="18.75" customHeight="1">
      <c r="B270" s="6" t="s">
        <v>1271</v>
      </c>
      <c r="C270" s="7">
        <v>10</v>
      </c>
      <c r="D270" s="8">
        <v>3.968253968253968E-2</v>
      </c>
      <c r="E270" s="7">
        <v>23</v>
      </c>
      <c r="F270" s="8">
        <v>9.1269841269841265E-2</v>
      </c>
      <c r="G270" s="7">
        <v>121</v>
      </c>
      <c r="H270" s="8">
        <v>0.48015873015873017</v>
      </c>
      <c r="I270" s="7">
        <v>98</v>
      </c>
      <c r="J270" s="8">
        <v>0.3888888888888889</v>
      </c>
      <c r="K270" s="10">
        <v>252</v>
      </c>
      <c r="L270" s="11">
        <v>4.6271219118092596E-4</v>
      </c>
      <c r="M270" s="7">
        <v>1</v>
      </c>
      <c r="N270" s="8">
        <v>4.1841004184100415E-3</v>
      </c>
      <c r="O270" s="7">
        <v>21</v>
      </c>
      <c r="P270" s="8">
        <v>8.7866108786610872E-2</v>
      </c>
      <c r="Q270" s="7">
        <v>114</v>
      </c>
      <c r="R270" s="8">
        <v>0.47698744769874479</v>
      </c>
      <c r="S270" s="7">
        <v>103</v>
      </c>
      <c r="T270" s="8">
        <v>0.43096234309623432</v>
      </c>
      <c r="U270" s="10">
        <v>239</v>
      </c>
      <c r="V270" s="11">
        <v>3.8885246221704477E-4</v>
      </c>
      <c r="W270" s="10">
        <v>491</v>
      </c>
      <c r="X270" s="11">
        <v>4.2355190106655718E-4</v>
      </c>
    </row>
    <row r="271" spans="2:24" s="1" customFormat="1" ht="18.75" customHeight="1">
      <c r="B271" s="6" t="s">
        <v>1272</v>
      </c>
      <c r="C271" s="7"/>
      <c r="D271" s="8"/>
      <c r="E271" s="7"/>
      <c r="F271" s="8"/>
      <c r="G271" s="7">
        <v>3</v>
      </c>
      <c r="H271" s="8">
        <v>0.6</v>
      </c>
      <c r="I271" s="7">
        <v>2</v>
      </c>
      <c r="J271" s="8">
        <v>0.4</v>
      </c>
      <c r="K271" s="10">
        <v>5</v>
      </c>
      <c r="L271" s="11">
        <v>9.1807974440659914E-6</v>
      </c>
      <c r="M271" s="7"/>
      <c r="N271" s="8"/>
      <c r="O271" s="7"/>
      <c r="P271" s="8"/>
      <c r="Q271" s="7">
        <v>109</v>
      </c>
      <c r="R271" s="8">
        <v>0.31594202898550727</v>
      </c>
      <c r="S271" s="7">
        <v>236</v>
      </c>
      <c r="T271" s="8">
        <v>0.68405797101449273</v>
      </c>
      <c r="U271" s="10">
        <v>345</v>
      </c>
      <c r="V271" s="11">
        <v>5.6131422370242858E-4</v>
      </c>
      <c r="W271" s="10">
        <v>350</v>
      </c>
      <c r="X271" s="11">
        <v>3.019209070739206E-4</v>
      </c>
    </row>
    <row r="272" spans="2:24" s="1" customFormat="1" ht="18.75" customHeight="1">
      <c r="B272" s="6" t="s">
        <v>1273</v>
      </c>
      <c r="C272" s="7"/>
      <c r="D272" s="8"/>
      <c r="E272" s="7"/>
      <c r="F272" s="8"/>
      <c r="G272" s="7">
        <v>3</v>
      </c>
      <c r="H272" s="8">
        <v>0.75</v>
      </c>
      <c r="I272" s="7">
        <v>1</v>
      </c>
      <c r="J272" s="8">
        <v>0.25</v>
      </c>
      <c r="K272" s="10">
        <v>4</v>
      </c>
      <c r="L272" s="11">
        <v>7.3446379552527933E-6</v>
      </c>
      <c r="M272" s="7"/>
      <c r="N272" s="8"/>
      <c r="O272" s="7"/>
      <c r="P272" s="8"/>
      <c r="Q272" s="7">
        <v>31</v>
      </c>
      <c r="R272" s="8">
        <v>0.28971962616822428</v>
      </c>
      <c r="S272" s="7">
        <v>76</v>
      </c>
      <c r="T272" s="8">
        <v>0.71028037383177567</v>
      </c>
      <c r="U272" s="10">
        <v>107</v>
      </c>
      <c r="V272" s="11">
        <v>1.7408875923524597E-4</v>
      </c>
      <c r="W272" s="10">
        <v>111</v>
      </c>
      <c r="X272" s="11">
        <v>9.5752059100586242E-5</v>
      </c>
    </row>
    <row r="273" spans="2:24" s="1" customFormat="1" ht="18.75" customHeight="1">
      <c r="B273" s="6" t="s">
        <v>1274</v>
      </c>
      <c r="C273" s="7"/>
      <c r="D273" s="8"/>
      <c r="E273" s="7"/>
      <c r="F273" s="8"/>
      <c r="G273" s="7">
        <v>2</v>
      </c>
      <c r="H273" s="8">
        <v>1</v>
      </c>
      <c r="I273" s="7"/>
      <c r="J273" s="8"/>
      <c r="K273" s="10">
        <v>2</v>
      </c>
      <c r="L273" s="11">
        <v>3.6723189776263966E-6</v>
      </c>
      <c r="M273" s="7">
        <v>1</v>
      </c>
      <c r="N273" s="8">
        <v>2.564102564102564E-2</v>
      </c>
      <c r="O273" s="7">
        <v>1</v>
      </c>
      <c r="P273" s="8">
        <v>2.564102564102564E-2</v>
      </c>
      <c r="Q273" s="7">
        <v>23</v>
      </c>
      <c r="R273" s="8">
        <v>0.58974358974358976</v>
      </c>
      <c r="S273" s="7">
        <v>14</v>
      </c>
      <c r="T273" s="8">
        <v>0.35897435897435898</v>
      </c>
      <c r="U273" s="10">
        <v>39</v>
      </c>
      <c r="V273" s="11">
        <v>6.3452912244622359E-5</v>
      </c>
      <c r="W273" s="10">
        <v>41</v>
      </c>
      <c r="X273" s="11">
        <v>3.5367877685802124E-5</v>
      </c>
    </row>
    <row r="274" spans="2:24" s="1" customFormat="1" ht="18.75" customHeight="1">
      <c r="B274" s="6" t="s">
        <v>1275</v>
      </c>
      <c r="C274" s="7"/>
      <c r="D274" s="8"/>
      <c r="E274" s="7"/>
      <c r="F274" s="8"/>
      <c r="G274" s="7">
        <v>162</v>
      </c>
      <c r="H274" s="8">
        <v>0.43665768194070081</v>
      </c>
      <c r="I274" s="7">
        <v>209</v>
      </c>
      <c r="J274" s="8">
        <v>0.56334231805929924</v>
      </c>
      <c r="K274" s="10">
        <v>371</v>
      </c>
      <c r="L274" s="11">
        <v>6.8121517034969658E-4</v>
      </c>
      <c r="M274" s="7"/>
      <c r="N274" s="8"/>
      <c r="O274" s="7"/>
      <c r="P274" s="8"/>
      <c r="Q274" s="7">
        <v>84</v>
      </c>
      <c r="R274" s="8">
        <v>0.21818181818181817</v>
      </c>
      <c r="S274" s="7">
        <v>301</v>
      </c>
      <c r="T274" s="8">
        <v>0.78181818181818186</v>
      </c>
      <c r="U274" s="10">
        <v>385</v>
      </c>
      <c r="V274" s="11">
        <v>6.2639413369691309E-4</v>
      </c>
      <c r="W274" s="10">
        <v>756</v>
      </c>
      <c r="X274" s="11">
        <v>6.5214915927966843E-4</v>
      </c>
    </row>
    <row r="275" spans="2:24" s="1" customFormat="1" ht="18.75" customHeight="1">
      <c r="B275" s="6" t="s">
        <v>1276</v>
      </c>
      <c r="C275" s="7"/>
      <c r="D275" s="8"/>
      <c r="E275" s="7"/>
      <c r="F275" s="8"/>
      <c r="G275" s="7">
        <v>427</v>
      </c>
      <c r="H275" s="8">
        <v>0.62063953488372092</v>
      </c>
      <c r="I275" s="7">
        <v>261</v>
      </c>
      <c r="J275" s="8">
        <v>0.37936046511627908</v>
      </c>
      <c r="K275" s="10">
        <v>688</v>
      </c>
      <c r="L275" s="11">
        <v>1.2632777283034804E-3</v>
      </c>
      <c r="M275" s="7"/>
      <c r="N275" s="8"/>
      <c r="O275" s="7"/>
      <c r="P275" s="8"/>
      <c r="Q275" s="7">
        <v>245</v>
      </c>
      <c r="R275" s="8">
        <v>0.3964401294498382</v>
      </c>
      <c r="S275" s="7">
        <v>373</v>
      </c>
      <c r="T275" s="8">
        <v>0.6035598705501618</v>
      </c>
      <c r="U275" s="10">
        <v>618</v>
      </c>
      <c r="V275" s="11">
        <v>1.0054846094147852E-3</v>
      </c>
      <c r="W275" s="10">
        <v>1306</v>
      </c>
      <c r="X275" s="11">
        <v>1.126596298967258E-3</v>
      </c>
    </row>
    <row r="276" spans="2:24" s="1" customFormat="1" ht="18.75" customHeight="1">
      <c r="B276" s="6" t="s">
        <v>1277</v>
      </c>
      <c r="C276" s="7">
        <v>29</v>
      </c>
      <c r="D276" s="8">
        <v>0.16860465116279069</v>
      </c>
      <c r="E276" s="7">
        <v>127</v>
      </c>
      <c r="F276" s="8">
        <v>0.73837209302325579</v>
      </c>
      <c r="G276" s="7">
        <v>16</v>
      </c>
      <c r="H276" s="8">
        <v>9.3023255813953487E-2</v>
      </c>
      <c r="I276" s="7"/>
      <c r="J276" s="8"/>
      <c r="K276" s="10">
        <v>172</v>
      </c>
      <c r="L276" s="11">
        <v>3.158194320758701E-4</v>
      </c>
      <c r="M276" s="7">
        <v>21</v>
      </c>
      <c r="N276" s="8">
        <v>0.13125000000000001</v>
      </c>
      <c r="O276" s="7">
        <v>123</v>
      </c>
      <c r="P276" s="8">
        <v>0.76875000000000004</v>
      </c>
      <c r="Q276" s="7">
        <v>16</v>
      </c>
      <c r="R276" s="8">
        <v>0.1</v>
      </c>
      <c r="S276" s="7"/>
      <c r="T276" s="8"/>
      <c r="U276" s="10">
        <v>160</v>
      </c>
      <c r="V276" s="11">
        <v>2.603196399779379E-4</v>
      </c>
      <c r="W276" s="10">
        <v>332</v>
      </c>
      <c r="X276" s="11">
        <v>2.8639354613869039E-4</v>
      </c>
    </row>
    <row r="277" spans="2:24" s="1" customFormat="1" ht="18.75" customHeight="1">
      <c r="B277" s="6" t="s">
        <v>1278</v>
      </c>
      <c r="C277" s="7"/>
      <c r="D277" s="8"/>
      <c r="E277" s="7"/>
      <c r="F277" s="8"/>
      <c r="G277" s="7">
        <v>53</v>
      </c>
      <c r="H277" s="8">
        <v>0.36551724137931035</v>
      </c>
      <c r="I277" s="7">
        <v>92</v>
      </c>
      <c r="J277" s="8">
        <v>0.6344827586206897</v>
      </c>
      <c r="K277" s="10">
        <v>145</v>
      </c>
      <c r="L277" s="11">
        <v>2.6624312587791377E-4</v>
      </c>
      <c r="M277" s="7"/>
      <c r="N277" s="8"/>
      <c r="O277" s="7"/>
      <c r="P277" s="8"/>
      <c r="Q277" s="7">
        <v>20</v>
      </c>
      <c r="R277" s="8">
        <v>0.11049723756906077</v>
      </c>
      <c r="S277" s="7">
        <v>161</v>
      </c>
      <c r="T277" s="8">
        <v>0.88950276243093918</v>
      </c>
      <c r="U277" s="10">
        <v>181</v>
      </c>
      <c r="V277" s="11">
        <v>2.9448659272504228E-4</v>
      </c>
      <c r="W277" s="10">
        <v>326</v>
      </c>
      <c r="X277" s="11">
        <v>2.8121775916028032E-4</v>
      </c>
    </row>
    <row r="278" spans="2:24" s="1" customFormat="1" ht="18.75" customHeight="1">
      <c r="B278" s="6" t="s">
        <v>1279</v>
      </c>
      <c r="C278" s="7"/>
      <c r="D278" s="8"/>
      <c r="E278" s="7"/>
      <c r="F278" s="8"/>
      <c r="G278" s="7">
        <v>342</v>
      </c>
      <c r="H278" s="8">
        <v>0.60746003552397865</v>
      </c>
      <c r="I278" s="7">
        <v>221</v>
      </c>
      <c r="J278" s="8">
        <v>0.3925399644760213</v>
      </c>
      <c r="K278" s="10">
        <v>563</v>
      </c>
      <c r="L278" s="11">
        <v>1.0337577922018306E-3</v>
      </c>
      <c r="M278" s="7"/>
      <c r="N278" s="8"/>
      <c r="O278" s="7"/>
      <c r="P278" s="8"/>
      <c r="Q278" s="7">
        <v>125</v>
      </c>
      <c r="R278" s="8">
        <v>0.25303643724696356</v>
      </c>
      <c r="S278" s="7">
        <v>369</v>
      </c>
      <c r="T278" s="8">
        <v>0.74696356275303644</v>
      </c>
      <c r="U278" s="10">
        <v>494</v>
      </c>
      <c r="V278" s="11">
        <v>8.0373688843188328E-4</v>
      </c>
      <c r="W278" s="10">
        <v>1057</v>
      </c>
      <c r="X278" s="11">
        <v>9.1180113936324019E-4</v>
      </c>
    </row>
    <row r="279" spans="2:24" s="1" customFormat="1" ht="18.75" customHeight="1">
      <c r="B279" s="6" t="s">
        <v>1280</v>
      </c>
      <c r="C279" s="7">
        <v>38</v>
      </c>
      <c r="D279" s="8">
        <v>0.14671814671814673</v>
      </c>
      <c r="E279" s="7">
        <v>186</v>
      </c>
      <c r="F279" s="8">
        <v>0.71814671814671815</v>
      </c>
      <c r="G279" s="7">
        <v>35</v>
      </c>
      <c r="H279" s="8">
        <v>0.13513513513513514</v>
      </c>
      <c r="I279" s="7"/>
      <c r="J279" s="8"/>
      <c r="K279" s="10">
        <v>259</v>
      </c>
      <c r="L279" s="11">
        <v>4.7556530760261835E-4</v>
      </c>
      <c r="M279" s="7">
        <v>55</v>
      </c>
      <c r="N279" s="8">
        <v>0.3125</v>
      </c>
      <c r="O279" s="7">
        <v>110</v>
      </c>
      <c r="P279" s="8">
        <v>0.625</v>
      </c>
      <c r="Q279" s="7">
        <v>11</v>
      </c>
      <c r="R279" s="8">
        <v>6.25E-2</v>
      </c>
      <c r="S279" s="7"/>
      <c r="T279" s="8"/>
      <c r="U279" s="10">
        <v>176</v>
      </c>
      <c r="V279" s="11">
        <v>2.8635160397573169E-4</v>
      </c>
      <c r="W279" s="10">
        <v>435</v>
      </c>
      <c r="X279" s="11">
        <v>3.7524455593472989E-4</v>
      </c>
    </row>
    <row r="280" spans="2:24" s="1" customFormat="1" ht="18.75" customHeight="1">
      <c r="B280" s="6" t="s">
        <v>1281</v>
      </c>
      <c r="C280" s="7">
        <v>6</v>
      </c>
      <c r="D280" s="8">
        <v>4.3165467625899283E-2</v>
      </c>
      <c r="E280" s="7">
        <v>11</v>
      </c>
      <c r="F280" s="8">
        <v>7.9136690647482008E-2</v>
      </c>
      <c r="G280" s="7">
        <v>54</v>
      </c>
      <c r="H280" s="8">
        <v>0.38848920863309355</v>
      </c>
      <c r="I280" s="7">
        <v>68</v>
      </c>
      <c r="J280" s="8">
        <v>0.48920863309352519</v>
      </c>
      <c r="K280" s="10">
        <v>139</v>
      </c>
      <c r="L280" s="11">
        <v>2.5522616894503456E-4</v>
      </c>
      <c r="M280" s="7">
        <v>3</v>
      </c>
      <c r="N280" s="8">
        <v>2.1897810218978103E-2</v>
      </c>
      <c r="O280" s="7">
        <v>4</v>
      </c>
      <c r="P280" s="8">
        <v>2.9197080291970802E-2</v>
      </c>
      <c r="Q280" s="7">
        <v>48</v>
      </c>
      <c r="R280" s="8">
        <v>0.35036496350364965</v>
      </c>
      <c r="S280" s="7">
        <v>82</v>
      </c>
      <c r="T280" s="8">
        <v>0.59854014598540151</v>
      </c>
      <c r="U280" s="10">
        <v>137</v>
      </c>
      <c r="V280" s="11">
        <v>2.2289869173110934E-4</v>
      </c>
      <c r="W280" s="10">
        <v>276</v>
      </c>
      <c r="X280" s="11">
        <v>2.380862010068631E-4</v>
      </c>
    </row>
    <row r="281" spans="2:24" s="1" customFormat="1" ht="18.75" customHeight="1">
      <c r="B281" s="6" t="s">
        <v>1282</v>
      </c>
      <c r="C281" s="7">
        <v>55</v>
      </c>
      <c r="D281" s="8">
        <v>0.10204081632653061</v>
      </c>
      <c r="E281" s="7">
        <v>133</v>
      </c>
      <c r="F281" s="8">
        <v>0.24675324675324675</v>
      </c>
      <c r="G281" s="7">
        <v>200</v>
      </c>
      <c r="H281" s="8">
        <v>0.37105751391465674</v>
      </c>
      <c r="I281" s="7">
        <v>151</v>
      </c>
      <c r="J281" s="8">
        <v>0.28014842300556586</v>
      </c>
      <c r="K281" s="10">
        <v>539</v>
      </c>
      <c r="L281" s="11">
        <v>9.8968996447031392E-4</v>
      </c>
      <c r="M281" s="7">
        <v>55</v>
      </c>
      <c r="N281" s="8">
        <v>0.10679611650485436</v>
      </c>
      <c r="O281" s="7">
        <v>113</v>
      </c>
      <c r="P281" s="8">
        <v>0.21941747572815534</v>
      </c>
      <c r="Q281" s="7">
        <v>209</v>
      </c>
      <c r="R281" s="8">
        <v>0.40582524271844661</v>
      </c>
      <c r="S281" s="7">
        <v>138</v>
      </c>
      <c r="T281" s="8">
        <v>0.26796116504854367</v>
      </c>
      <c r="U281" s="10">
        <v>515</v>
      </c>
      <c r="V281" s="11">
        <v>8.3790384117898766E-4</v>
      </c>
      <c r="W281" s="10">
        <v>1054</v>
      </c>
      <c r="X281" s="11">
        <v>9.0921324587403519E-4</v>
      </c>
    </row>
    <row r="282" spans="2:24" s="1" customFormat="1" ht="18.75" customHeight="1">
      <c r="B282" s="6" t="s">
        <v>1283</v>
      </c>
      <c r="C282" s="7"/>
      <c r="D282" s="8"/>
      <c r="E282" s="7"/>
      <c r="F282" s="8"/>
      <c r="G282" s="7">
        <v>5</v>
      </c>
      <c r="H282" s="8">
        <v>0.38461538461538464</v>
      </c>
      <c r="I282" s="7">
        <v>8</v>
      </c>
      <c r="J282" s="8">
        <v>0.61538461538461542</v>
      </c>
      <c r="K282" s="10">
        <v>13</v>
      </c>
      <c r="L282" s="11">
        <v>2.387007335457158E-5</v>
      </c>
      <c r="M282" s="7"/>
      <c r="N282" s="8"/>
      <c r="O282" s="7"/>
      <c r="P282" s="8"/>
      <c r="Q282" s="7">
        <v>3</v>
      </c>
      <c r="R282" s="8">
        <v>0.3</v>
      </c>
      <c r="S282" s="7">
        <v>7</v>
      </c>
      <c r="T282" s="8">
        <v>0.7</v>
      </c>
      <c r="U282" s="10">
        <v>10</v>
      </c>
      <c r="V282" s="11">
        <v>1.6269977498621119E-5</v>
      </c>
      <c r="W282" s="10">
        <v>23</v>
      </c>
      <c r="X282" s="11">
        <v>1.9840516750571925E-5</v>
      </c>
    </row>
    <row r="283" spans="2:24" s="1" customFormat="1" ht="18.75" customHeight="1">
      <c r="B283" s="6" t="s">
        <v>1284</v>
      </c>
      <c r="C283" s="7"/>
      <c r="D283" s="8"/>
      <c r="E283" s="7">
        <v>11</v>
      </c>
      <c r="F283" s="8">
        <v>3.4055727554179564E-2</v>
      </c>
      <c r="G283" s="7">
        <v>224</v>
      </c>
      <c r="H283" s="8">
        <v>0.69349845201238391</v>
      </c>
      <c r="I283" s="7">
        <v>88</v>
      </c>
      <c r="J283" s="8">
        <v>0.27244582043343651</v>
      </c>
      <c r="K283" s="10">
        <v>323</v>
      </c>
      <c r="L283" s="11">
        <v>5.9307951488666308E-4</v>
      </c>
      <c r="M283" s="7">
        <v>2</v>
      </c>
      <c r="N283" s="8">
        <v>5.6179775280898875E-3</v>
      </c>
      <c r="O283" s="7">
        <v>7</v>
      </c>
      <c r="P283" s="8">
        <v>1.9662921348314606E-2</v>
      </c>
      <c r="Q283" s="7">
        <v>256</v>
      </c>
      <c r="R283" s="8">
        <v>0.7191011235955056</v>
      </c>
      <c r="S283" s="7">
        <v>91</v>
      </c>
      <c r="T283" s="8">
        <v>0.2556179775280899</v>
      </c>
      <c r="U283" s="10">
        <v>356</v>
      </c>
      <c r="V283" s="11">
        <v>5.7921119895091189E-4</v>
      </c>
      <c r="W283" s="10">
        <v>679</v>
      </c>
      <c r="X283" s="11">
        <v>5.8572655972340593E-4</v>
      </c>
    </row>
    <row r="284" spans="2:24" s="1" customFormat="1" ht="18.75" customHeight="1">
      <c r="B284" s="6" t="s">
        <v>1285</v>
      </c>
      <c r="C284" s="7"/>
      <c r="D284" s="8"/>
      <c r="E284" s="7"/>
      <c r="F284" s="8"/>
      <c r="G284" s="7">
        <v>9</v>
      </c>
      <c r="H284" s="8">
        <v>0.69230769230769229</v>
      </c>
      <c r="I284" s="7">
        <v>4</v>
      </c>
      <c r="J284" s="8">
        <v>0.30769230769230771</v>
      </c>
      <c r="K284" s="10">
        <v>13</v>
      </c>
      <c r="L284" s="11">
        <v>2.387007335457158E-5</v>
      </c>
      <c r="M284" s="7"/>
      <c r="N284" s="8"/>
      <c r="O284" s="7"/>
      <c r="P284" s="8"/>
      <c r="Q284" s="7">
        <v>7</v>
      </c>
      <c r="R284" s="8">
        <v>0.63636363636363635</v>
      </c>
      <c r="S284" s="7">
        <v>4</v>
      </c>
      <c r="T284" s="8">
        <v>0.36363636363636365</v>
      </c>
      <c r="U284" s="10">
        <v>11</v>
      </c>
      <c r="V284" s="11">
        <v>1.7896975248483231E-5</v>
      </c>
      <c r="W284" s="10">
        <v>24</v>
      </c>
      <c r="X284" s="11">
        <v>2.0703147913640268E-5</v>
      </c>
    </row>
    <row r="285" spans="2:24" s="1" customFormat="1" ht="18.75" customHeight="1">
      <c r="B285" s="6" t="s">
        <v>1286</v>
      </c>
      <c r="C285" s="7"/>
      <c r="D285" s="8"/>
      <c r="E285" s="7"/>
      <c r="F285" s="8"/>
      <c r="G285" s="7">
        <v>893</v>
      </c>
      <c r="H285" s="8">
        <v>0.9845644983461963</v>
      </c>
      <c r="I285" s="7">
        <v>14</v>
      </c>
      <c r="J285" s="8">
        <v>1.5435501653803748E-2</v>
      </c>
      <c r="K285" s="10">
        <v>907</v>
      </c>
      <c r="L285" s="11">
        <v>1.6653966563535709E-3</v>
      </c>
      <c r="M285" s="7"/>
      <c r="N285" s="8"/>
      <c r="O285" s="7">
        <v>1</v>
      </c>
      <c r="P285" s="8">
        <v>3.1328320802005011E-4</v>
      </c>
      <c r="Q285" s="7">
        <v>3127</v>
      </c>
      <c r="R285" s="8">
        <v>0.97963659147869675</v>
      </c>
      <c r="S285" s="7">
        <v>64</v>
      </c>
      <c r="T285" s="8">
        <v>2.0050125313283207E-2</v>
      </c>
      <c r="U285" s="10">
        <v>3192</v>
      </c>
      <c r="V285" s="11">
        <v>5.1933768175598614E-3</v>
      </c>
      <c r="W285" s="10">
        <v>4099</v>
      </c>
      <c r="X285" s="11">
        <v>3.5359251374171442E-3</v>
      </c>
    </row>
    <row r="286" spans="2:24" s="1" customFormat="1" ht="18.75" customHeight="1">
      <c r="B286" s="6" t="s">
        <v>1287</v>
      </c>
      <c r="C286" s="7"/>
      <c r="D286" s="8"/>
      <c r="E286" s="7"/>
      <c r="F286" s="8"/>
      <c r="G286" s="7">
        <v>48</v>
      </c>
      <c r="H286" s="8">
        <v>0.55813953488372092</v>
      </c>
      <c r="I286" s="7">
        <v>38</v>
      </c>
      <c r="J286" s="8">
        <v>0.44186046511627908</v>
      </c>
      <c r="K286" s="10">
        <v>86</v>
      </c>
      <c r="L286" s="11">
        <v>1.5790971603793505E-4</v>
      </c>
      <c r="M286" s="7"/>
      <c r="N286" s="8"/>
      <c r="O286" s="7"/>
      <c r="P286" s="8"/>
      <c r="Q286" s="7">
        <v>185</v>
      </c>
      <c r="R286" s="8">
        <v>0.53779069767441856</v>
      </c>
      <c r="S286" s="7">
        <v>159</v>
      </c>
      <c r="T286" s="8">
        <v>0.46220930232558138</v>
      </c>
      <c r="U286" s="10">
        <v>344</v>
      </c>
      <c r="V286" s="11">
        <v>5.5968722595256645E-4</v>
      </c>
      <c r="W286" s="10">
        <v>430</v>
      </c>
      <c r="X286" s="11">
        <v>3.7093140011938816E-4</v>
      </c>
    </row>
    <row r="287" spans="2:24" s="1" customFormat="1" ht="18.75" customHeight="1">
      <c r="B287" s="6" t="s">
        <v>1288</v>
      </c>
      <c r="C287" s="7"/>
      <c r="D287" s="8"/>
      <c r="E287" s="7">
        <v>3</v>
      </c>
      <c r="F287" s="8">
        <v>2.7322404371584699E-3</v>
      </c>
      <c r="G287" s="7">
        <v>835</v>
      </c>
      <c r="H287" s="8">
        <v>0.76047358834244083</v>
      </c>
      <c r="I287" s="7">
        <v>260</v>
      </c>
      <c r="J287" s="8">
        <v>0.23679417122040072</v>
      </c>
      <c r="K287" s="10">
        <v>1098</v>
      </c>
      <c r="L287" s="11">
        <v>2.0161031187168918E-3</v>
      </c>
      <c r="M287" s="7"/>
      <c r="N287" s="8"/>
      <c r="O287" s="7">
        <v>7</v>
      </c>
      <c r="P287" s="8">
        <v>1.8339009693476552E-3</v>
      </c>
      <c r="Q287" s="7">
        <v>2860</v>
      </c>
      <c r="R287" s="8">
        <v>0.74927953890489918</v>
      </c>
      <c r="S287" s="7">
        <v>950</v>
      </c>
      <c r="T287" s="8">
        <v>0.24888656012575322</v>
      </c>
      <c r="U287" s="10">
        <v>3817</v>
      </c>
      <c r="V287" s="11">
        <v>6.2102504112236815E-3</v>
      </c>
      <c r="W287" s="10">
        <v>4915</v>
      </c>
      <c r="X287" s="11">
        <v>4.2398321664809131E-3</v>
      </c>
    </row>
    <row r="288" spans="2:24" s="1" customFormat="1" ht="18.75" customHeight="1">
      <c r="B288" s="6" t="s">
        <v>1289</v>
      </c>
      <c r="C288" s="7"/>
      <c r="D288" s="8"/>
      <c r="E288" s="7">
        <v>30</v>
      </c>
      <c r="F288" s="8">
        <v>0.36144578313253012</v>
      </c>
      <c r="G288" s="7">
        <v>47</v>
      </c>
      <c r="H288" s="8">
        <v>0.5662650602409639</v>
      </c>
      <c r="I288" s="7">
        <v>6</v>
      </c>
      <c r="J288" s="8">
        <v>7.2289156626506021E-2</v>
      </c>
      <c r="K288" s="10">
        <v>83</v>
      </c>
      <c r="L288" s="11">
        <v>1.5240123757149547E-4</v>
      </c>
      <c r="M288" s="7"/>
      <c r="N288" s="8"/>
      <c r="O288" s="7">
        <v>11</v>
      </c>
      <c r="P288" s="8">
        <v>0.18965517241379309</v>
      </c>
      <c r="Q288" s="7">
        <v>43</v>
      </c>
      <c r="R288" s="8">
        <v>0.74137931034482762</v>
      </c>
      <c r="S288" s="7">
        <v>4</v>
      </c>
      <c r="T288" s="8">
        <v>6.8965517241379309E-2</v>
      </c>
      <c r="U288" s="10">
        <v>58</v>
      </c>
      <c r="V288" s="11">
        <v>9.4365869492002495E-5</v>
      </c>
      <c r="W288" s="10">
        <v>141</v>
      </c>
      <c r="X288" s="11">
        <v>1.2163099399263659E-4</v>
      </c>
    </row>
    <row r="289" spans="2:24" s="1" customFormat="1" ht="18.75" customHeight="1">
      <c r="B289" s="6" t="s">
        <v>1290</v>
      </c>
      <c r="C289" s="7"/>
      <c r="D289" s="8"/>
      <c r="E289" s="7">
        <v>1</v>
      </c>
      <c r="F289" s="8">
        <v>4.5454545454545456E-2</v>
      </c>
      <c r="G289" s="7">
        <v>10</v>
      </c>
      <c r="H289" s="8">
        <v>0.45454545454545453</v>
      </c>
      <c r="I289" s="7">
        <v>11</v>
      </c>
      <c r="J289" s="8">
        <v>0.5</v>
      </c>
      <c r="K289" s="10">
        <v>22</v>
      </c>
      <c r="L289" s="11">
        <v>4.0395508753890363E-5</v>
      </c>
      <c r="M289" s="7"/>
      <c r="N289" s="8"/>
      <c r="O289" s="7"/>
      <c r="P289" s="8"/>
      <c r="Q289" s="7">
        <v>6</v>
      </c>
      <c r="R289" s="8">
        <v>0.42857142857142855</v>
      </c>
      <c r="S289" s="7">
        <v>8</v>
      </c>
      <c r="T289" s="8">
        <v>0.5714285714285714</v>
      </c>
      <c r="U289" s="10">
        <v>14</v>
      </c>
      <c r="V289" s="11">
        <v>2.2777968498069566E-5</v>
      </c>
      <c r="W289" s="10">
        <v>36</v>
      </c>
      <c r="X289" s="11">
        <v>3.1054721870460405E-5</v>
      </c>
    </row>
    <row r="290" spans="2:24" s="1" customFormat="1" ht="18.75" customHeight="1">
      <c r="B290" s="6" t="s">
        <v>1291</v>
      </c>
      <c r="C290" s="7">
        <v>1</v>
      </c>
      <c r="D290" s="8">
        <v>2.3809523809523808E-2</v>
      </c>
      <c r="E290" s="7">
        <v>6</v>
      </c>
      <c r="F290" s="8">
        <v>0.14285714285714285</v>
      </c>
      <c r="G290" s="7">
        <v>19</v>
      </c>
      <c r="H290" s="8">
        <v>0.45238095238095238</v>
      </c>
      <c r="I290" s="7">
        <v>16</v>
      </c>
      <c r="J290" s="8">
        <v>0.38095238095238093</v>
      </c>
      <c r="K290" s="10">
        <v>42</v>
      </c>
      <c r="L290" s="11">
        <v>7.7118698530154336E-5</v>
      </c>
      <c r="M290" s="7">
        <v>1</v>
      </c>
      <c r="N290" s="8">
        <v>2.7027027027027029E-2</v>
      </c>
      <c r="O290" s="7">
        <v>1</v>
      </c>
      <c r="P290" s="8">
        <v>2.7027027027027029E-2</v>
      </c>
      <c r="Q290" s="7">
        <v>24</v>
      </c>
      <c r="R290" s="8">
        <v>0.64864864864864868</v>
      </c>
      <c r="S290" s="7">
        <v>11</v>
      </c>
      <c r="T290" s="8">
        <v>0.29729729729729731</v>
      </c>
      <c r="U290" s="10">
        <v>37</v>
      </c>
      <c r="V290" s="11">
        <v>6.0198916744898142E-5</v>
      </c>
      <c r="W290" s="10">
        <v>79</v>
      </c>
      <c r="X290" s="11">
        <v>6.8147861882399214E-5</v>
      </c>
    </row>
    <row r="291" spans="2:24" s="1" customFormat="1" ht="18.75" customHeight="1">
      <c r="B291" s="6" t="s">
        <v>1292</v>
      </c>
      <c r="C291" s="7"/>
      <c r="D291" s="8"/>
      <c r="E291" s="7"/>
      <c r="F291" s="8"/>
      <c r="G291" s="7">
        <v>678</v>
      </c>
      <c r="H291" s="8">
        <v>0.5113122171945701</v>
      </c>
      <c r="I291" s="7">
        <v>648</v>
      </c>
      <c r="J291" s="8">
        <v>0.48868778280542985</v>
      </c>
      <c r="K291" s="10">
        <v>1326</v>
      </c>
      <c r="L291" s="11">
        <v>2.4347474821663009E-3</v>
      </c>
      <c r="M291" s="7"/>
      <c r="N291" s="8"/>
      <c r="O291" s="7"/>
      <c r="P291" s="8"/>
      <c r="Q291" s="7">
        <v>414</v>
      </c>
      <c r="R291" s="8">
        <v>0.30087209302325579</v>
      </c>
      <c r="S291" s="7">
        <v>962</v>
      </c>
      <c r="T291" s="8">
        <v>0.69912790697674421</v>
      </c>
      <c r="U291" s="10">
        <v>1376</v>
      </c>
      <c r="V291" s="11">
        <v>2.2387489038102658E-3</v>
      </c>
      <c r="W291" s="10">
        <v>2702</v>
      </c>
      <c r="X291" s="11">
        <v>2.330829402610667E-3</v>
      </c>
    </row>
    <row r="292" spans="2:24" s="1" customFormat="1" ht="18.75" customHeight="1">
      <c r="B292" s="6" t="s">
        <v>1293</v>
      </c>
      <c r="C292" s="7">
        <v>2</v>
      </c>
      <c r="D292" s="8">
        <v>5.2770448548812663E-3</v>
      </c>
      <c r="E292" s="7">
        <v>201</v>
      </c>
      <c r="F292" s="8">
        <v>0.53034300791556732</v>
      </c>
      <c r="G292" s="7">
        <v>176</v>
      </c>
      <c r="H292" s="8">
        <v>0.46437994722955145</v>
      </c>
      <c r="I292" s="7"/>
      <c r="J292" s="8"/>
      <c r="K292" s="10">
        <v>379</v>
      </c>
      <c r="L292" s="11">
        <v>6.959044462602022E-4</v>
      </c>
      <c r="M292" s="7">
        <v>3</v>
      </c>
      <c r="N292" s="8">
        <v>9.2307692307692316E-3</v>
      </c>
      <c r="O292" s="7">
        <v>188</v>
      </c>
      <c r="P292" s="8">
        <v>0.57846153846153847</v>
      </c>
      <c r="Q292" s="7">
        <v>134</v>
      </c>
      <c r="R292" s="8">
        <v>0.41230769230769232</v>
      </c>
      <c r="S292" s="7"/>
      <c r="T292" s="8"/>
      <c r="U292" s="10">
        <v>325</v>
      </c>
      <c r="V292" s="11">
        <v>5.2877426870518633E-4</v>
      </c>
      <c r="W292" s="10">
        <v>704</v>
      </c>
      <c r="X292" s="11">
        <v>6.0729233880011454E-4</v>
      </c>
    </row>
    <row r="293" spans="2:24" s="1" customFormat="1" ht="18.75" customHeight="1">
      <c r="B293" s="6" t="s">
        <v>1294</v>
      </c>
      <c r="C293" s="7"/>
      <c r="D293" s="8"/>
      <c r="E293" s="7"/>
      <c r="F293" s="8"/>
      <c r="G293" s="7">
        <v>182</v>
      </c>
      <c r="H293" s="8">
        <v>0.20588235294117646</v>
      </c>
      <c r="I293" s="7">
        <v>702</v>
      </c>
      <c r="J293" s="8">
        <v>0.79411764705882348</v>
      </c>
      <c r="K293" s="10">
        <v>884</v>
      </c>
      <c r="L293" s="11">
        <v>1.6231649881108673E-3</v>
      </c>
      <c r="M293" s="7"/>
      <c r="N293" s="8"/>
      <c r="O293" s="7"/>
      <c r="P293" s="8"/>
      <c r="Q293" s="7">
        <v>235</v>
      </c>
      <c r="R293" s="8">
        <v>0.17884322678843226</v>
      </c>
      <c r="S293" s="7">
        <v>1079</v>
      </c>
      <c r="T293" s="8">
        <v>0.82115677321156777</v>
      </c>
      <c r="U293" s="10">
        <v>1314</v>
      </c>
      <c r="V293" s="11">
        <v>2.1378750433188151E-3</v>
      </c>
      <c r="W293" s="10">
        <v>2198</v>
      </c>
      <c r="X293" s="11">
        <v>1.8960632964242212E-3</v>
      </c>
    </row>
    <row r="294" spans="2:24" s="1" customFormat="1" ht="18.75" customHeight="1">
      <c r="B294" s="6" t="s">
        <v>1295</v>
      </c>
      <c r="C294" s="7"/>
      <c r="D294" s="8"/>
      <c r="E294" s="7"/>
      <c r="F294" s="8"/>
      <c r="G294" s="7">
        <v>349</v>
      </c>
      <c r="H294" s="8">
        <v>0.39749430523917995</v>
      </c>
      <c r="I294" s="7">
        <v>529</v>
      </c>
      <c r="J294" s="8">
        <v>0.60250569476082005</v>
      </c>
      <c r="K294" s="10">
        <v>878</v>
      </c>
      <c r="L294" s="11">
        <v>1.612148031177988E-3</v>
      </c>
      <c r="M294" s="7"/>
      <c r="N294" s="8"/>
      <c r="O294" s="7"/>
      <c r="P294" s="8"/>
      <c r="Q294" s="7">
        <v>764</v>
      </c>
      <c r="R294" s="8">
        <v>0.42280022136137246</v>
      </c>
      <c r="S294" s="7">
        <v>1043</v>
      </c>
      <c r="T294" s="8">
        <v>0.57719977863862759</v>
      </c>
      <c r="U294" s="10">
        <v>1807</v>
      </c>
      <c r="V294" s="11">
        <v>2.9399849340008364E-3</v>
      </c>
      <c r="W294" s="10">
        <v>2685</v>
      </c>
      <c r="X294" s="11">
        <v>2.3161646728385053E-3</v>
      </c>
    </row>
    <row r="295" spans="2:24" s="1" customFormat="1" ht="18.75" customHeight="1">
      <c r="B295" s="6" t="s">
        <v>1296</v>
      </c>
      <c r="C295" s="7">
        <v>201</v>
      </c>
      <c r="D295" s="8">
        <v>0.36216216216216218</v>
      </c>
      <c r="E295" s="7">
        <v>338</v>
      </c>
      <c r="F295" s="8">
        <v>0.60900900900900901</v>
      </c>
      <c r="G295" s="7">
        <v>16</v>
      </c>
      <c r="H295" s="8">
        <v>2.8828828828828829E-2</v>
      </c>
      <c r="I295" s="7"/>
      <c r="J295" s="8"/>
      <c r="K295" s="10">
        <v>555</v>
      </c>
      <c r="L295" s="11">
        <v>1.0190685162913252E-3</v>
      </c>
      <c r="M295" s="7">
        <v>207</v>
      </c>
      <c r="N295" s="8">
        <v>0.36964285714285716</v>
      </c>
      <c r="O295" s="7">
        <v>308</v>
      </c>
      <c r="P295" s="8">
        <v>0.55000000000000004</v>
      </c>
      <c r="Q295" s="7">
        <v>45</v>
      </c>
      <c r="R295" s="8">
        <v>8.0357142857142863E-2</v>
      </c>
      <c r="S295" s="7"/>
      <c r="T295" s="8"/>
      <c r="U295" s="10">
        <v>560</v>
      </c>
      <c r="V295" s="11">
        <v>9.111187399227827E-4</v>
      </c>
      <c r="W295" s="10">
        <v>1115</v>
      </c>
      <c r="X295" s="11">
        <v>9.6183374682120421E-4</v>
      </c>
    </row>
    <row r="296" spans="2:24" s="1" customFormat="1" ht="18.75" customHeight="1">
      <c r="B296" s="6" t="s">
        <v>1297</v>
      </c>
      <c r="C296" s="7">
        <v>32</v>
      </c>
      <c r="D296" s="8">
        <v>0.1702127659574468</v>
      </c>
      <c r="E296" s="7">
        <v>49</v>
      </c>
      <c r="F296" s="8">
        <v>0.26063829787234044</v>
      </c>
      <c r="G296" s="7">
        <v>85</v>
      </c>
      <c r="H296" s="8">
        <v>0.4521276595744681</v>
      </c>
      <c r="I296" s="7">
        <v>22</v>
      </c>
      <c r="J296" s="8">
        <v>0.11702127659574468</v>
      </c>
      <c r="K296" s="10">
        <v>188</v>
      </c>
      <c r="L296" s="11">
        <v>3.4519798389688128E-4</v>
      </c>
      <c r="M296" s="7">
        <v>12</v>
      </c>
      <c r="N296" s="8">
        <v>6.8571428571428575E-2</v>
      </c>
      <c r="O296" s="7">
        <v>36</v>
      </c>
      <c r="P296" s="8">
        <v>0.20571428571428571</v>
      </c>
      <c r="Q296" s="7">
        <v>87</v>
      </c>
      <c r="R296" s="8">
        <v>0.49714285714285716</v>
      </c>
      <c r="S296" s="7">
        <v>40</v>
      </c>
      <c r="T296" s="8">
        <v>0.22857142857142856</v>
      </c>
      <c r="U296" s="10">
        <v>175</v>
      </c>
      <c r="V296" s="11">
        <v>2.8472460622586961E-4</v>
      </c>
      <c r="W296" s="10">
        <v>363</v>
      </c>
      <c r="X296" s="11">
        <v>3.1313511219380907E-4</v>
      </c>
    </row>
    <row r="297" spans="2:24" s="1" customFormat="1" ht="18.75" customHeight="1">
      <c r="B297" s="6" t="s">
        <v>1298</v>
      </c>
      <c r="C297" s="7">
        <v>4</v>
      </c>
      <c r="D297" s="8">
        <v>1.8264840182648401E-2</v>
      </c>
      <c r="E297" s="7">
        <v>13</v>
      </c>
      <c r="F297" s="8">
        <v>5.9360730593607303E-2</v>
      </c>
      <c r="G297" s="7">
        <v>98</v>
      </c>
      <c r="H297" s="8">
        <v>0.44748858447488582</v>
      </c>
      <c r="I297" s="7">
        <v>104</v>
      </c>
      <c r="J297" s="8">
        <v>0.47488584474885842</v>
      </c>
      <c r="K297" s="10">
        <v>219</v>
      </c>
      <c r="L297" s="11">
        <v>4.0211892805009042E-4</v>
      </c>
      <c r="M297" s="7">
        <v>4</v>
      </c>
      <c r="N297" s="8">
        <v>1.2903225806451613E-2</v>
      </c>
      <c r="O297" s="7">
        <v>8</v>
      </c>
      <c r="P297" s="8">
        <v>2.5806451612903226E-2</v>
      </c>
      <c r="Q297" s="7">
        <v>115</v>
      </c>
      <c r="R297" s="8">
        <v>0.37096774193548387</v>
      </c>
      <c r="S297" s="7">
        <v>183</v>
      </c>
      <c r="T297" s="8">
        <v>0.5903225806451613</v>
      </c>
      <c r="U297" s="10">
        <v>310</v>
      </c>
      <c r="V297" s="11">
        <v>5.0436930245725473E-4</v>
      </c>
      <c r="W297" s="10">
        <v>529</v>
      </c>
      <c r="X297" s="11">
        <v>4.5633188526315426E-4</v>
      </c>
    </row>
    <row r="298" spans="2:24" s="1" customFormat="1" ht="18.75" customHeight="1">
      <c r="B298" s="6" t="s">
        <v>1299</v>
      </c>
      <c r="C298" s="7">
        <v>17</v>
      </c>
      <c r="D298" s="8">
        <v>4.6831955922865015E-2</v>
      </c>
      <c r="E298" s="7">
        <v>39</v>
      </c>
      <c r="F298" s="8">
        <v>0.10743801652892562</v>
      </c>
      <c r="G298" s="7">
        <v>204</v>
      </c>
      <c r="H298" s="8">
        <v>0.56198347107438018</v>
      </c>
      <c r="I298" s="7">
        <v>103</v>
      </c>
      <c r="J298" s="8">
        <v>0.28374655647382918</v>
      </c>
      <c r="K298" s="10">
        <v>363</v>
      </c>
      <c r="L298" s="11">
        <v>6.6652589443919096E-4</v>
      </c>
      <c r="M298" s="7">
        <v>28</v>
      </c>
      <c r="N298" s="8">
        <v>5.7259713701431493E-2</v>
      </c>
      <c r="O298" s="7">
        <v>76</v>
      </c>
      <c r="P298" s="8">
        <v>0.15541922290388549</v>
      </c>
      <c r="Q298" s="7">
        <v>234</v>
      </c>
      <c r="R298" s="8">
        <v>0.4785276073619632</v>
      </c>
      <c r="S298" s="7">
        <v>151</v>
      </c>
      <c r="T298" s="8">
        <v>0.30879345603271985</v>
      </c>
      <c r="U298" s="10">
        <v>489</v>
      </c>
      <c r="V298" s="11">
        <v>7.9560189968257275E-4</v>
      </c>
      <c r="W298" s="10">
        <v>852</v>
      </c>
      <c r="X298" s="11">
        <v>7.3496175093422952E-4</v>
      </c>
    </row>
    <row r="299" spans="2:24" s="1" customFormat="1" ht="18.75" customHeight="1">
      <c r="B299" s="6" t="s">
        <v>1300</v>
      </c>
      <c r="C299" s="7"/>
      <c r="D299" s="8"/>
      <c r="E299" s="7"/>
      <c r="F299" s="8"/>
      <c r="G299" s="7">
        <v>153</v>
      </c>
      <c r="H299" s="8">
        <v>0.82702702702702702</v>
      </c>
      <c r="I299" s="7">
        <v>32</v>
      </c>
      <c r="J299" s="8">
        <v>0.17297297297297298</v>
      </c>
      <c r="K299" s="10">
        <v>185</v>
      </c>
      <c r="L299" s="11">
        <v>3.396895054304417E-4</v>
      </c>
      <c r="M299" s="7"/>
      <c r="N299" s="8"/>
      <c r="O299" s="7"/>
      <c r="P299" s="8"/>
      <c r="Q299" s="7">
        <v>101</v>
      </c>
      <c r="R299" s="8">
        <v>0.87826086956521743</v>
      </c>
      <c r="S299" s="7">
        <v>14</v>
      </c>
      <c r="T299" s="8">
        <v>0.12173913043478261</v>
      </c>
      <c r="U299" s="10">
        <v>115</v>
      </c>
      <c r="V299" s="11">
        <v>1.8710474123414286E-4</v>
      </c>
      <c r="W299" s="10">
        <v>300</v>
      </c>
      <c r="X299" s="11">
        <v>2.5878934892050338E-4</v>
      </c>
    </row>
    <row r="300" spans="2:24" s="1" customFormat="1" ht="18.75" customHeight="1">
      <c r="B300" s="6" t="s">
        <v>1301</v>
      </c>
      <c r="C300" s="7">
        <v>1</v>
      </c>
      <c r="D300" s="8">
        <v>4.9900199600798399E-4</v>
      </c>
      <c r="E300" s="7">
        <v>6</v>
      </c>
      <c r="F300" s="8">
        <v>2.9940119760479044E-3</v>
      </c>
      <c r="G300" s="7">
        <v>795</v>
      </c>
      <c r="H300" s="8">
        <v>0.3967065868263473</v>
      </c>
      <c r="I300" s="7">
        <v>1202</v>
      </c>
      <c r="J300" s="8">
        <v>0.59980039920159678</v>
      </c>
      <c r="K300" s="10">
        <v>2004</v>
      </c>
      <c r="L300" s="11">
        <v>3.6796636155816496E-3</v>
      </c>
      <c r="M300" s="7">
        <v>1</v>
      </c>
      <c r="N300" s="8">
        <v>1.0121457489878543E-3</v>
      </c>
      <c r="O300" s="7">
        <v>9</v>
      </c>
      <c r="P300" s="8">
        <v>9.1093117408906875E-3</v>
      </c>
      <c r="Q300" s="7">
        <v>398</v>
      </c>
      <c r="R300" s="8">
        <v>0.40283400809716602</v>
      </c>
      <c r="S300" s="7">
        <v>580</v>
      </c>
      <c r="T300" s="8">
        <v>0.58704453441295545</v>
      </c>
      <c r="U300" s="10">
        <v>988</v>
      </c>
      <c r="V300" s="11">
        <v>1.6074737768637666E-3</v>
      </c>
      <c r="W300" s="10">
        <v>2992</v>
      </c>
      <c r="X300" s="11">
        <v>2.580992439900487E-3</v>
      </c>
    </row>
    <row r="301" spans="2:24" s="1" customFormat="1" ht="18.75" customHeight="1">
      <c r="B301" s="6" t="s">
        <v>1302</v>
      </c>
      <c r="C301" s="7">
        <v>8</v>
      </c>
      <c r="D301" s="8">
        <v>1.2598425196850394E-2</v>
      </c>
      <c r="E301" s="7">
        <v>16</v>
      </c>
      <c r="F301" s="8">
        <v>2.5196850393700787E-2</v>
      </c>
      <c r="G301" s="7">
        <v>304</v>
      </c>
      <c r="H301" s="8">
        <v>0.47874015748031495</v>
      </c>
      <c r="I301" s="7">
        <v>307</v>
      </c>
      <c r="J301" s="8">
        <v>0.48346456692913387</v>
      </c>
      <c r="K301" s="10">
        <v>635</v>
      </c>
      <c r="L301" s="11">
        <v>1.1659612753963809E-3</v>
      </c>
      <c r="M301" s="7">
        <v>1</v>
      </c>
      <c r="N301" s="8">
        <v>2.4390243902439024E-3</v>
      </c>
      <c r="O301" s="7">
        <v>10</v>
      </c>
      <c r="P301" s="8">
        <v>2.4390243902439025E-2</v>
      </c>
      <c r="Q301" s="7">
        <v>245</v>
      </c>
      <c r="R301" s="8">
        <v>0.59756097560975607</v>
      </c>
      <c r="S301" s="7">
        <v>154</v>
      </c>
      <c r="T301" s="8">
        <v>0.37560975609756098</v>
      </c>
      <c r="U301" s="10">
        <v>410</v>
      </c>
      <c r="V301" s="11">
        <v>6.6706907744346587E-4</v>
      </c>
      <c r="W301" s="10">
        <v>1045</v>
      </c>
      <c r="X301" s="11">
        <v>9.0144956540642006E-4</v>
      </c>
    </row>
    <row r="302" spans="2:24" s="1" customFormat="1" ht="18.75" customHeight="1">
      <c r="B302" s="6" t="s">
        <v>1303</v>
      </c>
      <c r="C302" s="7">
        <v>36</v>
      </c>
      <c r="D302" s="8">
        <v>3.1578947368421054E-2</v>
      </c>
      <c r="E302" s="7">
        <v>93</v>
      </c>
      <c r="F302" s="8">
        <v>8.1578947368421056E-2</v>
      </c>
      <c r="G302" s="7">
        <v>585</v>
      </c>
      <c r="H302" s="8">
        <v>0.51315789473684215</v>
      </c>
      <c r="I302" s="7">
        <v>426</v>
      </c>
      <c r="J302" s="8">
        <v>0.37368421052631579</v>
      </c>
      <c r="K302" s="10">
        <v>1140</v>
      </c>
      <c r="L302" s="11">
        <v>2.0932218172470462E-3</v>
      </c>
      <c r="M302" s="7">
        <v>12</v>
      </c>
      <c r="N302" s="8">
        <v>1.4510278113663845E-2</v>
      </c>
      <c r="O302" s="7">
        <v>55</v>
      </c>
      <c r="P302" s="8">
        <v>6.6505441354292621E-2</v>
      </c>
      <c r="Q302" s="7">
        <v>495</v>
      </c>
      <c r="R302" s="8">
        <v>0.59854897218863357</v>
      </c>
      <c r="S302" s="7">
        <v>265</v>
      </c>
      <c r="T302" s="8">
        <v>0.32043530834340994</v>
      </c>
      <c r="U302" s="10">
        <v>827</v>
      </c>
      <c r="V302" s="11">
        <v>1.3455271391359666E-3</v>
      </c>
      <c r="W302" s="10">
        <v>1967</v>
      </c>
      <c r="X302" s="11">
        <v>1.6967954977554337E-3</v>
      </c>
    </row>
    <row r="303" spans="2:24" s="1" customFormat="1" ht="18.75" customHeight="1">
      <c r="B303" s="6" t="s">
        <v>1304</v>
      </c>
      <c r="C303" s="7"/>
      <c r="D303" s="8"/>
      <c r="E303" s="7"/>
      <c r="F303" s="8"/>
      <c r="G303" s="7">
        <v>10</v>
      </c>
      <c r="H303" s="8">
        <v>0.17241379310344829</v>
      </c>
      <c r="I303" s="7">
        <v>48</v>
      </c>
      <c r="J303" s="8">
        <v>0.82758620689655171</v>
      </c>
      <c r="K303" s="10">
        <v>58</v>
      </c>
      <c r="L303" s="11">
        <v>1.0649725035116551E-4</v>
      </c>
      <c r="M303" s="7"/>
      <c r="N303" s="8"/>
      <c r="O303" s="7"/>
      <c r="P303" s="8"/>
      <c r="Q303" s="7"/>
      <c r="R303" s="8"/>
      <c r="S303" s="7"/>
      <c r="T303" s="8"/>
      <c r="U303" s="10"/>
      <c r="V303" s="11"/>
      <c r="W303" s="10">
        <v>58</v>
      </c>
      <c r="X303" s="11">
        <v>5.0032607457963981E-5</v>
      </c>
    </row>
    <row r="304" spans="2:24" s="1" customFormat="1" ht="18.75" customHeight="1">
      <c r="B304" s="6" t="s">
        <v>1305</v>
      </c>
      <c r="C304" s="7"/>
      <c r="D304" s="8"/>
      <c r="E304" s="7"/>
      <c r="F304" s="8"/>
      <c r="G304" s="7">
        <v>57</v>
      </c>
      <c r="H304" s="8">
        <v>0.19453924914675769</v>
      </c>
      <c r="I304" s="7">
        <v>236</v>
      </c>
      <c r="J304" s="8">
        <v>0.80546075085324231</v>
      </c>
      <c r="K304" s="10">
        <v>293</v>
      </c>
      <c r="L304" s="11">
        <v>5.3799473022226707E-4</v>
      </c>
      <c r="M304" s="7"/>
      <c r="N304" s="8"/>
      <c r="O304" s="7"/>
      <c r="P304" s="8"/>
      <c r="Q304" s="7"/>
      <c r="R304" s="8"/>
      <c r="S304" s="7"/>
      <c r="T304" s="8"/>
      <c r="U304" s="10"/>
      <c r="V304" s="11"/>
      <c r="W304" s="10">
        <v>293</v>
      </c>
      <c r="X304" s="11">
        <v>2.5275093077902497E-4</v>
      </c>
    </row>
    <row r="305" spans="2:24" s="1" customFormat="1" ht="18.75" customHeight="1">
      <c r="B305" s="6" t="s">
        <v>1306</v>
      </c>
      <c r="C305" s="7"/>
      <c r="D305" s="8"/>
      <c r="E305" s="7">
        <v>1</v>
      </c>
      <c r="F305" s="8">
        <v>5.0251256281407036E-3</v>
      </c>
      <c r="G305" s="7">
        <v>52</v>
      </c>
      <c r="H305" s="8">
        <v>0.2613065326633166</v>
      </c>
      <c r="I305" s="7">
        <v>146</v>
      </c>
      <c r="J305" s="8">
        <v>0.73366834170854267</v>
      </c>
      <c r="K305" s="10">
        <v>199</v>
      </c>
      <c r="L305" s="11">
        <v>3.6539573827382648E-4</v>
      </c>
      <c r="M305" s="7"/>
      <c r="N305" s="8"/>
      <c r="O305" s="7"/>
      <c r="P305" s="8"/>
      <c r="Q305" s="7">
        <v>7</v>
      </c>
      <c r="R305" s="8">
        <v>0.29166666666666669</v>
      </c>
      <c r="S305" s="7">
        <v>17</v>
      </c>
      <c r="T305" s="8">
        <v>0.70833333333333337</v>
      </c>
      <c r="U305" s="10">
        <v>24</v>
      </c>
      <c r="V305" s="11">
        <v>3.9047945996690685E-5</v>
      </c>
      <c r="W305" s="10">
        <v>223</v>
      </c>
      <c r="X305" s="11">
        <v>1.9236674936424082E-4</v>
      </c>
    </row>
    <row r="306" spans="2:24" s="1" customFormat="1" ht="18.75" customHeight="1">
      <c r="B306" s="6" t="s">
        <v>1307</v>
      </c>
      <c r="C306" s="7"/>
      <c r="D306" s="8"/>
      <c r="E306" s="7">
        <v>7</v>
      </c>
      <c r="F306" s="8">
        <v>1.1686143572621035E-2</v>
      </c>
      <c r="G306" s="7">
        <v>188</v>
      </c>
      <c r="H306" s="8">
        <v>0.31385642737896496</v>
      </c>
      <c r="I306" s="7">
        <v>404</v>
      </c>
      <c r="J306" s="8">
        <v>0.67445742904841399</v>
      </c>
      <c r="K306" s="10">
        <v>599</v>
      </c>
      <c r="L306" s="11">
        <v>1.0998595337991057E-3</v>
      </c>
      <c r="M306" s="7">
        <v>1</v>
      </c>
      <c r="N306" s="8">
        <v>1.1764705882352941E-2</v>
      </c>
      <c r="O306" s="7">
        <v>5</v>
      </c>
      <c r="P306" s="8">
        <v>5.8823529411764705E-2</v>
      </c>
      <c r="Q306" s="7">
        <v>46</v>
      </c>
      <c r="R306" s="8">
        <v>0.54117647058823526</v>
      </c>
      <c r="S306" s="7">
        <v>33</v>
      </c>
      <c r="T306" s="8">
        <v>0.38823529411764707</v>
      </c>
      <c r="U306" s="10">
        <v>85</v>
      </c>
      <c r="V306" s="11">
        <v>1.3829480873827951E-4</v>
      </c>
      <c r="W306" s="10">
        <v>684</v>
      </c>
      <c r="X306" s="11">
        <v>5.9003971553874771E-4</v>
      </c>
    </row>
    <row r="307" spans="2:24" s="1" customFormat="1" ht="18.75" customHeight="1">
      <c r="B307" s="6" t="s">
        <v>1308</v>
      </c>
      <c r="C307" s="7"/>
      <c r="D307" s="8"/>
      <c r="E307" s="7">
        <v>2</v>
      </c>
      <c r="F307" s="8">
        <v>1.0666666666666667E-3</v>
      </c>
      <c r="G307" s="7">
        <v>784</v>
      </c>
      <c r="H307" s="8">
        <v>0.41813333333333336</v>
      </c>
      <c r="I307" s="7">
        <v>1089</v>
      </c>
      <c r="J307" s="8">
        <v>0.58079999999999998</v>
      </c>
      <c r="K307" s="10">
        <v>1875</v>
      </c>
      <c r="L307" s="11">
        <v>3.442799041524747E-3</v>
      </c>
      <c r="M307" s="7"/>
      <c r="N307" s="8"/>
      <c r="O307" s="7">
        <v>1</v>
      </c>
      <c r="P307" s="8">
        <v>1.5552099533437014E-3</v>
      </c>
      <c r="Q307" s="7">
        <v>317</v>
      </c>
      <c r="R307" s="8">
        <v>0.49300155520995337</v>
      </c>
      <c r="S307" s="7">
        <v>325</v>
      </c>
      <c r="T307" s="8">
        <v>0.50544323483670295</v>
      </c>
      <c r="U307" s="10">
        <v>643</v>
      </c>
      <c r="V307" s="11">
        <v>1.046159553161338E-3</v>
      </c>
      <c r="W307" s="10">
        <v>2518</v>
      </c>
      <c r="X307" s="11">
        <v>2.1721052686060915E-3</v>
      </c>
    </row>
    <row r="308" spans="2:24" s="1" customFormat="1" ht="18.75" customHeight="1">
      <c r="B308" s="6" t="s">
        <v>1309</v>
      </c>
      <c r="C308" s="7"/>
      <c r="D308" s="8"/>
      <c r="E308" s="7">
        <v>4</v>
      </c>
      <c r="F308" s="8">
        <v>5.5555555555555556E-4</v>
      </c>
      <c r="G308" s="7">
        <v>2104</v>
      </c>
      <c r="H308" s="8">
        <v>0.29222222222222222</v>
      </c>
      <c r="I308" s="7">
        <v>5092</v>
      </c>
      <c r="J308" s="8">
        <v>0.7072222222222222</v>
      </c>
      <c r="K308" s="10">
        <v>7200</v>
      </c>
      <c r="L308" s="11">
        <v>1.3220348319455028E-2</v>
      </c>
      <c r="M308" s="7"/>
      <c r="N308" s="8"/>
      <c r="O308" s="7">
        <v>3</v>
      </c>
      <c r="P308" s="8">
        <v>1.4570179698882952E-3</v>
      </c>
      <c r="Q308" s="7">
        <v>785</v>
      </c>
      <c r="R308" s="8">
        <v>0.38125303545410394</v>
      </c>
      <c r="S308" s="7">
        <v>1271</v>
      </c>
      <c r="T308" s="8">
        <v>0.61728994657600778</v>
      </c>
      <c r="U308" s="10">
        <v>2059</v>
      </c>
      <c r="V308" s="11">
        <v>3.3499883669660885E-3</v>
      </c>
      <c r="W308" s="10">
        <v>9259</v>
      </c>
      <c r="X308" s="11">
        <v>7.9871019388498016E-3</v>
      </c>
    </row>
    <row r="309" spans="2:24" s="1" customFormat="1" ht="18.75" customHeight="1">
      <c r="B309" s="6" t="s">
        <v>1310</v>
      </c>
      <c r="C309" s="7"/>
      <c r="D309" s="8"/>
      <c r="E309" s="7"/>
      <c r="F309" s="8"/>
      <c r="G309" s="7">
        <v>21</v>
      </c>
      <c r="H309" s="8">
        <v>0.33870967741935482</v>
      </c>
      <c r="I309" s="7">
        <v>41</v>
      </c>
      <c r="J309" s="8">
        <v>0.66129032258064513</v>
      </c>
      <c r="K309" s="10">
        <v>62</v>
      </c>
      <c r="L309" s="11">
        <v>1.138418883064183E-4</v>
      </c>
      <c r="M309" s="7"/>
      <c r="N309" s="8"/>
      <c r="O309" s="7"/>
      <c r="P309" s="8"/>
      <c r="Q309" s="7">
        <v>3</v>
      </c>
      <c r="R309" s="8">
        <v>0.5</v>
      </c>
      <c r="S309" s="7">
        <v>3</v>
      </c>
      <c r="T309" s="8">
        <v>0.5</v>
      </c>
      <c r="U309" s="10">
        <v>6</v>
      </c>
      <c r="V309" s="11">
        <v>9.7619864991726712E-6</v>
      </c>
      <c r="W309" s="10">
        <v>68</v>
      </c>
      <c r="X309" s="11">
        <v>5.8658919088647426E-5</v>
      </c>
    </row>
    <row r="310" spans="2:24" s="1" customFormat="1" ht="18.75" customHeight="1">
      <c r="B310" s="6" t="s">
        <v>1311</v>
      </c>
      <c r="C310" s="7"/>
      <c r="D310" s="8"/>
      <c r="E310" s="7"/>
      <c r="F310" s="8"/>
      <c r="G310" s="7">
        <v>294</v>
      </c>
      <c r="H310" s="8">
        <v>0.41702127659574467</v>
      </c>
      <c r="I310" s="7">
        <v>411</v>
      </c>
      <c r="J310" s="8">
        <v>0.58297872340425527</v>
      </c>
      <c r="K310" s="10">
        <v>705</v>
      </c>
      <c r="L310" s="11">
        <v>1.2944924396133049E-3</v>
      </c>
      <c r="M310" s="7"/>
      <c r="N310" s="8"/>
      <c r="O310" s="7"/>
      <c r="P310" s="8"/>
      <c r="Q310" s="7">
        <v>15</v>
      </c>
      <c r="R310" s="8">
        <v>0.57692307692307687</v>
      </c>
      <c r="S310" s="7">
        <v>11</v>
      </c>
      <c r="T310" s="8">
        <v>0.42307692307692307</v>
      </c>
      <c r="U310" s="10">
        <v>26</v>
      </c>
      <c r="V310" s="11">
        <v>4.2301941496414908E-5</v>
      </c>
      <c r="W310" s="10">
        <v>731</v>
      </c>
      <c r="X310" s="11">
        <v>6.3058338020295982E-4</v>
      </c>
    </row>
    <row r="311" spans="2:24" s="1" customFormat="1" ht="18.75" customHeight="1">
      <c r="B311" s="6" t="s">
        <v>1312</v>
      </c>
      <c r="C311" s="7">
        <v>1</v>
      </c>
      <c r="D311" s="8">
        <v>3.3333333333333333E-2</v>
      </c>
      <c r="E311" s="7">
        <v>25</v>
      </c>
      <c r="F311" s="8">
        <v>0.83333333333333337</v>
      </c>
      <c r="G311" s="7">
        <v>4</v>
      </c>
      <c r="H311" s="8">
        <v>0.13333333333333333</v>
      </c>
      <c r="I311" s="7"/>
      <c r="J311" s="8"/>
      <c r="K311" s="10">
        <v>30</v>
      </c>
      <c r="L311" s="11">
        <v>5.5084784664395948E-5</v>
      </c>
      <c r="M311" s="7"/>
      <c r="N311" s="8"/>
      <c r="O311" s="7"/>
      <c r="P311" s="8"/>
      <c r="Q311" s="7"/>
      <c r="R311" s="8"/>
      <c r="S311" s="7"/>
      <c r="T311" s="8"/>
      <c r="U311" s="10"/>
      <c r="V311" s="11"/>
      <c r="W311" s="10">
        <v>30</v>
      </c>
      <c r="X311" s="11">
        <v>2.5878934892050336E-5</v>
      </c>
    </row>
    <row r="312" spans="2:24" s="1" customFormat="1" ht="18.75" customHeight="1">
      <c r="B312" s="6" t="s">
        <v>1313</v>
      </c>
      <c r="C312" s="7">
        <v>1</v>
      </c>
      <c r="D312" s="8">
        <v>9.1407678244972577E-4</v>
      </c>
      <c r="E312" s="7">
        <v>6</v>
      </c>
      <c r="F312" s="8">
        <v>5.4844606946983544E-3</v>
      </c>
      <c r="G312" s="7">
        <v>389</v>
      </c>
      <c r="H312" s="8">
        <v>0.3555758683729433</v>
      </c>
      <c r="I312" s="7">
        <v>698</v>
      </c>
      <c r="J312" s="8">
        <v>0.63802559414990856</v>
      </c>
      <c r="K312" s="10">
        <v>1094</v>
      </c>
      <c r="L312" s="11">
        <v>2.0087584807616391E-3</v>
      </c>
      <c r="M312" s="7"/>
      <c r="N312" s="8"/>
      <c r="O312" s="7">
        <v>5</v>
      </c>
      <c r="P312" s="8">
        <v>8.8809946714031966E-3</v>
      </c>
      <c r="Q312" s="7">
        <v>229</v>
      </c>
      <c r="R312" s="8">
        <v>0.40674955595026641</v>
      </c>
      <c r="S312" s="7">
        <v>329</v>
      </c>
      <c r="T312" s="8">
        <v>0.58436944937833035</v>
      </c>
      <c r="U312" s="10">
        <v>563</v>
      </c>
      <c r="V312" s="11">
        <v>9.1599973317236898E-4</v>
      </c>
      <c r="W312" s="10">
        <v>1657</v>
      </c>
      <c r="X312" s="11">
        <v>1.4293798372042468E-3</v>
      </c>
    </row>
    <row r="313" spans="2:24" s="1" customFormat="1" ht="18.75" customHeight="1">
      <c r="B313" s="6" t="s">
        <v>1314</v>
      </c>
      <c r="C313" s="7">
        <v>9</v>
      </c>
      <c r="D313" s="8">
        <v>1.6589861751152074E-3</v>
      </c>
      <c r="E313" s="7">
        <v>17</v>
      </c>
      <c r="F313" s="8">
        <v>3.1336405529953917E-3</v>
      </c>
      <c r="G313" s="7">
        <v>1343</v>
      </c>
      <c r="H313" s="8">
        <v>0.24755760368663596</v>
      </c>
      <c r="I313" s="7">
        <v>4056</v>
      </c>
      <c r="J313" s="8">
        <v>0.74764976958525342</v>
      </c>
      <c r="K313" s="10">
        <v>5425</v>
      </c>
      <c r="L313" s="11">
        <v>9.9611652268116E-3</v>
      </c>
      <c r="M313" s="7">
        <v>5</v>
      </c>
      <c r="N313" s="8">
        <v>1.1950286806883365E-3</v>
      </c>
      <c r="O313" s="7">
        <v>13</v>
      </c>
      <c r="P313" s="8">
        <v>3.1070745697896751E-3</v>
      </c>
      <c r="Q313" s="7">
        <v>759</v>
      </c>
      <c r="R313" s="8">
        <v>0.18140535372848948</v>
      </c>
      <c r="S313" s="7">
        <v>3407</v>
      </c>
      <c r="T313" s="8">
        <v>0.81429254302103249</v>
      </c>
      <c r="U313" s="10">
        <v>4184</v>
      </c>
      <c r="V313" s="11">
        <v>6.8073585854230767E-3</v>
      </c>
      <c r="W313" s="10">
        <v>9609</v>
      </c>
      <c r="X313" s="11">
        <v>8.2890228459237235E-3</v>
      </c>
    </row>
    <row r="314" spans="2:24" s="1" customFormat="1" ht="18.75" customHeight="1">
      <c r="B314" s="6" t="s">
        <v>1315</v>
      </c>
      <c r="C314" s="7"/>
      <c r="D314" s="8"/>
      <c r="E314" s="7">
        <v>2</v>
      </c>
      <c r="F314" s="8">
        <v>2.7027027027027029E-2</v>
      </c>
      <c r="G314" s="7">
        <v>20</v>
      </c>
      <c r="H314" s="8">
        <v>0.27027027027027029</v>
      </c>
      <c r="I314" s="7">
        <v>52</v>
      </c>
      <c r="J314" s="8">
        <v>0.70270270270270274</v>
      </c>
      <c r="K314" s="10">
        <v>74</v>
      </c>
      <c r="L314" s="11">
        <v>1.3587580217217667E-4</v>
      </c>
      <c r="M314" s="7"/>
      <c r="N314" s="8"/>
      <c r="O314" s="7">
        <v>1</v>
      </c>
      <c r="P314" s="8">
        <v>1.6393442622950821E-2</v>
      </c>
      <c r="Q314" s="7">
        <v>17</v>
      </c>
      <c r="R314" s="8">
        <v>0.27868852459016391</v>
      </c>
      <c r="S314" s="7">
        <v>43</v>
      </c>
      <c r="T314" s="8">
        <v>0.70491803278688525</v>
      </c>
      <c r="U314" s="10">
        <v>61</v>
      </c>
      <c r="V314" s="11">
        <v>9.9246862741588827E-5</v>
      </c>
      <c r="W314" s="10">
        <v>135</v>
      </c>
      <c r="X314" s="11">
        <v>1.1645520701422652E-4</v>
      </c>
    </row>
    <row r="315" spans="2:24" s="1" customFormat="1" ht="18.75" customHeight="1">
      <c r="B315" s="6" t="s">
        <v>1316</v>
      </c>
      <c r="C315" s="7"/>
      <c r="D315" s="8"/>
      <c r="E315" s="7">
        <v>1</v>
      </c>
      <c r="F315" s="8">
        <v>2.2831050228310501E-3</v>
      </c>
      <c r="G315" s="7">
        <v>72</v>
      </c>
      <c r="H315" s="8">
        <v>0.16438356164383561</v>
      </c>
      <c r="I315" s="7">
        <v>365</v>
      </c>
      <c r="J315" s="8">
        <v>0.83333333333333337</v>
      </c>
      <c r="K315" s="10">
        <v>438</v>
      </c>
      <c r="L315" s="11">
        <v>8.0423785610018084E-4</v>
      </c>
      <c r="M315" s="7"/>
      <c r="N315" s="8"/>
      <c r="O315" s="7">
        <v>3</v>
      </c>
      <c r="P315" s="8">
        <v>1.2096774193548387E-2</v>
      </c>
      <c r="Q315" s="7">
        <v>29</v>
      </c>
      <c r="R315" s="8">
        <v>0.11693548387096774</v>
      </c>
      <c r="S315" s="7">
        <v>216</v>
      </c>
      <c r="T315" s="8">
        <v>0.87096774193548387</v>
      </c>
      <c r="U315" s="10">
        <v>248</v>
      </c>
      <c r="V315" s="11">
        <v>4.0349544196580377E-4</v>
      </c>
      <c r="W315" s="10">
        <v>686</v>
      </c>
      <c r="X315" s="11">
        <v>5.9176497786488438E-4</v>
      </c>
    </row>
    <row r="316" spans="2:24" s="1" customFormat="1" ht="18.75" customHeight="1">
      <c r="B316" s="6" t="s">
        <v>1317</v>
      </c>
      <c r="C316" s="7"/>
      <c r="D316" s="8"/>
      <c r="E316" s="7">
        <v>8</v>
      </c>
      <c r="F316" s="8">
        <v>2.5157232704402517E-2</v>
      </c>
      <c r="G316" s="7">
        <v>74</v>
      </c>
      <c r="H316" s="8">
        <v>0.23270440251572327</v>
      </c>
      <c r="I316" s="7">
        <v>236</v>
      </c>
      <c r="J316" s="8">
        <v>0.74213836477987416</v>
      </c>
      <c r="K316" s="10">
        <v>318</v>
      </c>
      <c r="L316" s="11">
        <v>5.838987174425971E-4</v>
      </c>
      <c r="M316" s="7">
        <v>1</v>
      </c>
      <c r="N316" s="8">
        <v>7.246376811594203E-3</v>
      </c>
      <c r="O316" s="7">
        <v>6</v>
      </c>
      <c r="P316" s="8">
        <v>4.3478260869565216E-2</v>
      </c>
      <c r="Q316" s="7">
        <v>26</v>
      </c>
      <c r="R316" s="8">
        <v>0.18840579710144928</v>
      </c>
      <c r="S316" s="7">
        <v>105</v>
      </c>
      <c r="T316" s="8">
        <v>0.76086956521739135</v>
      </c>
      <c r="U316" s="10">
        <v>138</v>
      </c>
      <c r="V316" s="11">
        <v>2.2452568948097144E-4</v>
      </c>
      <c r="W316" s="10">
        <v>456</v>
      </c>
      <c r="X316" s="11">
        <v>3.9335981035916511E-4</v>
      </c>
    </row>
    <row r="317" spans="2:24" s="1" customFormat="1" ht="18.75" customHeight="1">
      <c r="B317" s="6" t="s">
        <v>1318</v>
      </c>
      <c r="C317" s="7"/>
      <c r="D317" s="8"/>
      <c r="E317" s="7"/>
      <c r="F317" s="8"/>
      <c r="G317" s="7">
        <v>205</v>
      </c>
      <c r="H317" s="8">
        <v>0.18206039076376554</v>
      </c>
      <c r="I317" s="7">
        <v>921</v>
      </c>
      <c r="J317" s="8">
        <v>0.81793960923623443</v>
      </c>
      <c r="K317" s="10">
        <v>1126</v>
      </c>
      <c r="L317" s="11">
        <v>2.0675155844036611E-3</v>
      </c>
      <c r="M317" s="7"/>
      <c r="N317" s="8"/>
      <c r="O317" s="7"/>
      <c r="P317" s="8"/>
      <c r="Q317" s="7">
        <v>279</v>
      </c>
      <c r="R317" s="8">
        <v>0.18813216453135537</v>
      </c>
      <c r="S317" s="7">
        <v>1204</v>
      </c>
      <c r="T317" s="8">
        <v>0.81186783546864461</v>
      </c>
      <c r="U317" s="10">
        <v>1483</v>
      </c>
      <c r="V317" s="11">
        <v>2.4128376630455119E-3</v>
      </c>
      <c r="W317" s="10">
        <v>2609</v>
      </c>
      <c r="X317" s="11">
        <v>2.2506047044453109E-3</v>
      </c>
    </row>
    <row r="318" spans="2:24" s="1" customFormat="1" ht="18.75" customHeight="1">
      <c r="B318" s="6" t="s">
        <v>1319</v>
      </c>
      <c r="C318" s="7"/>
      <c r="D318" s="8"/>
      <c r="E318" s="7"/>
      <c r="F318" s="8"/>
      <c r="G318" s="7">
        <v>366</v>
      </c>
      <c r="H318" s="8">
        <v>0.29756097560975608</v>
      </c>
      <c r="I318" s="7">
        <v>864</v>
      </c>
      <c r="J318" s="8">
        <v>0.70243902439024386</v>
      </c>
      <c r="K318" s="10">
        <v>1230</v>
      </c>
      <c r="L318" s="11">
        <v>2.2584761712402339E-3</v>
      </c>
      <c r="M318" s="7"/>
      <c r="N318" s="8"/>
      <c r="O318" s="7"/>
      <c r="P318" s="8"/>
      <c r="Q318" s="7">
        <v>1107</v>
      </c>
      <c r="R318" s="8">
        <v>0.49797570850202427</v>
      </c>
      <c r="S318" s="7">
        <v>1116</v>
      </c>
      <c r="T318" s="8">
        <v>0.50202429149797567</v>
      </c>
      <c r="U318" s="10">
        <v>2223</v>
      </c>
      <c r="V318" s="11">
        <v>3.616815997943475E-3</v>
      </c>
      <c r="W318" s="10">
        <v>3453</v>
      </c>
      <c r="X318" s="11">
        <v>2.9786654060749936E-3</v>
      </c>
    </row>
    <row r="319" spans="2:24" s="1" customFormat="1" ht="18.75" customHeight="1">
      <c r="B319" s="6" t="s">
        <v>1320</v>
      </c>
      <c r="C319" s="7">
        <v>551</v>
      </c>
      <c r="D319" s="8">
        <v>0.73761713520749661</v>
      </c>
      <c r="E319" s="7">
        <v>187</v>
      </c>
      <c r="F319" s="8">
        <v>0.25033467202141901</v>
      </c>
      <c r="G319" s="7">
        <v>9</v>
      </c>
      <c r="H319" s="8">
        <v>1.2048192771084338E-2</v>
      </c>
      <c r="I319" s="7"/>
      <c r="J319" s="8"/>
      <c r="K319" s="10">
        <v>747</v>
      </c>
      <c r="L319" s="11">
        <v>1.3716111381434591E-3</v>
      </c>
      <c r="M319" s="7">
        <v>472</v>
      </c>
      <c r="N319" s="8">
        <v>0.5080731969860065</v>
      </c>
      <c r="O319" s="7">
        <v>369</v>
      </c>
      <c r="P319" s="8">
        <v>0.39720129171151775</v>
      </c>
      <c r="Q319" s="7">
        <v>88</v>
      </c>
      <c r="R319" s="8">
        <v>9.4725511302475779E-2</v>
      </c>
      <c r="S319" s="7"/>
      <c r="T319" s="8"/>
      <c r="U319" s="10">
        <v>929</v>
      </c>
      <c r="V319" s="11">
        <v>1.511480909621902E-3</v>
      </c>
      <c r="W319" s="10">
        <v>1676</v>
      </c>
      <c r="X319" s="11">
        <v>1.4457698293025454E-3</v>
      </c>
    </row>
    <row r="320" spans="2:24" s="1" customFormat="1" ht="18.75" customHeight="1">
      <c r="B320" s="6" t="s">
        <v>1321</v>
      </c>
      <c r="C320" s="7"/>
      <c r="D320" s="8"/>
      <c r="E320" s="7">
        <v>14</v>
      </c>
      <c r="F320" s="8">
        <v>8.0413555427914993E-3</v>
      </c>
      <c r="G320" s="7">
        <v>1223</v>
      </c>
      <c r="H320" s="8">
        <v>0.70246984491671449</v>
      </c>
      <c r="I320" s="7">
        <v>504</v>
      </c>
      <c r="J320" s="8">
        <v>0.28948879954049395</v>
      </c>
      <c r="K320" s="10">
        <v>1741</v>
      </c>
      <c r="L320" s="11">
        <v>3.1967536700237783E-3</v>
      </c>
      <c r="M320" s="7"/>
      <c r="N320" s="8"/>
      <c r="O320" s="7">
        <v>13</v>
      </c>
      <c r="P320" s="8">
        <v>1.2070566388115135E-2</v>
      </c>
      <c r="Q320" s="7">
        <v>754</v>
      </c>
      <c r="R320" s="8">
        <v>0.70009285051067782</v>
      </c>
      <c r="S320" s="7">
        <v>310</v>
      </c>
      <c r="T320" s="8">
        <v>0.28783658310120708</v>
      </c>
      <c r="U320" s="10">
        <v>1077</v>
      </c>
      <c r="V320" s="11">
        <v>1.7522765766014945E-3</v>
      </c>
      <c r="W320" s="10">
        <v>2818</v>
      </c>
      <c r="X320" s="11">
        <v>2.4308946175265948E-3</v>
      </c>
    </row>
    <row r="321" spans="2:24" s="1" customFormat="1" ht="18.75" customHeight="1">
      <c r="B321" s="6" t="s">
        <v>1322</v>
      </c>
      <c r="C321" s="7">
        <v>7</v>
      </c>
      <c r="D321" s="8">
        <v>3.8631346578366448E-3</v>
      </c>
      <c r="E321" s="7">
        <v>51</v>
      </c>
      <c r="F321" s="8">
        <v>2.8145695364238412E-2</v>
      </c>
      <c r="G321" s="7">
        <v>1183</v>
      </c>
      <c r="H321" s="8">
        <v>0.65286975717439288</v>
      </c>
      <c r="I321" s="7">
        <v>571</v>
      </c>
      <c r="J321" s="8">
        <v>0.31512141280353201</v>
      </c>
      <c r="K321" s="10">
        <v>1812</v>
      </c>
      <c r="L321" s="11">
        <v>3.3271209937295152E-3</v>
      </c>
      <c r="M321" s="7"/>
      <c r="N321" s="8"/>
      <c r="O321" s="7">
        <v>39</v>
      </c>
      <c r="P321" s="8">
        <v>3.2418952618453865E-2</v>
      </c>
      <c r="Q321" s="7">
        <v>852</v>
      </c>
      <c r="R321" s="8">
        <v>0.70822942643391518</v>
      </c>
      <c r="S321" s="7">
        <v>312</v>
      </c>
      <c r="T321" s="8">
        <v>0.25935162094763092</v>
      </c>
      <c r="U321" s="10">
        <v>1203</v>
      </c>
      <c r="V321" s="11">
        <v>1.9572782930841206E-3</v>
      </c>
      <c r="W321" s="10">
        <v>3015</v>
      </c>
      <c r="X321" s="11">
        <v>2.6008329566510587E-3</v>
      </c>
    </row>
    <row r="322" spans="2:24" s="1" customFormat="1" ht="18.75" customHeight="1">
      <c r="B322" s="6" t="s">
        <v>1323</v>
      </c>
      <c r="C322" s="7"/>
      <c r="D322" s="8"/>
      <c r="E322" s="7"/>
      <c r="F322" s="8"/>
      <c r="G322" s="7">
        <v>77</v>
      </c>
      <c r="H322" s="8">
        <v>0.16666666666666666</v>
      </c>
      <c r="I322" s="7">
        <v>385</v>
      </c>
      <c r="J322" s="8">
        <v>0.83333333333333337</v>
      </c>
      <c r="K322" s="10">
        <v>462</v>
      </c>
      <c r="L322" s="11">
        <v>8.4830568383169758E-4</v>
      </c>
      <c r="M322" s="7"/>
      <c r="N322" s="8"/>
      <c r="O322" s="7"/>
      <c r="P322" s="8"/>
      <c r="Q322" s="7">
        <v>22</v>
      </c>
      <c r="R322" s="8">
        <v>0.21782178217821782</v>
      </c>
      <c r="S322" s="7">
        <v>79</v>
      </c>
      <c r="T322" s="8">
        <v>0.78217821782178221</v>
      </c>
      <c r="U322" s="10">
        <v>101</v>
      </c>
      <c r="V322" s="11">
        <v>1.643267727360733E-4</v>
      </c>
      <c r="W322" s="10">
        <v>563</v>
      </c>
      <c r="X322" s="11">
        <v>4.8566134480747795E-4</v>
      </c>
    </row>
    <row r="323" spans="2:24" s="1" customFormat="1" ht="18.75" customHeight="1">
      <c r="B323" s="6" t="s">
        <v>1324</v>
      </c>
      <c r="C323" s="7"/>
      <c r="D323" s="8"/>
      <c r="E323" s="7"/>
      <c r="F323" s="8"/>
      <c r="G323" s="7">
        <v>178</v>
      </c>
      <c r="H323" s="8">
        <v>0.18522372528616024</v>
      </c>
      <c r="I323" s="7">
        <v>783</v>
      </c>
      <c r="J323" s="8">
        <v>0.81477627471383973</v>
      </c>
      <c r="K323" s="10">
        <v>961</v>
      </c>
      <c r="L323" s="11">
        <v>1.7645492687494836E-3</v>
      </c>
      <c r="M323" s="7"/>
      <c r="N323" s="8"/>
      <c r="O323" s="7"/>
      <c r="P323" s="8"/>
      <c r="Q323" s="7">
        <v>63</v>
      </c>
      <c r="R323" s="8">
        <v>0.31188118811881188</v>
      </c>
      <c r="S323" s="7">
        <v>139</v>
      </c>
      <c r="T323" s="8">
        <v>0.68811881188118806</v>
      </c>
      <c r="U323" s="10">
        <v>202</v>
      </c>
      <c r="V323" s="11">
        <v>3.286535454721466E-4</v>
      </c>
      <c r="W323" s="10">
        <v>1163</v>
      </c>
      <c r="X323" s="11">
        <v>1.0032400426484846E-3</v>
      </c>
    </row>
    <row r="324" spans="2:24" s="1" customFormat="1" ht="18.75" customHeight="1">
      <c r="B324" s="6" t="s">
        <v>1325</v>
      </c>
      <c r="C324" s="7">
        <v>6</v>
      </c>
      <c r="D324" s="8">
        <v>5.6603773584905662E-2</v>
      </c>
      <c r="E324" s="7">
        <v>88</v>
      </c>
      <c r="F324" s="8">
        <v>0.83018867924528306</v>
      </c>
      <c r="G324" s="7">
        <v>12</v>
      </c>
      <c r="H324" s="8">
        <v>0.11320754716981132</v>
      </c>
      <c r="I324" s="7"/>
      <c r="J324" s="8"/>
      <c r="K324" s="10">
        <v>106</v>
      </c>
      <c r="L324" s="11">
        <v>1.9463290581419901E-4</v>
      </c>
      <c r="M324" s="7">
        <v>2</v>
      </c>
      <c r="N324" s="8">
        <v>4.6511627906976744E-2</v>
      </c>
      <c r="O324" s="7">
        <v>37</v>
      </c>
      <c r="P324" s="8">
        <v>0.86046511627906974</v>
      </c>
      <c r="Q324" s="7">
        <v>4</v>
      </c>
      <c r="R324" s="8">
        <v>9.3023255813953487E-2</v>
      </c>
      <c r="S324" s="7"/>
      <c r="T324" s="8"/>
      <c r="U324" s="10">
        <v>43</v>
      </c>
      <c r="V324" s="11">
        <v>6.9960903244070807E-5</v>
      </c>
      <c r="W324" s="10">
        <v>149</v>
      </c>
      <c r="X324" s="11">
        <v>1.2853204329718333E-4</v>
      </c>
    </row>
    <row r="325" spans="2:24" s="1" customFormat="1" ht="18.75" customHeight="1">
      <c r="B325" s="6" t="s">
        <v>1326</v>
      </c>
      <c r="C325" s="7"/>
      <c r="D325" s="8"/>
      <c r="E325" s="7"/>
      <c r="F325" s="8"/>
      <c r="G325" s="7">
        <v>6</v>
      </c>
      <c r="H325" s="8">
        <v>0.25</v>
      </c>
      <c r="I325" s="7">
        <v>18</v>
      </c>
      <c r="J325" s="8">
        <v>0.75</v>
      </c>
      <c r="K325" s="10">
        <v>24</v>
      </c>
      <c r="L325" s="11">
        <v>4.4067827731516761E-5</v>
      </c>
      <c r="M325" s="7"/>
      <c r="N325" s="8"/>
      <c r="O325" s="7"/>
      <c r="P325" s="8"/>
      <c r="Q325" s="7">
        <v>2</v>
      </c>
      <c r="R325" s="8">
        <v>0.4</v>
      </c>
      <c r="S325" s="7">
        <v>3</v>
      </c>
      <c r="T325" s="8">
        <v>0.6</v>
      </c>
      <c r="U325" s="10">
        <v>5</v>
      </c>
      <c r="V325" s="11">
        <v>8.1349887493105593E-6</v>
      </c>
      <c r="W325" s="10">
        <v>29</v>
      </c>
      <c r="X325" s="11">
        <v>2.501630372898199E-5</v>
      </c>
    </row>
    <row r="326" spans="2:24" s="1" customFormat="1" ht="18.75" customHeight="1">
      <c r="B326" s="6" t="s">
        <v>1327</v>
      </c>
      <c r="C326" s="7"/>
      <c r="D326" s="8"/>
      <c r="E326" s="7"/>
      <c r="F326" s="8"/>
      <c r="G326" s="7">
        <v>26</v>
      </c>
      <c r="H326" s="8">
        <v>0.60465116279069764</v>
      </c>
      <c r="I326" s="7">
        <v>17</v>
      </c>
      <c r="J326" s="8">
        <v>0.39534883720930231</v>
      </c>
      <c r="K326" s="10">
        <v>43</v>
      </c>
      <c r="L326" s="11">
        <v>7.8954858018967524E-5</v>
      </c>
      <c r="M326" s="7"/>
      <c r="N326" s="8"/>
      <c r="O326" s="7"/>
      <c r="P326" s="8"/>
      <c r="Q326" s="7">
        <v>7</v>
      </c>
      <c r="R326" s="8">
        <v>0.77777777777777779</v>
      </c>
      <c r="S326" s="7">
        <v>2</v>
      </c>
      <c r="T326" s="8">
        <v>0.22222222222222221</v>
      </c>
      <c r="U326" s="10">
        <v>9</v>
      </c>
      <c r="V326" s="11">
        <v>1.4642979748759007E-5</v>
      </c>
      <c r="W326" s="10">
        <v>52</v>
      </c>
      <c r="X326" s="11">
        <v>4.4856820479553919E-5</v>
      </c>
    </row>
    <row r="327" spans="2:24" s="1" customFormat="1" ht="18.75" customHeight="1">
      <c r="B327" s="6" t="s">
        <v>1328</v>
      </c>
      <c r="C327" s="7">
        <v>1</v>
      </c>
      <c r="D327" s="8">
        <v>0.125</v>
      </c>
      <c r="E327" s="7">
        <v>6</v>
      </c>
      <c r="F327" s="8">
        <v>0.75</v>
      </c>
      <c r="G327" s="7">
        <v>1</v>
      </c>
      <c r="H327" s="8">
        <v>0.125</v>
      </c>
      <c r="I327" s="7"/>
      <c r="J327" s="8"/>
      <c r="K327" s="10">
        <v>8</v>
      </c>
      <c r="L327" s="11">
        <v>1.4689275910505587E-5</v>
      </c>
      <c r="M327" s="7"/>
      <c r="N327" s="8"/>
      <c r="O327" s="7"/>
      <c r="P327" s="8"/>
      <c r="Q327" s="7"/>
      <c r="R327" s="8"/>
      <c r="S327" s="7"/>
      <c r="T327" s="8"/>
      <c r="U327" s="10"/>
      <c r="V327" s="11"/>
      <c r="W327" s="10">
        <v>8</v>
      </c>
      <c r="X327" s="11">
        <v>6.9010493045467562E-6</v>
      </c>
    </row>
    <row r="328" spans="2:24" s="1" customFormat="1" ht="18.75" customHeight="1">
      <c r="B328" s="6" t="s">
        <v>1329</v>
      </c>
      <c r="C328" s="7"/>
      <c r="D328" s="8"/>
      <c r="E328" s="7"/>
      <c r="F328" s="8"/>
      <c r="G328" s="7">
        <v>246</v>
      </c>
      <c r="H328" s="8">
        <v>0.4377224199288256</v>
      </c>
      <c r="I328" s="7">
        <v>316</v>
      </c>
      <c r="J328" s="8">
        <v>0.56227758007117434</v>
      </c>
      <c r="K328" s="10">
        <v>562</v>
      </c>
      <c r="L328" s="11">
        <v>1.0319216327130175E-3</v>
      </c>
      <c r="M328" s="7"/>
      <c r="N328" s="8"/>
      <c r="O328" s="7"/>
      <c r="P328" s="8"/>
      <c r="Q328" s="7">
        <v>170</v>
      </c>
      <c r="R328" s="8">
        <v>0.39351851851851855</v>
      </c>
      <c r="S328" s="7">
        <v>262</v>
      </c>
      <c r="T328" s="8">
        <v>0.60648148148148151</v>
      </c>
      <c r="U328" s="10">
        <v>432</v>
      </c>
      <c r="V328" s="11">
        <v>7.0286302794043238E-4</v>
      </c>
      <c r="W328" s="10">
        <v>994</v>
      </c>
      <c r="X328" s="11">
        <v>8.574553760899345E-4</v>
      </c>
    </row>
    <row r="329" spans="2:24" s="1" customFormat="1" ht="18.75" customHeight="1">
      <c r="B329" s="6" t="s">
        <v>1330</v>
      </c>
      <c r="C329" s="7"/>
      <c r="D329" s="8"/>
      <c r="E329" s="7"/>
      <c r="F329" s="8"/>
      <c r="G329" s="7">
        <v>466</v>
      </c>
      <c r="H329" s="8">
        <v>0.4905263157894737</v>
      </c>
      <c r="I329" s="7">
        <v>484</v>
      </c>
      <c r="J329" s="8">
        <v>0.5094736842105263</v>
      </c>
      <c r="K329" s="10">
        <v>950</v>
      </c>
      <c r="L329" s="11">
        <v>1.7443515143725384E-3</v>
      </c>
      <c r="M329" s="7"/>
      <c r="N329" s="8"/>
      <c r="O329" s="7"/>
      <c r="P329" s="8"/>
      <c r="Q329" s="7">
        <v>317</v>
      </c>
      <c r="R329" s="8">
        <v>0.51129032258064511</v>
      </c>
      <c r="S329" s="7">
        <v>303</v>
      </c>
      <c r="T329" s="8">
        <v>0.48870967741935484</v>
      </c>
      <c r="U329" s="10">
        <v>620</v>
      </c>
      <c r="V329" s="11">
        <v>1.0087386049145095E-3</v>
      </c>
      <c r="W329" s="10">
        <v>1570</v>
      </c>
      <c r="X329" s="11">
        <v>1.354330926017301E-3</v>
      </c>
    </row>
    <row r="330" spans="2:24" s="1" customFormat="1" ht="18.75" customHeight="1">
      <c r="B330" s="6" t="s">
        <v>1331</v>
      </c>
      <c r="C330" s="7">
        <v>123</v>
      </c>
      <c r="D330" s="8">
        <v>0.36607142857142855</v>
      </c>
      <c r="E330" s="7">
        <v>183</v>
      </c>
      <c r="F330" s="8">
        <v>0.5446428571428571</v>
      </c>
      <c r="G330" s="7">
        <v>30</v>
      </c>
      <c r="H330" s="8">
        <v>8.9285714285714288E-2</v>
      </c>
      <c r="I330" s="7"/>
      <c r="J330" s="8"/>
      <c r="K330" s="10">
        <v>336</v>
      </c>
      <c r="L330" s="11">
        <v>6.1694958824123469E-4</v>
      </c>
      <c r="M330" s="7">
        <v>51</v>
      </c>
      <c r="N330" s="8">
        <v>0.28176795580110497</v>
      </c>
      <c r="O330" s="7">
        <v>107</v>
      </c>
      <c r="P330" s="8">
        <v>0.59116022099447518</v>
      </c>
      <c r="Q330" s="7">
        <v>23</v>
      </c>
      <c r="R330" s="8">
        <v>0.1270718232044199</v>
      </c>
      <c r="S330" s="7"/>
      <c r="T330" s="8"/>
      <c r="U330" s="10">
        <v>181</v>
      </c>
      <c r="V330" s="11">
        <v>2.9448659272504228E-4</v>
      </c>
      <c r="W330" s="10">
        <v>517</v>
      </c>
      <c r="X330" s="11">
        <v>4.4598031130633413E-4</v>
      </c>
    </row>
    <row r="331" spans="2:24" s="1" customFormat="1" ht="18.75" customHeight="1">
      <c r="B331" s="6" t="s">
        <v>1332</v>
      </c>
      <c r="C331" s="7"/>
      <c r="D331" s="8"/>
      <c r="E331" s="7"/>
      <c r="F331" s="8"/>
      <c r="G331" s="7">
        <v>226</v>
      </c>
      <c r="H331" s="8">
        <v>0.33333333333333331</v>
      </c>
      <c r="I331" s="7">
        <v>452</v>
      </c>
      <c r="J331" s="8">
        <v>0.66666666666666663</v>
      </c>
      <c r="K331" s="10">
        <v>678</v>
      </c>
      <c r="L331" s="11">
        <v>1.2449161334153484E-3</v>
      </c>
      <c r="M331" s="7"/>
      <c r="N331" s="8"/>
      <c r="O331" s="7"/>
      <c r="P331" s="8"/>
      <c r="Q331" s="7"/>
      <c r="R331" s="8"/>
      <c r="S331" s="7"/>
      <c r="T331" s="8"/>
      <c r="U331" s="10"/>
      <c r="V331" s="11"/>
      <c r="W331" s="10">
        <v>678</v>
      </c>
      <c r="X331" s="11">
        <v>5.8486392856033759E-4</v>
      </c>
    </row>
    <row r="332" spans="2:24" s="1" customFormat="1" ht="18.75" customHeight="1">
      <c r="B332" s="6" t="s">
        <v>1333</v>
      </c>
      <c r="C332" s="7"/>
      <c r="D332" s="8"/>
      <c r="E332" s="7"/>
      <c r="F332" s="8"/>
      <c r="G332" s="7">
        <v>1826</v>
      </c>
      <c r="H332" s="8">
        <v>0.41153932837502816</v>
      </c>
      <c r="I332" s="7">
        <v>2611</v>
      </c>
      <c r="J332" s="8">
        <v>0.58846067162497184</v>
      </c>
      <c r="K332" s="10">
        <v>4437</v>
      </c>
      <c r="L332" s="11">
        <v>8.1470396518641616E-3</v>
      </c>
      <c r="M332" s="7"/>
      <c r="N332" s="8"/>
      <c r="O332" s="7"/>
      <c r="P332" s="8"/>
      <c r="Q332" s="7"/>
      <c r="R332" s="8"/>
      <c r="S332" s="7"/>
      <c r="T332" s="8"/>
      <c r="U332" s="10"/>
      <c r="V332" s="11"/>
      <c r="W332" s="10">
        <v>4437</v>
      </c>
      <c r="X332" s="11">
        <v>3.8274944705342447E-3</v>
      </c>
    </row>
    <row r="333" spans="2:24" s="1" customFormat="1" ht="18.75" customHeight="1">
      <c r="B333" s="6" t="s">
        <v>1334</v>
      </c>
      <c r="C333" s="7"/>
      <c r="D333" s="8"/>
      <c r="E333" s="7"/>
      <c r="F333" s="8"/>
      <c r="G333" s="7">
        <v>92</v>
      </c>
      <c r="H333" s="8">
        <v>0.17457305502846299</v>
      </c>
      <c r="I333" s="7">
        <v>435</v>
      </c>
      <c r="J333" s="8">
        <v>0.82542694497153701</v>
      </c>
      <c r="K333" s="10">
        <v>527</v>
      </c>
      <c r="L333" s="11">
        <v>9.6765605060455549E-4</v>
      </c>
      <c r="M333" s="7"/>
      <c r="N333" s="8"/>
      <c r="O333" s="7"/>
      <c r="P333" s="8"/>
      <c r="Q333" s="7"/>
      <c r="R333" s="8"/>
      <c r="S333" s="7"/>
      <c r="T333" s="8"/>
      <c r="U333" s="10"/>
      <c r="V333" s="11"/>
      <c r="W333" s="10">
        <v>527</v>
      </c>
      <c r="X333" s="11">
        <v>4.5460662293701759E-4</v>
      </c>
    </row>
    <row r="334" spans="2:24" s="1" customFormat="1" ht="18.75" customHeight="1">
      <c r="B334" s="6" t="s">
        <v>1335</v>
      </c>
      <c r="C334" s="7"/>
      <c r="D334" s="8"/>
      <c r="E334" s="7"/>
      <c r="F334" s="8"/>
      <c r="G334" s="7">
        <v>1887</v>
      </c>
      <c r="H334" s="8">
        <v>0.30939498278406297</v>
      </c>
      <c r="I334" s="7">
        <v>4212</v>
      </c>
      <c r="J334" s="8">
        <v>0.69060501721593703</v>
      </c>
      <c r="K334" s="10">
        <v>6099</v>
      </c>
      <c r="L334" s="11">
        <v>1.1198736722271696E-2</v>
      </c>
      <c r="M334" s="7"/>
      <c r="N334" s="8"/>
      <c r="O334" s="7"/>
      <c r="P334" s="8"/>
      <c r="Q334" s="7"/>
      <c r="R334" s="8"/>
      <c r="S334" s="7"/>
      <c r="T334" s="8"/>
      <c r="U334" s="10"/>
      <c r="V334" s="11"/>
      <c r="W334" s="10">
        <v>6099</v>
      </c>
      <c r="X334" s="11">
        <v>5.261187463553833E-3</v>
      </c>
    </row>
    <row r="335" spans="2:24" s="1" customFormat="1" ht="18.75" customHeight="1">
      <c r="B335" s="6" t="s">
        <v>1336</v>
      </c>
      <c r="C335" s="7">
        <v>1</v>
      </c>
      <c r="D335" s="8">
        <v>2.7932960893854749E-3</v>
      </c>
      <c r="E335" s="7">
        <v>4</v>
      </c>
      <c r="F335" s="8">
        <v>1.11731843575419E-2</v>
      </c>
      <c r="G335" s="7">
        <v>305</v>
      </c>
      <c r="H335" s="8">
        <v>0.85195530726256985</v>
      </c>
      <c r="I335" s="7">
        <v>48</v>
      </c>
      <c r="J335" s="8">
        <v>0.13407821229050279</v>
      </c>
      <c r="K335" s="10">
        <v>358</v>
      </c>
      <c r="L335" s="11">
        <v>6.5734509699512497E-4</v>
      </c>
      <c r="M335" s="7"/>
      <c r="N335" s="8"/>
      <c r="O335" s="7"/>
      <c r="P335" s="8"/>
      <c r="Q335" s="7"/>
      <c r="R335" s="8"/>
      <c r="S335" s="7"/>
      <c r="T335" s="8"/>
      <c r="U335" s="10"/>
      <c r="V335" s="11"/>
      <c r="W335" s="10">
        <v>358</v>
      </c>
      <c r="X335" s="11">
        <v>3.0882195637846734E-4</v>
      </c>
    </row>
    <row r="336" spans="2:24" s="1" customFormat="1" ht="18.75" customHeight="1">
      <c r="B336" s="6" t="s">
        <v>1337</v>
      </c>
      <c r="C336" s="7"/>
      <c r="D336" s="8"/>
      <c r="E336" s="7"/>
      <c r="F336" s="8"/>
      <c r="G336" s="7">
        <v>608</v>
      </c>
      <c r="H336" s="8">
        <v>0.72467222884386173</v>
      </c>
      <c r="I336" s="7">
        <v>231</v>
      </c>
      <c r="J336" s="8">
        <v>0.27532777115613827</v>
      </c>
      <c r="K336" s="10">
        <v>839</v>
      </c>
      <c r="L336" s="11">
        <v>1.5405378111142734E-3</v>
      </c>
      <c r="M336" s="7"/>
      <c r="N336" s="8"/>
      <c r="O336" s="7"/>
      <c r="P336" s="8"/>
      <c r="Q336" s="7"/>
      <c r="R336" s="8"/>
      <c r="S336" s="7"/>
      <c r="T336" s="8"/>
      <c r="U336" s="10"/>
      <c r="V336" s="11"/>
      <c r="W336" s="10">
        <v>839</v>
      </c>
      <c r="X336" s="11">
        <v>7.2374754581434105E-4</v>
      </c>
    </row>
    <row r="337" spans="2:24" s="1" customFormat="1" ht="18.75" customHeight="1">
      <c r="B337" s="6" t="s">
        <v>1338</v>
      </c>
      <c r="C337" s="7">
        <v>22</v>
      </c>
      <c r="D337" s="8">
        <v>7.6124567474048443E-2</v>
      </c>
      <c r="E337" s="7">
        <v>201</v>
      </c>
      <c r="F337" s="8">
        <v>0.69550173010380623</v>
      </c>
      <c r="G337" s="7">
        <v>66</v>
      </c>
      <c r="H337" s="8">
        <v>0.22837370242214533</v>
      </c>
      <c r="I337" s="7"/>
      <c r="J337" s="8"/>
      <c r="K337" s="10">
        <v>289</v>
      </c>
      <c r="L337" s="11">
        <v>5.3065009226701436E-4</v>
      </c>
      <c r="M337" s="7"/>
      <c r="N337" s="8"/>
      <c r="O337" s="7"/>
      <c r="P337" s="8"/>
      <c r="Q337" s="7"/>
      <c r="R337" s="8"/>
      <c r="S337" s="7"/>
      <c r="T337" s="8"/>
      <c r="U337" s="10"/>
      <c r="V337" s="11"/>
      <c r="W337" s="10">
        <v>289</v>
      </c>
      <c r="X337" s="11">
        <v>2.4930040612675157E-4</v>
      </c>
    </row>
    <row r="338" spans="2:24" s="1" customFormat="1" ht="18.75" customHeight="1">
      <c r="B338" s="6" t="s">
        <v>1339</v>
      </c>
      <c r="C338" s="7">
        <v>27</v>
      </c>
      <c r="D338" s="8">
        <v>3.5202086049543675E-2</v>
      </c>
      <c r="E338" s="7">
        <v>274</v>
      </c>
      <c r="F338" s="8">
        <v>0.35723598435462844</v>
      </c>
      <c r="G338" s="7">
        <v>234</v>
      </c>
      <c r="H338" s="8">
        <v>0.30508474576271188</v>
      </c>
      <c r="I338" s="7">
        <v>232</v>
      </c>
      <c r="J338" s="8">
        <v>0.30247718383311606</v>
      </c>
      <c r="K338" s="10">
        <v>767</v>
      </c>
      <c r="L338" s="11">
        <v>1.4083343279197231E-3</v>
      </c>
      <c r="M338" s="7"/>
      <c r="N338" s="8"/>
      <c r="O338" s="7"/>
      <c r="P338" s="8"/>
      <c r="Q338" s="7"/>
      <c r="R338" s="8"/>
      <c r="S338" s="7"/>
      <c r="T338" s="8"/>
      <c r="U338" s="10"/>
      <c r="V338" s="11"/>
      <c r="W338" s="10">
        <v>767</v>
      </c>
      <c r="X338" s="11">
        <v>6.6163810207342023E-4</v>
      </c>
    </row>
    <row r="339" spans="2:24" s="1" customFormat="1" ht="18.75" customHeight="1">
      <c r="B339" s="6" t="s">
        <v>1340</v>
      </c>
      <c r="C339" s="7"/>
      <c r="D339" s="8"/>
      <c r="E339" s="7"/>
      <c r="F339" s="8"/>
      <c r="G339" s="7">
        <v>24</v>
      </c>
      <c r="H339" s="8">
        <v>0.25263157894736843</v>
      </c>
      <c r="I339" s="7">
        <v>71</v>
      </c>
      <c r="J339" s="8">
        <v>0.74736842105263157</v>
      </c>
      <c r="K339" s="10">
        <v>95</v>
      </c>
      <c r="L339" s="11">
        <v>1.7443515143725384E-4</v>
      </c>
      <c r="M339" s="7"/>
      <c r="N339" s="8"/>
      <c r="O339" s="7"/>
      <c r="P339" s="8"/>
      <c r="Q339" s="7"/>
      <c r="R339" s="8"/>
      <c r="S339" s="7"/>
      <c r="T339" s="8"/>
      <c r="U339" s="10"/>
      <c r="V339" s="11"/>
      <c r="W339" s="10">
        <v>95</v>
      </c>
      <c r="X339" s="11">
        <v>8.1949960491492735E-5</v>
      </c>
    </row>
    <row r="340" spans="2:24" s="1" customFormat="1" ht="18.75" customHeight="1">
      <c r="B340" s="6" t="s">
        <v>1341</v>
      </c>
      <c r="C340" s="7">
        <v>2</v>
      </c>
      <c r="D340" s="8">
        <v>5.2631578947368418E-2</v>
      </c>
      <c r="E340" s="7">
        <v>34</v>
      </c>
      <c r="F340" s="8">
        <v>0.89473684210526316</v>
      </c>
      <c r="G340" s="7">
        <v>2</v>
      </c>
      <c r="H340" s="8">
        <v>5.2631578947368418E-2</v>
      </c>
      <c r="I340" s="7"/>
      <c r="J340" s="8"/>
      <c r="K340" s="10">
        <v>38</v>
      </c>
      <c r="L340" s="11">
        <v>6.977406057490154E-5</v>
      </c>
      <c r="M340" s="7"/>
      <c r="N340" s="8"/>
      <c r="O340" s="7"/>
      <c r="P340" s="8"/>
      <c r="Q340" s="7"/>
      <c r="R340" s="8"/>
      <c r="S340" s="7"/>
      <c r="T340" s="8"/>
      <c r="U340" s="10"/>
      <c r="V340" s="11"/>
      <c r="W340" s="10">
        <v>38</v>
      </c>
      <c r="X340" s="11">
        <v>3.277998419659709E-5</v>
      </c>
    </row>
    <row r="341" spans="2:24" s="1" customFormat="1" ht="18.75" customHeight="1">
      <c r="B341" s="6" t="s">
        <v>1342</v>
      </c>
      <c r="C341" s="7"/>
      <c r="D341" s="8"/>
      <c r="E341" s="7"/>
      <c r="F341" s="8"/>
      <c r="G341" s="7">
        <v>31</v>
      </c>
      <c r="H341" s="8">
        <v>0.20805369127516779</v>
      </c>
      <c r="I341" s="7">
        <v>118</v>
      </c>
      <c r="J341" s="8">
        <v>0.79194630872483218</v>
      </c>
      <c r="K341" s="10">
        <v>149</v>
      </c>
      <c r="L341" s="11">
        <v>2.7358776383316653E-4</v>
      </c>
      <c r="M341" s="7"/>
      <c r="N341" s="8"/>
      <c r="O341" s="7"/>
      <c r="P341" s="8"/>
      <c r="Q341" s="7"/>
      <c r="R341" s="8"/>
      <c r="S341" s="7"/>
      <c r="T341" s="8"/>
      <c r="U341" s="10"/>
      <c r="V341" s="11"/>
      <c r="W341" s="10">
        <v>149</v>
      </c>
      <c r="X341" s="11">
        <v>1.2853204329718333E-4</v>
      </c>
    </row>
    <row r="342" spans="2:24" s="1" customFormat="1" ht="18.75" customHeight="1">
      <c r="B342" s="6" t="s">
        <v>1343</v>
      </c>
      <c r="C342" s="7"/>
      <c r="D342" s="8"/>
      <c r="E342" s="7"/>
      <c r="F342" s="8"/>
      <c r="G342" s="7">
        <v>46</v>
      </c>
      <c r="H342" s="8">
        <v>0.43396226415094341</v>
      </c>
      <c r="I342" s="7">
        <v>60</v>
      </c>
      <c r="J342" s="8">
        <v>0.56603773584905659</v>
      </c>
      <c r="K342" s="10">
        <v>106</v>
      </c>
      <c r="L342" s="11">
        <v>1.9463290581419901E-4</v>
      </c>
      <c r="M342" s="7"/>
      <c r="N342" s="8"/>
      <c r="O342" s="7"/>
      <c r="P342" s="8"/>
      <c r="Q342" s="7"/>
      <c r="R342" s="8"/>
      <c r="S342" s="7"/>
      <c r="T342" s="8"/>
      <c r="U342" s="10"/>
      <c r="V342" s="11"/>
      <c r="W342" s="10">
        <v>106</v>
      </c>
      <c r="X342" s="11">
        <v>9.1438903285244523E-5</v>
      </c>
    </row>
    <row r="343" spans="2:24" s="1" customFormat="1" ht="18.75" customHeight="1">
      <c r="B343" s="6" t="s">
        <v>1344</v>
      </c>
      <c r="C343" s="7"/>
      <c r="D343" s="8"/>
      <c r="E343" s="7"/>
      <c r="F343" s="8"/>
      <c r="G343" s="7">
        <v>41</v>
      </c>
      <c r="H343" s="8">
        <v>0.17012448132780084</v>
      </c>
      <c r="I343" s="7">
        <v>200</v>
      </c>
      <c r="J343" s="8">
        <v>0.82987551867219922</v>
      </c>
      <c r="K343" s="10">
        <v>241</v>
      </c>
      <c r="L343" s="11">
        <v>4.4251443680398082E-4</v>
      </c>
      <c r="M343" s="7"/>
      <c r="N343" s="8"/>
      <c r="O343" s="7"/>
      <c r="P343" s="8"/>
      <c r="Q343" s="7"/>
      <c r="R343" s="8"/>
      <c r="S343" s="7"/>
      <c r="T343" s="8"/>
      <c r="U343" s="10"/>
      <c r="V343" s="11"/>
      <c r="W343" s="10">
        <v>241</v>
      </c>
      <c r="X343" s="11">
        <v>2.0789411029947103E-4</v>
      </c>
    </row>
    <row r="344" spans="2:24" s="1" customFormat="1" ht="18.75" customHeight="1">
      <c r="B344" s="6" t="s">
        <v>1345</v>
      </c>
      <c r="C344" s="7"/>
      <c r="D344" s="8"/>
      <c r="E344" s="7">
        <v>1</v>
      </c>
      <c r="F344" s="8">
        <v>4.5871559633027525E-3</v>
      </c>
      <c r="G344" s="7">
        <v>53</v>
      </c>
      <c r="H344" s="8">
        <v>0.24311926605504589</v>
      </c>
      <c r="I344" s="7">
        <v>164</v>
      </c>
      <c r="J344" s="8">
        <v>0.75229357798165142</v>
      </c>
      <c r="K344" s="10">
        <v>218</v>
      </c>
      <c r="L344" s="11">
        <v>4.0028276856127724E-4</v>
      </c>
      <c r="M344" s="7"/>
      <c r="N344" s="8"/>
      <c r="O344" s="7"/>
      <c r="P344" s="8"/>
      <c r="Q344" s="7"/>
      <c r="R344" s="8"/>
      <c r="S344" s="7"/>
      <c r="T344" s="8"/>
      <c r="U344" s="10"/>
      <c r="V344" s="11"/>
      <c r="W344" s="10">
        <v>218</v>
      </c>
      <c r="X344" s="11">
        <v>1.8805359354889911E-4</v>
      </c>
    </row>
    <row r="345" spans="2:24" s="1" customFormat="1" ht="18.75" customHeight="1">
      <c r="B345" s="6" t="s">
        <v>1346</v>
      </c>
      <c r="C345" s="7"/>
      <c r="D345" s="8"/>
      <c r="E345" s="7"/>
      <c r="F345" s="8"/>
      <c r="G345" s="7">
        <v>26</v>
      </c>
      <c r="H345" s="8">
        <v>0.19259259259259259</v>
      </c>
      <c r="I345" s="7">
        <v>109</v>
      </c>
      <c r="J345" s="8">
        <v>0.80740740740740746</v>
      </c>
      <c r="K345" s="10">
        <v>135</v>
      </c>
      <c r="L345" s="11">
        <v>2.4788153098978175E-4</v>
      </c>
      <c r="M345" s="7"/>
      <c r="N345" s="8"/>
      <c r="O345" s="7"/>
      <c r="P345" s="8"/>
      <c r="Q345" s="7"/>
      <c r="R345" s="8"/>
      <c r="S345" s="7"/>
      <c r="T345" s="8"/>
      <c r="U345" s="10"/>
      <c r="V345" s="11"/>
      <c r="W345" s="10">
        <v>135</v>
      </c>
      <c r="X345" s="11">
        <v>1.1645520701422652E-4</v>
      </c>
    </row>
    <row r="346" spans="2:24" s="1" customFormat="1" ht="18.75" customHeight="1">
      <c r="B346" s="6" t="s">
        <v>1347</v>
      </c>
      <c r="C346" s="7"/>
      <c r="D346" s="8"/>
      <c r="E346" s="7"/>
      <c r="F346" s="8"/>
      <c r="G346" s="7">
        <v>56</v>
      </c>
      <c r="H346" s="8">
        <v>0.36129032258064514</v>
      </c>
      <c r="I346" s="7">
        <v>99</v>
      </c>
      <c r="J346" s="8">
        <v>0.6387096774193548</v>
      </c>
      <c r="K346" s="10">
        <v>155</v>
      </c>
      <c r="L346" s="11">
        <v>2.8460472076604574E-4</v>
      </c>
      <c r="M346" s="7"/>
      <c r="N346" s="8"/>
      <c r="O346" s="7"/>
      <c r="P346" s="8"/>
      <c r="Q346" s="7"/>
      <c r="R346" s="8"/>
      <c r="S346" s="7"/>
      <c r="T346" s="8"/>
      <c r="U346" s="10"/>
      <c r="V346" s="11"/>
      <c r="W346" s="10">
        <v>155</v>
      </c>
      <c r="X346" s="11">
        <v>1.3370783027559339E-4</v>
      </c>
    </row>
    <row r="347" spans="2:24" s="1" customFormat="1" ht="18.75" customHeight="1">
      <c r="B347" s="6" t="s">
        <v>1348</v>
      </c>
      <c r="C347" s="7">
        <v>7</v>
      </c>
      <c r="D347" s="8">
        <v>7.9455164585698068E-3</v>
      </c>
      <c r="E347" s="7">
        <v>30</v>
      </c>
      <c r="F347" s="8">
        <v>3.4052213393870601E-2</v>
      </c>
      <c r="G347" s="7">
        <v>438</v>
      </c>
      <c r="H347" s="8">
        <v>0.49716231555051077</v>
      </c>
      <c r="I347" s="7">
        <v>406</v>
      </c>
      <c r="J347" s="8">
        <v>0.4608399545970488</v>
      </c>
      <c r="K347" s="10">
        <v>881</v>
      </c>
      <c r="L347" s="11">
        <v>1.6176565096444277E-3</v>
      </c>
      <c r="M347" s="7"/>
      <c r="N347" s="8"/>
      <c r="O347" s="7"/>
      <c r="P347" s="8"/>
      <c r="Q347" s="7"/>
      <c r="R347" s="8"/>
      <c r="S347" s="7"/>
      <c r="T347" s="8"/>
      <c r="U347" s="10"/>
      <c r="V347" s="11"/>
      <c r="W347" s="10">
        <v>881</v>
      </c>
      <c r="X347" s="11">
        <v>7.5997805466321159E-4</v>
      </c>
    </row>
    <row r="348" spans="2:24" s="1" customFormat="1" ht="18.75" customHeight="1">
      <c r="B348" s="6" t="s">
        <v>1349</v>
      </c>
      <c r="C348" s="7">
        <v>87</v>
      </c>
      <c r="D348" s="8">
        <v>0.32462686567164178</v>
      </c>
      <c r="E348" s="7">
        <v>40</v>
      </c>
      <c r="F348" s="8">
        <v>0.14925373134328357</v>
      </c>
      <c r="G348" s="7">
        <v>104</v>
      </c>
      <c r="H348" s="8">
        <v>0.38805970149253732</v>
      </c>
      <c r="I348" s="7">
        <v>37</v>
      </c>
      <c r="J348" s="8">
        <v>0.13805970149253732</v>
      </c>
      <c r="K348" s="10">
        <v>268</v>
      </c>
      <c r="L348" s="11">
        <v>4.9209074300193714E-4</v>
      </c>
      <c r="M348" s="7"/>
      <c r="N348" s="8"/>
      <c r="O348" s="7"/>
      <c r="P348" s="8"/>
      <c r="Q348" s="7"/>
      <c r="R348" s="8"/>
      <c r="S348" s="7"/>
      <c r="T348" s="8"/>
      <c r="U348" s="10"/>
      <c r="V348" s="11"/>
      <c r="W348" s="10">
        <v>268</v>
      </c>
      <c r="X348" s="11">
        <v>2.3118515170231633E-4</v>
      </c>
    </row>
    <row r="349" spans="2:24" s="1" customFormat="1" ht="18.75" customHeight="1">
      <c r="B349" s="6" t="s">
        <v>1350</v>
      </c>
      <c r="C349" s="7"/>
      <c r="D349" s="8"/>
      <c r="E349" s="7"/>
      <c r="F349" s="8"/>
      <c r="G349" s="7"/>
      <c r="H349" s="8"/>
      <c r="I349" s="7"/>
      <c r="J349" s="8"/>
      <c r="K349" s="10"/>
      <c r="L349" s="11"/>
      <c r="M349" s="7">
        <v>1</v>
      </c>
      <c r="N349" s="8">
        <v>6.9060773480662981E-4</v>
      </c>
      <c r="O349" s="7"/>
      <c r="P349" s="8"/>
      <c r="Q349" s="7">
        <v>899</v>
      </c>
      <c r="R349" s="8">
        <v>0.6208563535911602</v>
      </c>
      <c r="S349" s="7">
        <v>548</v>
      </c>
      <c r="T349" s="8">
        <v>0.37845303867403313</v>
      </c>
      <c r="U349" s="10">
        <v>1448</v>
      </c>
      <c r="V349" s="11">
        <v>2.3558927418003382E-3</v>
      </c>
      <c r="W349" s="10">
        <v>1448</v>
      </c>
      <c r="X349" s="11">
        <v>1.2490899241229629E-3</v>
      </c>
    </row>
    <row r="350" spans="2:24" s="1" customFormat="1" ht="18.75" customHeight="1">
      <c r="B350" s="6" t="s">
        <v>1351</v>
      </c>
      <c r="C350" s="7"/>
      <c r="D350" s="8"/>
      <c r="E350" s="7"/>
      <c r="F350" s="8"/>
      <c r="G350" s="7"/>
      <c r="H350" s="8"/>
      <c r="I350" s="7"/>
      <c r="J350" s="8"/>
      <c r="K350" s="10"/>
      <c r="L350" s="11"/>
      <c r="M350" s="7"/>
      <c r="N350" s="8"/>
      <c r="O350" s="7"/>
      <c r="P350" s="8"/>
      <c r="Q350" s="7">
        <v>57</v>
      </c>
      <c r="R350" s="8">
        <v>0.5</v>
      </c>
      <c r="S350" s="7">
        <v>57</v>
      </c>
      <c r="T350" s="8">
        <v>0.5</v>
      </c>
      <c r="U350" s="10">
        <v>114</v>
      </c>
      <c r="V350" s="11">
        <v>1.8547774348428076E-4</v>
      </c>
      <c r="W350" s="10">
        <v>114</v>
      </c>
      <c r="X350" s="11">
        <v>9.8339952589791276E-5</v>
      </c>
    </row>
    <row r="351" spans="2:24" s="1" customFormat="1" ht="18.75" customHeight="1">
      <c r="B351" s="6" t="s">
        <v>1352</v>
      </c>
      <c r="C351" s="7"/>
      <c r="D351" s="8"/>
      <c r="E351" s="7"/>
      <c r="F351" s="8"/>
      <c r="G351" s="7"/>
      <c r="H351" s="8"/>
      <c r="I351" s="7"/>
      <c r="J351" s="8"/>
      <c r="K351" s="10"/>
      <c r="L351" s="11"/>
      <c r="M351" s="7"/>
      <c r="N351" s="8"/>
      <c r="O351" s="7">
        <v>1</v>
      </c>
      <c r="P351" s="8">
        <v>1.17096018735363E-3</v>
      </c>
      <c r="Q351" s="7">
        <v>451</v>
      </c>
      <c r="R351" s="8">
        <v>0.52810304449648715</v>
      </c>
      <c r="S351" s="7">
        <v>402</v>
      </c>
      <c r="T351" s="8">
        <v>0.47072599531615927</v>
      </c>
      <c r="U351" s="10">
        <v>854</v>
      </c>
      <c r="V351" s="11">
        <v>1.3894560783822437E-3</v>
      </c>
      <c r="W351" s="10">
        <v>854</v>
      </c>
      <c r="X351" s="11">
        <v>7.366870132603662E-4</v>
      </c>
    </row>
    <row r="352" spans="2:24" s="1" customFormat="1" ht="18.75" customHeight="1">
      <c r="B352" s="6" t="s">
        <v>1353</v>
      </c>
      <c r="C352" s="7"/>
      <c r="D352" s="8"/>
      <c r="E352" s="7"/>
      <c r="F352" s="8"/>
      <c r="G352" s="7"/>
      <c r="H352" s="8"/>
      <c r="I352" s="7"/>
      <c r="J352" s="8"/>
      <c r="K352" s="10"/>
      <c r="L352" s="11"/>
      <c r="M352" s="7"/>
      <c r="N352" s="8"/>
      <c r="O352" s="7"/>
      <c r="P352" s="8"/>
      <c r="Q352" s="7">
        <v>601</v>
      </c>
      <c r="R352" s="8">
        <v>0.48118494795836669</v>
      </c>
      <c r="S352" s="7">
        <v>648</v>
      </c>
      <c r="T352" s="8">
        <v>0.51881505204163325</v>
      </c>
      <c r="U352" s="10">
        <v>1249</v>
      </c>
      <c r="V352" s="11">
        <v>2.0321201895777776E-3</v>
      </c>
      <c r="W352" s="10">
        <v>1249</v>
      </c>
      <c r="X352" s="11">
        <v>1.0774263226723624E-3</v>
      </c>
    </row>
    <row r="353" spans="2:24" s="1" customFormat="1" ht="18.75" customHeight="1">
      <c r="B353" s="6" t="s">
        <v>1354</v>
      </c>
      <c r="C353" s="7"/>
      <c r="D353" s="8"/>
      <c r="E353" s="7"/>
      <c r="F353" s="8"/>
      <c r="G353" s="7"/>
      <c r="H353" s="8"/>
      <c r="I353" s="7"/>
      <c r="J353" s="8"/>
      <c r="K353" s="10"/>
      <c r="L353" s="11"/>
      <c r="M353" s="7"/>
      <c r="N353" s="8"/>
      <c r="O353" s="7">
        <v>12</v>
      </c>
      <c r="P353" s="8">
        <v>1.2409513960703205E-2</v>
      </c>
      <c r="Q353" s="7">
        <v>592</v>
      </c>
      <c r="R353" s="8">
        <v>0.61220268872802486</v>
      </c>
      <c r="S353" s="7">
        <v>363</v>
      </c>
      <c r="T353" s="8">
        <v>0.37538779731127198</v>
      </c>
      <c r="U353" s="10">
        <v>967</v>
      </c>
      <c r="V353" s="11">
        <v>1.5733068241166623E-3</v>
      </c>
      <c r="W353" s="10">
        <v>967</v>
      </c>
      <c r="X353" s="11">
        <v>8.3416433468708922E-4</v>
      </c>
    </row>
    <row r="354" spans="2:24" s="1" customFormat="1" ht="18.75" customHeight="1">
      <c r="B354" s="6" t="s">
        <v>1355</v>
      </c>
      <c r="C354" s="7"/>
      <c r="D354" s="8"/>
      <c r="E354" s="7"/>
      <c r="F354" s="8"/>
      <c r="G354" s="7"/>
      <c r="H354" s="8"/>
      <c r="I354" s="7"/>
      <c r="J354" s="8"/>
      <c r="K354" s="10"/>
      <c r="L354" s="11"/>
      <c r="M354" s="7">
        <v>1</v>
      </c>
      <c r="N354" s="8">
        <v>1.2269938650306749E-3</v>
      </c>
      <c r="O354" s="7">
        <v>6</v>
      </c>
      <c r="P354" s="8">
        <v>7.3619631901840491E-3</v>
      </c>
      <c r="Q354" s="7">
        <v>653</v>
      </c>
      <c r="R354" s="8">
        <v>0.80122699386503071</v>
      </c>
      <c r="S354" s="7">
        <v>155</v>
      </c>
      <c r="T354" s="8">
        <v>0.19018404907975461</v>
      </c>
      <c r="U354" s="10">
        <v>815</v>
      </c>
      <c r="V354" s="11">
        <v>1.3260031661376213E-3</v>
      </c>
      <c r="W354" s="10">
        <v>815</v>
      </c>
      <c r="X354" s="11">
        <v>7.0304439790070078E-4</v>
      </c>
    </row>
    <row r="355" spans="2:24" s="1" customFormat="1" ht="18.75" customHeight="1">
      <c r="B355" s="6" t="s">
        <v>1356</v>
      </c>
      <c r="C355" s="7"/>
      <c r="D355" s="8"/>
      <c r="E355" s="7"/>
      <c r="F355" s="8"/>
      <c r="G355" s="7"/>
      <c r="H355" s="8"/>
      <c r="I355" s="7"/>
      <c r="J355" s="8"/>
      <c r="K355" s="10"/>
      <c r="L355" s="11"/>
      <c r="M355" s="7">
        <v>11</v>
      </c>
      <c r="N355" s="8">
        <v>6.741848492277519E-4</v>
      </c>
      <c r="O355" s="7">
        <v>61</v>
      </c>
      <c r="P355" s="8">
        <v>3.7386614366266241E-3</v>
      </c>
      <c r="Q355" s="7">
        <v>13374</v>
      </c>
      <c r="R355" s="8">
        <v>0.81968619759745032</v>
      </c>
      <c r="S355" s="7">
        <v>2870</v>
      </c>
      <c r="T355" s="8">
        <v>0.17590095611669526</v>
      </c>
      <c r="U355" s="10">
        <v>16316</v>
      </c>
      <c r="V355" s="11">
        <v>2.654609528675022E-2</v>
      </c>
      <c r="W355" s="10">
        <v>16316</v>
      </c>
      <c r="X355" s="11">
        <v>1.407469005662311E-2</v>
      </c>
    </row>
    <row r="356" spans="2:24" s="1" customFormat="1" ht="18.75" customHeight="1">
      <c r="B356" s="6" t="s">
        <v>1357</v>
      </c>
      <c r="C356" s="7"/>
      <c r="D356" s="8"/>
      <c r="E356" s="7"/>
      <c r="F356" s="8"/>
      <c r="G356" s="7"/>
      <c r="H356" s="8"/>
      <c r="I356" s="7"/>
      <c r="J356" s="8"/>
      <c r="K356" s="10"/>
      <c r="L356" s="11"/>
      <c r="M356" s="7">
        <v>1</v>
      </c>
      <c r="N356" s="8">
        <v>1.4471780028943559E-3</v>
      </c>
      <c r="O356" s="7">
        <v>11</v>
      </c>
      <c r="P356" s="8">
        <v>1.5918958031837915E-2</v>
      </c>
      <c r="Q356" s="7">
        <v>395</v>
      </c>
      <c r="R356" s="8">
        <v>0.5716353111432706</v>
      </c>
      <c r="S356" s="7">
        <v>284</v>
      </c>
      <c r="T356" s="8">
        <v>0.4109985528219971</v>
      </c>
      <c r="U356" s="10">
        <v>691</v>
      </c>
      <c r="V356" s="11">
        <v>1.1242554451547193E-3</v>
      </c>
      <c r="W356" s="10">
        <v>691</v>
      </c>
      <c r="X356" s="11">
        <v>5.9607813368022606E-4</v>
      </c>
    </row>
    <row r="357" spans="2:24" s="1" customFormat="1" ht="18.75" customHeight="1">
      <c r="B357" s="6" t="s">
        <v>1358</v>
      </c>
      <c r="C357" s="7"/>
      <c r="D357" s="8"/>
      <c r="E357" s="7"/>
      <c r="F357" s="8"/>
      <c r="G357" s="7"/>
      <c r="H357" s="8"/>
      <c r="I357" s="7"/>
      <c r="J357" s="8"/>
      <c r="K357" s="10"/>
      <c r="L357" s="11"/>
      <c r="M357" s="7"/>
      <c r="N357" s="8"/>
      <c r="O357" s="7">
        <v>6</v>
      </c>
      <c r="P357" s="8">
        <v>1.098901098901099E-2</v>
      </c>
      <c r="Q357" s="7">
        <v>495</v>
      </c>
      <c r="R357" s="8">
        <v>0.90659340659340659</v>
      </c>
      <c r="S357" s="7">
        <v>45</v>
      </c>
      <c r="T357" s="8">
        <v>8.2417582417582416E-2</v>
      </c>
      <c r="U357" s="10">
        <v>546</v>
      </c>
      <c r="V357" s="11">
        <v>8.8834077142471311E-4</v>
      </c>
      <c r="W357" s="10">
        <v>546</v>
      </c>
      <c r="X357" s="11">
        <v>4.7099661503531613E-4</v>
      </c>
    </row>
    <row r="358" spans="2:24" s="1" customFormat="1" ht="18.75" customHeight="1">
      <c r="B358" s="6" t="s">
        <v>1359</v>
      </c>
      <c r="C358" s="7"/>
      <c r="D358" s="8"/>
      <c r="E358" s="7"/>
      <c r="F358" s="8"/>
      <c r="G358" s="7"/>
      <c r="H358" s="8"/>
      <c r="I358" s="7"/>
      <c r="J358" s="8"/>
      <c r="K358" s="10"/>
      <c r="L358" s="11"/>
      <c r="M358" s="7"/>
      <c r="N358" s="8"/>
      <c r="O358" s="7"/>
      <c r="P358" s="8"/>
      <c r="Q358" s="7">
        <v>59</v>
      </c>
      <c r="R358" s="8">
        <v>1</v>
      </c>
      <c r="S358" s="7"/>
      <c r="T358" s="8"/>
      <c r="U358" s="10">
        <v>59</v>
      </c>
      <c r="V358" s="11">
        <v>9.599286724186461E-5</v>
      </c>
      <c r="W358" s="10">
        <v>59</v>
      </c>
      <c r="X358" s="11">
        <v>5.089523862103233E-5</v>
      </c>
    </row>
    <row r="359" spans="2:24" s="1" customFormat="1" ht="18.75" customHeight="1">
      <c r="B359" s="6" t="s">
        <v>1360</v>
      </c>
      <c r="C359" s="7"/>
      <c r="D359" s="8"/>
      <c r="E359" s="7"/>
      <c r="F359" s="8"/>
      <c r="G359" s="7"/>
      <c r="H359" s="8"/>
      <c r="I359" s="7"/>
      <c r="J359" s="8"/>
      <c r="K359" s="10"/>
      <c r="L359" s="11"/>
      <c r="M359" s="7"/>
      <c r="N359" s="8"/>
      <c r="O359" s="7"/>
      <c r="P359" s="8"/>
      <c r="Q359" s="7">
        <v>41</v>
      </c>
      <c r="R359" s="8">
        <v>0.50617283950617287</v>
      </c>
      <c r="S359" s="7">
        <v>40</v>
      </c>
      <c r="T359" s="8">
        <v>0.49382716049382713</v>
      </c>
      <c r="U359" s="10">
        <v>81</v>
      </c>
      <c r="V359" s="11">
        <v>1.3178681773883108E-4</v>
      </c>
      <c r="W359" s="10">
        <v>81</v>
      </c>
      <c r="X359" s="11">
        <v>6.9873124208535913E-5</v>
      </c>
    </row>
    <row r="360" spans="2:24" s="1" customFormat="1" ht="18.75" customHeight="1">
      <c r="B360" s="6" t="s">
        <v>1361</v>
      </c>
      <c r="C360" s="7"/>
      <c r="D360" s="8"/>
      <c r="E360" s="7"/>
      <c r="F360" s="8"/>
      <c r="G360" s="7"/>
      <c r="H360" s="8"/>
      <c r="I360" s="7"/>
      <c r="J360" s="8"/>
      <c r="K360" s="10"/>
      <c r="L360" s="11"/>
      <c r="M360" s="7"/>
      <c r="N360" s="8"/>
      <c r="O360" s="7"/>
      <c r="P360" s="8"/>
      <c r="Q360" s="7">
        <v>223</v>
      </c>
      <c r="R360" s="8">
        <v>0.77430555555555558</v>
      </c>
      <c r="S360" s="7">
        <v>65</v>
      </c>
      <c r="T360" s="8">
        <v>0.22569444444444445</v>
      </c>
      <c r="U360" s="10">
        <v>288</v>
      </c>
      <c r="V360" s="11">
        <v>4.6857535196028822E-4</v>
      </c>
      <c r="W360" s="10">
        <v>288</v>
      </c>
      <c r="X360" s="11">
        <v>2.4843777496368324E-4</v>
      </c>
    </row>
    <row r="361" spans="2:24" s="1" customFormat="1" ht="18.75" customHeight="1">
      <c r="B361" s="6" t="s">
        <v>1362</v>
      </c>
      <c r="C361" s="7"/>
      <c r="D361" s="8"/>
      <c r="E361" s="7"/>
      <c r="F361" s="8"/>
      <c r="G361" s="7"/>
      <c r="H361" s="8"/>
      <c r="I361" s="7"/>
      <c r="J361" s="8"/>
      <c r="K361" s="10"/>
      <c r="L361" s="11"/>
      <c r="M361" s="7"/>
      <c r="N361" s="8"/>
      <c r="O361" s="7">
        <v>1</v>
      </c>
      <c r="P361" s="8">
        <v>3.5587188612099642E-3</v>
      </c>
      <c r="Q361" s="7">
        <v>202</v>
      </c>
      <c r="R361" s="8">
        <v>0.71886120996441283</v>
      </c>
      <c r="S361" s="7">
        <v>78</v>
      </c>
      <c r="T361" s="8">
        <v>0.27758007117437722</v>
      </c>
      <c r="U361" s="10">
        <v>281</v>
      </c>
      <c r="V361" s="11">
        <v>4.5718636771125348E-4</v>
      </c>
      <c r="W361" s="10">
        <v>281</v>
      </c>
      <c r="X361" s="11">
        <v>2.4239935682220481E-4</v>
      </c>
    </row>
    <row r="362" spans="2:24" s="1" customFormat="1" ht="18.75" customHeight="1">
      <c r="B362" s="6" t="s">
        <v>1363</v>
      </c>
      <c r="C362" s="7"/>
      <c r="D362" s="8"/>
      <c r="E362" s="7"/>
      <c r="F362" s="8"/>
      <c r="G362" s="7"/>
      <c r="H362" s="8"/>
      <c r="I362" s="7"/>
      <c r="J362" s="8"/>
      <c r="K362" s="10"/>
      <c r="L362" s="11"/>
      <c r="M362" s="7"/>
      <c r="N362" s="8"/>
      <c r="O362" s="7"/>
      <c r="P362" s="8"/>
      <c r="Q362" s="7">
        <v>118</v>
      </c>
      <c r="R362" s="8">
        <v>0.33618233618233617</v>
      </c>
      <c r="S362" s="7">
        <v>233</v>
      </c>
      <c r="T362" s="8">
        <v>0.66381766381766383</v>
      </c>
      <c r="U362" s="10">
        <v>351</v>
      </c>
      <c r="V362" s="11">
        <v>5.7107621020160125E-4</v>
      </c>
      <c r="W362" s="10">
        <v>351</v>
      </c>
      <c r="X362" s="11">
        <v>3.0278353823698893E-4</v>
      </c>
    </row>
    <row r="363" spans="2:24" s="1" customFormat="1" ht="18.75" customHeight="1">
      <c r="B363" s="6" t="s">
        <v>1364</v>
      </c>
      <c r="C363" s="7"/>
      <c r="D363" s="8"/>
      <c r="E363" s="7"/>
      <c r="F363" s="8"/>
      <c r="G363" s="7"/>
      <c r="H363" s="8"/>
      <c r="I363" s="7"/>
      <c r="J363" s="8"/>
      <c r="K363" s="10"/>
      <c r="L363" s="11"/>
      <c r="M363" s="7"/>
      <c r="N363" s="8"/>
      <c r="O363" s="7">
        <v>4</v>
      </c>
      <c r="P363" s="8">
        <v>2.197802197802198E-2</v>
      </c>
      <c r="Q363" s="7">
        <v>83</v>
      </c>
      <c r="R363" s="8">
        <v>0.45604395604395603</v>
      </c>
      <c r="S363" s="7">
        <v>95</v>
      </c>
      <c r="T363" s="8">
        <v>0.52197802197802201</v>
      </c>
      <c r="U363" s="10">
        <v>182</v>
      </c>
      <c r="V363" s="11">
        <v>2.9611359047490435E-4</v>
      </c>
      <c r="W363" s="10">
        <v>182</v>
      </c>
      <c r="X363" s="11">
        <v>1.569988716784387E-4</v>
      </c>
    </row>
    <row r="364" spans="2:24" s="1" customFormat="1" ht="18.75" customHeight="1">
      <c r="B364" s="6" t="s">
        <v>1365</v>
      </c>
      <c r="C364" s="7"/>
      <c r="D364" s="8"/>
      <c r="E364" s="7"/>
      <c r="F364" s="8"/>
      <c r="G364" s="7"/>
      <c r="H364" s="8"/>
      <c r="I364" s="7"/>
      <c r="J364" s="8"/>
      <c r="K364" s="10"/>
      <c r="L364" s="11"/>
      <c r="M364" s="7">
        <v>1</v>
      </c>
      <c r="N364" s="8">
        <v>1.9723865877712033E-3</v>
      </c>
      <c r="O364" s="7">
        <v>17</v>
      </c>
      <c r="P364" s="8">
        <v>3.3530571992110451E-2</v>
      </c>
      <c r="Q364" s="7">
        <v>462</v>
      </c>
      <c r="R364" s="8">
        <v>0.91124260355029585</v>
      </c>
      <c r="S364" s="7">
        <v>27</v>
      </c>
      <c r="T364" s="8">
        <v>5.3254437869822487E-2</v>
      </c>
      <c r="U364" s="10">
        <v>507</v>
      </c>
      <c r="V364" s="11">
        <v>8.2488785918009074E-4</v>
      </c>
      <c r="W364" s="10">
        <v>507</v>
      </c>
      <c r="X364" s="11">
        <v>4.3735399967565066E-4</v>
      </c>
    </row>
    <row r="365" spans="2:24" s="1" customFormat="1" ht="18.75" customHeight="1">
      <c r="B365" s="6" t="s">
        <v>1366</v>
      </c>
      <c r="C365" s="7"/>
      <c r="D365" s="8"/>
      <c r="E365" s="7"/>
      <c r="F365" s="8"/>
      <c r="G365" s="7"/>
      <c r="H365" s="8"/>
      <c r="I365" s="7"/>
      <c r="J365" s="8"/>
      <c r="K365" s="10"/>
      <c r="L365" s="11"/>
      <c r="M365" s="7">
        <v>15</v>
      </c>
      <c r="N365" s="8">
        <v>1.0752688172043012E-2</v>
      </c>
      <c r="O365" s="7">
        <v>70</v>
      </c>
      <c r="P365" s="8">
        <v>5.0179211469534052E-2</v>
      </c>
      <c r="Q365" s="7">
        <v>1182</v>
      </c>
      <c r="R365" s="8">
        <v>0.84731182795698923</v>
      </c>
      <c r="S365" s="7">
        <v>128</v>
      </c>
      <c r="T365" s="8">
        <v>9.1756272401433692E-2</v>
      </c>
      <c r="U365" s="10">
        <v>1395</v>
      </c>
      <c r="V365" s="11">
        <v>2.2696618610576463E-3</v>
      </c>
      <c r="W365" s="10">
        <v>1395</v>
      </c>
      <c r="X365" s="11">
        <v>1.2033704724803407E-3</v>
      </c>
    </row>
    <row r="366" spans="2:24" s="1" customFormat="1" ht="18.75" customHeight="1">
      <c r="B366" s="6" t="s">
        <v>1367</v>
      </c>
      <c r="C366" s="7"/>
      <c r="D366" s="8"/>
      <c r="E366" s="7"/>
      <c r="F366" s="8"/>
      <c r="G366" s="7"/>
      <c r="H366" s="8"/>
      <c r="I366" s="7"/>
      <c r="J366" s="8"/>
      <c r="K366" s="10"/>
      <c r="L366" s="11"/>
      <c r="M366" s="7"/>
      <c r="N366" s="8"/>
      <c r="O366" s="7"/>
      <c r="P366" s="8"/>
      <c r="Q366" s="7">
        <v>1384</v>
      </c>
      <c r="R366" s="8">
        <v>1</v>
      </c>
      <c r="S366" s="7"/>
      <c r="T366" s="8"/>
      <c r="U366" s="10">
        <v>1384</v>
      </c>
      <c r="V366" s="11">
        <v>2.2517648858091628E-3</v>
      </c>
      <c r="W366" s="10">
        <v>1384</v>
      </c>
      <c r="X366" s="11">
        <v>1.1938815296865888E-3</v>
      </c>
    </row>
    <row r="367" spans="2:24" s="1" customFormat="1" ht="18.75" customHeight="1">
      <c r="B367" s="6" t="s">
        <v>1368</v>
      </c>
      <c r="C367" s="7"/>
      <c r="D367" s="8"/>
      <c r="E367" s="7"/>
      <c r="F367" s="8"/>
      <c r="G367" s="7"/>
      <c r="H367" s="8"/>
      <c r="I367" s="7"/>
      <c r="J367" s="8"/>
      <c r="K367" s="10"/>
      <c r="L367" s="11"/>
      <c r="M367" s="7"/>
      <c r="N367" s="8"/>
      <c r="O367" s="7">
        <v>1</v>
      </c>
      <c r="P367" s="8">
        <v>4.2340587687357103E-5</v>
      </c>
      <c r="Q367" s="7">
        <v>23617</v>
      </c>
      <c r="R367" s="8">
        <v>0.99995765941231263</v>
      </c>
      <c r="S367" s="7"/>
      <c r="T367" s="8"/>
      <c r="U367" s="10">
        <v>23618</v>
      </c>
      <c r="V367" s="11">
        <v>3.8426432856243357E-2</v>
      </c>
      <c r="W367" s="10">
        <v>23618</v>
      </c>
      <c r="X367" s="11">
        <v>2.0373622809348162E-2</v>
      </c>
    </row>
    <row r="368" spans="2:24" s="1" customFormat="1" ht="18.75" customHeight="1">
      <c r="B368" s="6" t="s">
        <v>1369</v>
      </c>
      <c r="C368" s="7"/>
      <c r="D368" s="8"/>
      <c r="E368" s="7"/>
      <c r="F368" s="8"/>
      <c r="G368" s="7"/>
      <c r="H368" s="8"/>
      <c r="I368" s="7"/>
      <c r="J368" s="8"/>
      <c r="K368" s="10"/>
      <c r="L368" s="11"/>
      <c r="M368" s="7"/>
      <c r="N368" s="8"/>
      <c r="O368" s="7"/>
      <c r="P368" s="8"/>
      <c r="Q368" s="7">
        <v>2557</v>
      </c>
      <c r="R368" s="8">
        <v>1</v>
      </c>
      <c r="S368" s="7"/>
      <c r="T368" s="8"/>
      <c r="U368" s="10">
        <v>2557</v>
      </c>
      <c r="V368" s="11">
        <v>4.16023324639742E-3</v>
      </c>
      <c r="W368" s="10">
        <v>2557</v>
      </c>
      <c r="X368" s="11">
        <v>2.205747883965757E-3</v>
      </c>
    </row>
    <row r="369" spans="2:24" s="1" customFormat="1" ht="18.75" customHeight="1">
      <c r="B369" s="6" t="s">
        <v>1370</v>
      </c>
      <c r="C369" s="7"/>
      <c r="D369" s="8"/>
      <c r="E369" s="7"/>
      <c r="F369" s="8"/>
      <c r="G369" s="7"/>
      <c r="H369" s="8"/>
      <c r="I369" s="7"/>
      <c r="J369" s="8"/>
      <c r="K369" s="10"/>
      <c r="L369" s="11"/>
      <c r="M369" s="7"/>
      <c r="N369" s="8"/>
      <c r="O369" s="7">
        <v>8</v>
      </c>
      <c r="P369" s="8">
        <v>1.3598735317615462E-4</v>
      </c>
      <c r="Q369" s="7">
        <v>58821</v>
      </c>
      <c r="R369" s="8">
        <v>0.9998640126468239</v>
      </c>
      <c r="S369" s="7"/>
      <c r="T369" s="8"/>
      <c r="U369" s="10">
        <v>58829</v>
      </c>
      <c r="V369" s="11">
        <v>9.5714650626638184E-2</v>
      </c>
      <c r="W369" s="10">
        <v>58829</v>
      </c>
      <c r="X369" s="11">
        <v>5.0747728692147644E-2</v>
      </c>
    </row>
    <row r="370" spans="2:24" s="1" customFormat="1" ht="18.75" customHeight="1">
      <c r="B370" s="6" t="s">
        <v>1371</v>
      </c>
      <c r="C370" s="7"/>
      <c r="D370" s="8"/>
      <c r="E370" s="7"/>
      <c r="F370" s="8"/>
      <c r="G370" s="7"/>
      <c r="H370" s="8"/>
      <c r="I370" s="7"/>
      <c r="J370" s="8"/>
      <c r="K370" s="10"/>
      <c r="L370" s="11"/>
      <c r="M370" s="7"/>
      <c r="N370" s="8"/>
      <c r="O370" s="7">
        <v>1</v>
      </c>
      <c r="P370" s="8">
        <v>1.2437810945273632E-3</v>
      </c>
      <c r="Q370" s="7">
        <v>803</v>
      </c>
      <c r="R370" s="8">
        <v>0.99875621890547261</v>
      </c>
      <c r="S370" s="7"/>
      <c r="T370" s="8"/>
      <c r="U370" s="10">
        <v>804</v>
      </c>
      <c r="V370" s="11">
        <v>1.3081061908891379E-3</v>
      </c>
      <c r="W370" s="10">
        <v>804</v>
      </c>
      <c r="X370" s="11">
        <v>6.9355545510694898E-4</v>
      </c>
    </row>
    <row r="371" spans="2:24" s="1" customFormat="1" ht="18.75" customHeight="1">
      <c r="B371" s="6" t="s">
        <v>1372</v>
      </c>
      <c r="C371" s="7"/>
      <c r="D371" s="8"/>
      <c r="E371" s="7"/>
      <c r="F371" s="8"/>
      <c r="G371" s="7"/>
      <c r="H371" s="8"/>
      <c r="I371" s="7"/>
      <c r="J371" s="8"/>
      <c r="K371" s="10"/>
      <c r="L371" s="11"/>
      <c r="M371" s="7"/>
      <c r="N371" s="8"/>
      <c r="O371" s="7"/>
      <c r="P371" s="8"/>
      <c r="Q371" s="7">
        <v>77</v>
      </c>
      <c r="R371" s="8">
        <v>1</v>
      </c>
      <c r="S371" s="7"/>
      <c r="T371" s="8"/>
      <c r="U371" s="10">
        <v>77</v>
      </c>
      <c r="V371" s="11">
        <v>1.2527882673938262E-4</v>
      </c>
      <c r="W371" s="10">
        <v>77</v>
      </c>
      <c r="X371" s="11">
        <v>6.6422599556262529E-5</v>
      </c>
    </row>
    <row r="372" spans="2:24" s="1" customFormat="1" ht="18.75" customHeight="1">
      <c r="B372" s="6" t="s">
        <v>1373</v>
      </c>
      <c r="C372" s="7"/>
      <c r="D372" s="8"/>
      <c r="E372" s="7"/>
      <c r="F372" s="8"/>
      <c r="G372" s="7"/>
      <c r="H372" s="8"/>
      <c r="I372" s="7"/>
      <c r="J372" s="8"/>
      <c r="K372" s="10"/>
      <c r="L372" s="11"/>
      <c r="M372" s="7"/>
      <c r="N372" s="8"/>
      <c r="O372" s="7"/>
      <c r="P372" s="8"/>
      <c r="Q372" s="7">
        <v>495</v>
      </c>
      <c r="R372" s="8">
        <v>1</v>
      </c>
      <c r="S372" s="7"/>
      <c r="T372" s="8"/>
      <c r="U372" s="10">
        <v>495</v>
      </c>
      <c r="V372" s="11">
        <v>8.0536388618174541E-4</v>
      </c>
      <c r="W372" s="10">
        <v>495</v>
      </c>
      <c r="X372" s="11">
        <v>4.2700242571883052E-4</v>
      </c>
    </row>
    <row r="373" spans="2:24" s="1" customFormat="1" ht="18.75" customHeight="1">
      <c r="B373" s="6" t="s">
        <v>1374</v>
      </c>
      <c r="C373" s="7"/>
      <c r="D373" s="8"/>
      <c r="E373" s="7"/>
      <c r="F373" s="8"/>
      <c r="G373" s="7"/>
      <c r="H373" s="8"/>
      <c r="I373" s="7"/>
      <c r="J373" s="8"/>
      <c r="K373" s="10"/>
      <c r="L373" s="11"/>
      <c r="M373" s="7"/>
      <c r="N373" s="8"/>
      <c r="O373" s="7"/>
      <c r="P373" s="8"/>
      <c r="Q373" s="7">
        <v>229</v>
      </c>
      <c r="R373" s="8">
        <v>1</v>
      </c>
      <c r="S373" s="7"/>
      <c r="T373" s="8"/>
      <c r="U373" s="10">
        <v>229</v>
      </c>
      <c r="V373" s="11">
        <v>3.7258248471842365E-4</v>
      </c>
      <c r="W373" s="10">
        <v>229</v>
      </c>
      <c r="X373" s="11">
        <v>1.9754253634265089E-4</v>
      </c>
    </row>
    <row r="374" spans="2:24" s="1" customFormat="1" ht="18.75" customHeight="1">
      <c r="B374" s="6" t="s">
        <v>1375</v>
      </c>
      <c r="C374" s="7"/>
      <c r="D374" s="8"/>
      <c r="E374" s="7"/>
      <c r="F374" s="8"/>
      <c r="G374" s="7"/>
      <c r="H374" s="8"/>
      <c r="I374" s="7"/>
      <c r="J374" s="8"/>
      <c r="K374" s="10"/>
      <c r="L374" s="11"/>
      <c r="M374" s="7"/>
      <c r="N374" s="8"/>
      <c r="O374" s="7"/>
      <c r="P374" s="8"/>
      <c r="Q374" s="7">
        <v>1108</v>
      </c>
      <c r="R374" s="8">
        <v>1</v>
      </c>
      <c r="S374" s="7"/>
      <c r="T374" s="8"/>
      <c r="U374" s="10">
        <v>1108</v>
      </c>
      <c r="V374" s="11">
        <v>1.8027135068472201E-3</v>
      </c>
      <c r="W374" s="10">
        <v>1108</v>
      </c>
      <c r="X374" s="11">
        <v>9.5579532867972575E-4</v>
      </c>
    </row>
    <row r="375" spans="2:24" s="1" customFormat="1" ht="18.75" customHeight="1">
      <c r="B375" s="6" t="s">
        <v>1376</v>
      </c>
      <c r="C375" s="7"/>
      <c r="D375" s="8"/>
      <c r="E375" s="7"/>
      <c r="F375" s="8"/>
      <c r="G375" s="7"/>
      <c r="H375" s="8"/>
      <c r="I375" s="7"/>
      <c r="J375" s="8"/>
      <c r="K375" s="10"/>
      <c r="L375" s="11"/>
      <c r="M375" s="7"/>
      <c r="N375" s="8"/>
      <c r="O375" s="7"/>
      <c r="P375" s="8"/>
      <c r="Q375" s="7">
        <v>2719</v>
      </c>
      <c r="R375" s="8">
        <v>1</v>
      </c>
      <c r="S375" s="7"/>
      <c r="T375" s="8"/>
      <c r="U375" s="10">
        <v>2719</v>
      </c>
      <c r="V375" s="11">
        <v>4.4238068818750823E-3</v>
      </c>
      <c r="W375" s="10">
        <v>2719</v>
      </c>
      <c r="X375" s="11">
        <v>2.3454941323828287E-3</v>
      </c>
    </row>
    <row r="376" spans="2:24" s="1" customFormat="1" ht="18.75" customHeight="1">
      <c r="B376" s="6" t="s">
        <v>1377</v>
      </c>
      <c r="C376" s="7"/>
      <c r="D376" s="8"/>
      <c r="E376" s="7"/>
      <c r="F376" s="8"/>
      <c r="G376" s="7"/>
      <c r="H376" s="8"/>
      <c r="I376" s="7"/>
      <c r="J376" s="8"/>
      <c r="K376" s="10"/>
      <c r="L376" s="11"/>
      <c r="M376" s="7"/>
      <c r="N376" s="8"/>
      <c r="O376" s="7"/>
      <c r="P376" s="8"/>
      <c r="Q376" s="7">
        <v>473</v>
      </c>
      <c r="R376" s="8">
        <v>0.99789029535864981</v>
      </c>
      <c r="S376" s="7">
        <v>1</v>
      </c>
      <c r="T376" s="8">
        <v>2.1097046413502108E-3</v>
      </c>
      <c r="U376" s="10">
        <v>474</v>
      </c>
      <c r="V376" s="11">
        <v>7.7119693343464103E-4</v>
      </c>
      <c r="W376" s="10">
        <v>474</v>
      </c>
      <c r="X376" s="11">
        <v>4.0888717129439531E-4</v>
      </c>
    </row>
    <row r="377" spans="2:24" s="1" customFormat="1" ht="18.75" customHeight="1">
      <c r="B377" s="6" t="s">
        <v>1378</v>
      </c>
      <c r="C377" s="7"/>
      <c r="D377" s="8"/>
      <c r="E377" s="7"/>
      <c r="F377" s="8"/>
      <c r="G377" s="7"/>
      <c r="H377" s="8"/>
      <c r="I377" s="7"/>
      <c r="J377" s="8"/>
      <c r="K377" s="10"/>
      <c r="L377" s="11"/>
      <c r="M377" s="7"/>
      <c r="N377" s="8"/>
      <c r="O377" s="7">
        <v>1</v>
      </c>
      <c r="P377" s="8">
        <v>1.128668171557562E-3</v>
      </c>
      <c r="Q377" s="7">
        <v>885</v>
      </c>
      <c r="R377" s="8">
        <v>0.99887133182844245</v>
      </c>
      <c r="S377" s="7"/>
      <c r="T377" s="8"/>
      <c r="U377" s="10">
        <v>886</v>
      </c>
      <c r="V377" s="11">
        <v>1.4415200063778312E-3</v>
      </c>
      <c r="W377" s="10">
        <v>886</v>
      </c>
      <c r="X377" s="11">
        <v>7.6429121047855327E-4</v>
      </c>
    </row>
    <row r="378" spans="2:24" s="1" customFormat="1" ht="18.75" customHeight="1">
      <c r="B378" s="6" t="s">
        <v>1379</v>
      </c>
      <c r="C378" s="7"/>
      <c r="D378" s="8"/>
      <c r="E378" s="7"/>
      <c r="F378" s="8"/>
      <c r="G378" s="7"/>
      <c r="H378" s="8"/>
      <c r="I378" s="7"/>
      <c r="J378" s="8"/>
      <c r="K378" s="10"/>
      <c r="L378" s="11"/>
      <c r="M378" s="7"/>
      <c r="N378" s="8"/>
      <c r="O378" s="7"/>
      <c r="P378" s="8"/>
      <c r="Q378" s="7">
        <v>345</v>
      </c>
      <c r="R378" s="8">
        <v>1</v>
      </c>
      <c r="S378" s="7"/>
      <c r="T378" s="8"/>
      <c r="U378" s="10">
        <v>345</v>
      </c>
      <c r="V378" s="11">
        <v>5.6131422370242858E-4</v>
      </c>
      <c r="W378" s="10">
        <v>345</v>
      </c>
      <c r="X378" s="11">
        <v>2.9760775125857886E-4</v>
      </c>
    </row>
    <row r="379" spans="2:24" s="1" customFormat="1" ht="18.75" customHeight="1">
      <c r="B379" s="6" t="s">
        <v>1380</v>
      </c>
      <c r="C379" s="7"/>
      <c r="D379" s="8"/>
      <c r="E379" s="7"/>
      <c r="F379" s="8"/>
      <c r="G379" s="7"/>
      <c r="H379" s="8"/>
      <c r="I379" s="7"/>
      <c r="J379" s="8"/>
      <c r="K379" s="10"/>
      <c r="L379" s="11"/>
      <c r="M379" s="7"/>
      <c r="N379" s="8"/>
      <c r="O379" s="7">
        <v>1</v>
      </c>
      <c r="P379" s="8">
        <v>2.8256569652444194E-4</v>
      </c>
      <c r="Q379" s="7">
        <v>3538</v>
      </c>
      <c r="R379" s="8">
        <v>0.99971743430347559</v>
      </c>
      <c r="S379" s="7"/>
      <c r="T379" s="8"/>
      <c r="U379" s="10">
        <v>3539</v>
      </c>
      <c r="V379" s="11">
        <v>5.757945036762014E-3</v>
      </c>
      <c r="W379" s="10">
        <v>3539</v>
      </c>
      <c r="X379" s="11">
        <v>3.0528516860988714E-3</v>
      </c>
    </row>
    <row r="380" spans="2:24" s="1" customFormat="1" ht="18.75" customHeight="1">
      <c r="B380" s="6" t="s">
        <v>1381</v>
      </c>
      <c r="C380" s="7"/>
      <c r="D380" s="8"/>
      <c r="E380" s="7"/>
      <c r="F380" s="8"/>
      <c r="G380" s="7"/>
      <c r="H380" s="8"/>
      <c r="I380" s="7"/>
      <c r="J380" s="8"/>
      <c r="K380" s="10"/>
      <c r="L380" s="11"/>
      <c r="M380" s="7"/>
      <c r="N380" s="8"/>
      <c r="O380" s="7">
        <v>1</v>
      </c>
      <c r="P380" s="8">
        <v>4.3859649122807018E-4</v>
      </c>
      <c r="Q380" s="7">
        <v>2279</v>
      </c>
      <c r="R380" s="8">
        <v>0.99956140350877198</v>
      </c>
      <c r="S380" s="7"/>
      <c r="T380" s="8"/>
      <c r="U380" s="10">
        <v>2280</v>
      </c>
      <c r="V380" s="11">
        <v>3.7095548696856151E-3</v>
      </c>
      <c r="W380" s="10">
        <v>2280</v>
      </c>
      <c r="X380" s="11">
        <v>1.9667990517958254E-3</v>
      </c>
    </row>
    <row r="381" spans="2:24" s="1" customFormat="1" ht="18.75" customHeight="1">
      <c r="B381" s="6" t="s">
        <v>1382</v>
      </c>
      <c r="C381" s="7">
        <v>533</v>
      </c>
      <c r="D381" s="8">
        <v>1</v>
      </c>
      <c r="E381" s="7"/>
      <c r="F381" s="8"/>
      <c r="G381" s="7"/>
      <c r="H381" s="8"/>
      <c r="I381" s="7"/>
      <c r="J381" s="8"/>
      <c r="K381" s="10">
        <v>533</v>
      </c>
      <c r="L381" s="11">
        <v>9.7867300753743465E-4</v>
      </c>
      <c r="M381" s="7">
        <v>350</v>
      </c>
      <c r="N381" s="8">
        <v>1</v>
      </c>
      <c r="O381" s="7"/>
      <c r="P381" s="8"/>
      <c r="Q381" s="7"/>
      <c r="R381" s="8"/>
      <c r="S381" s="7"/>
      <c r="T381" s="8"/>
      <c r="U381" s="10">
        <v>350</v>
      </c>
      <c r="V381" s="11">
        <v>5.6944921245173923E-4</v>
      </c>
      <c r="W381" s="10">
        <v>883</v>
      </c>
      <c r="X381" s="11">
        <v>7.6170331698934826E-4</v>
      </c>
    </row>
    <row r="382" spans="2:24" s="1" customFormat="1" ht="18.75" customHeight="1">
      <c r="B382" s="6" t="s">
        <v>1383</v>
      </c>
      <c r="C382" s="7">
        <v>524</v>
      </c>
      <c r="D382" s="8">
        <v>1</v>
      </c>
      <c r="E382" s="7"/>
      <c r="F382" s="8"/>
      <c r="G382" s="7"/>
      <c r="H382" s="8"/>
      <c r="I382" s="7"/>
      <c r="J382" s="8"/>
      <c r="K382" s="10">
        <v>524</v>
      </c>
      <c r="L382" s="11">
        <v>9.6214757213811597E-4</v>
      </c>
      <c r="M382" s="7">
        <v>472</v>
      </c>
      <c r="N382" s="8">
        <v>1</v>
      </c>
      <c r="O382" s="7"/>
      <c r="P382" s="8"/>
      <c r="Q382" s="7"/>
      <c r="R382" s="8"/>
      <c r="S382" s="7"/>
      <c r="T382" s="8"/>
      <c r="U382" s="10">
        <v>472</v>
      </c>
      <c r="V382" s="11">
        <v>7.6794293793491688E-4</v>
      </c>
      <c r="W382" s="10">
        <v>996</v>
      </c>
      <c r="X382" s="11">
        <v>8.5918063841607117E-4</v>
      </c>
    </row>
    <row r="383" spans="2:24" s="1" customFormat="1" ht="18.75" customHeight="1">
      <c r="B383" s="6" t="s">
        <v>1384</v>
      </c>
      <c r="C383" s="7">
        <v>784</v>
      </c>
      <c r="D383" s="8">
        <v>1</v>
      </c>
      <c r="E383" s="7"/>
      <c r="F383" s="8"/>
      <c r="G383" s="7"/>
      <c r="H383" s="8"/>
      <c r="I383" s="7"/>
      <c r="J383" s="8"/>
      <c r="K383" s="10">
        <v>784</v>
      </c>
      <c r="L383" s="11">
        <v>1.4395490392295474E-3</v>
      </c>
      <c r="M383" s="7">
        <v>659</v>
      </c>
      <c r="N383" s="8">
        <v>1</v>
      </c>
      <c r="O383" s="7"/>
      <c r="P383" s="8"/>
      <c r="Q383" s="7"/>
      <c r="R383" s="8"/>
      <c r="S383" s="7"/>
      <c r="T383" s="8"/>
      <c r="U383" s="10">
        <v>659</v>
      </c>
      <c r="V383" s="11">
        <v>1.0721915171591318E-3</v>
      </c>
      <c r="W383" s="10">
        <v>1443</v>
      </c>
      <c r="X383" s="11">
        <v>1.2447767683076213E-3</v>
      </c>
    </row>
    <row r="384" spans="2:24" s="1" customFormat="1" ht="18.75" customHeight="1">
      <c r="B384" s="6" t="s">
        <v>1385</v>
      </c>
      <c r="C384" s="7">
        <v>1498</v>
      </c>
      <c r="D384" s="8">
        <v>1</v>
      </c>
      <c r="E384" s="7"/>
      <c r="F384" s="8"/>
      <c r="G384" s="7"/>
      <c r="H384" s="8"/>
      <c r="I384" s="7"/>
      <c r="J384" s="8"/>
      <c r="K384" s="10">
        <v>1498</v>
      </c>
      <c r="L384" s="11">
        <v>2.750566914242171E-3</v>
      </c>
      <c r="M384" s="7">
        <v>1438</v>
      </c>
      <c r="N384" s="8">
        <v>1</v>
      </c>
      <c r="O384" s="7"/>
      <c r="P384" s="8"/>
      <c r="Q384" s="7"/>
      <c r="R384" s="8"/>
      <c r="S384" s="7"/>
      <c r="T384" s="8"/>
      <c r="U384" s="10">
        <v>1438</v>
      </c>
      <c r="V384" s="11">
        <v>2.3396227643017169E-3</v>
      </c>
      <c r="W384" s="10">
        <v>2936</v>
      </c>
      <c r="X384" s="11">
        <v>2.5326850947686597E-3</v>
      </c>
    </row>
    <row r="385" spans="2:24" s="1" customFormat="1" ht="18.75" customHeight="1">
      <c r="B385" s="6" t="s">
        <v>1386</v>
      </c>
      <c r="C385" s="7">
        <v>2971</v>
      </c>
      <c r="D385" s="8">
        <v>1</v>
      </c>
      <c r="E385" s="7"/>
      <c r="F385" s="8"/>
      <c r="G385" s="7"/>
      <c r="H385" s="8"/>
      <c r="I385" s="7"/>
      <c r="J385" s="8"/>
      <c r="K385" s="10">
        <v>2971</v>
      </c>
      <c r="L385" s="11">
        <v>5.4552298412640123E-3</v>
      </c>
      <c r="M385" s="7">
        <v>2172</v>
      </c>
      <c r="N385" s="8">
        <v>1</v>
      </c>
      <c r="O385" s="7"/>
      <c r="P385" s="8"/>
      <c r="Q385" s="7"/>
      <c r="R385" s="8"/>
      <c r="S385" s="7"/>
      <c r="T385" s="8"/>
      <c r="U385" s="10">
        <v>2172</v>
      </c>
      <c r="V385" s="11">
        <v>3.5338391127005073E-3</v>
      </c>
      <c r="W385" s="10">
        <v>5143</v>
      </c>
      <c r="X385" s="11">
        <v>4.4365120716604962E-3</v>
      </c>
    </row>
    <row r="386" spans="2:24" s="1" customFormat="1" ht="18.75" customHeight="1">
      <c r="B386" s="6" t="s">
        <v>1387</v>
      </c>
      <c r="C386" s="7">
        <v>2379</v>
      </c>
      <c r="D386" s="8">
        <v>0.99916001679966404</v>
      </c>
      <c r="E386" s="7">
        <v>2</v>
      </c>
      <c r="F386" s="8">
        <v>8.3998320033599333E-4</v>
      </c>
      <c r="G386" s="7"/>
      <c r="H386" s="8"/>
      <c r="I386" s="7"/>
      <c r="J386" s="8"/>
      <c r="K386" s="10">
        <v>2381</v>
      </c>
      <c r="L386" s="11">
        <v>4.3718957428642248E-3</v>
      </c>
      <c r="M386" s="7">
        <v>1878</v>
      </c>
      <c r="N386" s="8">
        <v>0.9994678020223523</v>
      </c>
      <c r="O386" s="7"/>
      <c r="P386" s="8"/>
      <c r="Q386" s="7">
        <v>1</v>
      </c>
      <c r="R386" s="8">
        <v>5.3219797764768491E-4</v>
      </c>
      <c r="S386" s="7"/>
      <c r="T386" s="8"/>
      <c r="U386" s="10">
        <v>1879</v>
      </c>
      <c r="V386" s="11">
        <v>3.0571287719909084E-3</v>
      </c>
      <c r="W386" s="10">
        <v>4260</v>
      </c>
      <c r="X386" s="11">
        <v>3.6748087546711479E-3</v>
      </c>
    </row>
    <row r="387" spans="2:24" s="1" customFormat="1" ht="18.75" customHeight="1">
      <c r="B387" s="6" t="s">
        <v>1388</v>
      </c>
      <c r="C387" s="7">
        <v>35982</v>
      </c>
      <c r="D387" s="8">
        <v>0.99994441974210757</v>
      </c>
      <c r="E387" s="7">
        <v>2</v>
      </c>
      <c r="F387" s="8">
        <v>5.558025789239662E-5</v>
      </c>
      <c r="G387" s="7"/>
      <c r="H387" s="8"/>
      <c r="I387" s="7"/>
      <c r="J387" s="8"/>
      <c r="K387" s="10">
        <v>35984</v>
      </c>
      <c r="L387" s="11">
        <v>6.6072363045454122E-2</v>
      </c>
      <c r="M387" s="7">
        <v>34732</v>
      </c>
      <c r="N387" s="8">
        <v>0.99994241953129503</v>
      </c>
      <c r="O387" s="7">
        <v>1</v>
      </c>
      <c r="P387" s="8">
        <v>2.8790234352507629E-5</v>
      </c>
      <c r="Q387" s="7">
        <v>1</v>
      </c>
      <c r="R387" s="8">
        <v>2.8790234352507629E-5</v>
      </c>
      <c r="S387" s="7"/>
      <c r="T387" s="8"/>
      <c r="U387" s="10">
        <v>34734</v>
      </c>
      <c r="V387" s="11">
        <v>5.6512139843710597E-2</v>
      </c>
      <c r="W387" s="10">
        <v>70718</v>
      </c>
      <c r="X387" s="11">
        <v>6.1003550589867186E-2</v>
      </c>
    </row>
    <row r="388" spans="2:24" s="1" customFormat="1" ht="18.75" customHeight="1">
      <c r="B388" s="6" t="s">
        <v>1389</v>
      </c>
      <c r="C388" s="7"/>
      <c r="D388" s="8"/>
      <c r="E388" s="7"/>
      <c r="F388" s="8"/>
      <c r="G388" s="7">
        <v>84</v>
      </c>
      <c r="H388" s="8">
        <v>0.70588235294117652</v>
      </c>
      <c r="I388" s="7">
        <v>35</v>
      </c>
      <c r="J388" s="8">
        <v>0.29411764705882354</v>
      </c>
      <c r="K388" s="10">
        <v>119</v>
      </c>
      <c r="L388" s="11">
        <v>2.1850297916877059E-4</v>
      </c>
      <c r="M388" s="7"/>
      <c r="N388" s="8"/>
      <c r="O388" s="7"/>
      <c r="P388" s="8"/>
      <c r="Q388" s="7">
        <v>65</v>
      </c>
      <c r="R388" s="8">
        <v>0.69892473118279574</v>
      </c>
      <c r="S388" s="7">
        <v>28</v>
      </c>
      <c r="T388" s="8">
        <v>0.30107526881720431</v>
      </c>
      <c r="U388" s="10">
        <v>93</v>
      </c>
      <c r="V388" s="11">
        <v>1.5131079073717641E-4</v>
      </c>
      <c r="W388" s="10">
        <v>212</v>
      </c>
      <c r="X388" s="11">
        <v>1.8287780657048905E-4</v>
      </c>
    </row>
    <row r="389" spans="2:24" s="1" customFormat="1" ht="18.75" customHeight="1">
      <c r="B389" s="6" t="s">
        <v>1390</v>
      </c>
      <c r="C389" s="7"/>
      <c r="D389" s="8"/>
      <c r="E389" s="7">
        <v>19</v>
      </c>
      <c r="F389" s="8">
        <v>0.82608695652173914</v>
      </c>
      <c r="G389" s="7">
        <v>4</v>
      </c>
      <c r="H389" s="8">
        <v>0.17391304347826086</v>
      </c>
      <c r="I389" s="7"/>
      <c r="J389" s="8"/>
      <c r="K389" s="10">
        <v>23</v>
      </c>
      <c r="L389" s="11">
        <v>4.2231668242703559E-5</v>
      </c>
      <c r="M389" s="7"/>
      <c r="N389" s="8"/>
      <c r="O389" s="7">
        <v>3</v>
      </c>
      <c r="P389" s="8">
        <v>0.375</v>
      </c>
      <c r="Q389" s="7">
        <v>5</v>
      </c>
      <c r="R389" s="8">
        <v>0.625</v>
      </c>
      <c r="S389" s="7"/>
      <c r="T389" s="8"/>
      <c r="U389" s="10">
        <v>8</v>
      </c>
      <c r="V389" s="11">
        <v>1.3015981998896895E-5</v>
      </c>
      <c r="W389" s="10">
        <v>31</v>
      </c>
      <c r="X389" s="11">
        <v>2.6741566055118682E-5</v>
      </c>
    </row>
    <row r="390" spans="2:24" s="1" customFormat="1" ht="18.75" customHeight="1">
      <c r="B390" s="6" t="s">
        <v>1391</v>
      </c>
      <c r="C390" s="7">
        <v>6</v>
      </c>
      <c r="D390" s="8">
        <v>2.4590163934426229E-2</v>
      </c>
      <c r="E390" s="7">
        <v>17</v>
      </c>
      <c r="F390" s="8">
        <v>6.9672131147540978E-2</v>
      </c>
      <c r="G390" s="7">
        <v>143</v>
      </c>
      <c r="H390" s="8">
        <v>0.58606557377049184</v>
      </c>
      <c r="I390" s="7">
        <v>78</v>
      </c>
      <c r="J390" s="8">
        <v>0.31967213114754101</v>
      </c>
      <c r="K390" s="10">
        <v>244</v>
      </c>
      <c r="L390" s="11">
        <v>4.480229152704204E-4</v>
      </c>
      <c r="M390" s="7">
        <v>4</v>
      </c>
      <c r="N390" s="8">
        <v>1.282051282051282E-2</v>
      </c>
      <c r="O390" s="7">
        <v>36</v>
      </c>
      <c r="P390" s="8">
        <v>0.11538461538461539</v>
      </c>
      <c r="Q390" s="7">
        <v>186</v>
      </c>
      <c r="R390" s="8">
        <v>0.59615384615384615</v>
      </c>
      <c r="S390" s="7">
        <v>86</v>
      </c>
      <c r="T390" s="8">
        <v>0.27564102564102566</v>
      </c>
      <c r="U390" s="10">
        <v>312</v>
      </c>
      <c r="V390" s="11">
        <v>5.0762329795697887E-4</v>
      </c>
      <c r="W390" s="10">
        <v>556</v>
      </c>
      <c r="X390" s="11">
        <v>4.7962292666599955E-4</v>
      </c>
    </row>
    <row r="391" spans="2:24" s="1" customFormat="1" ht="18.75" customHeight="1">
      <c r="B391" s="6" t="s">
        <v>1392</v>
      </c>
      <c r="C391" s="7"/>
      <c r="D391" s="8"/>
      <c r="E391" s="7"/>
      <c r="F391" s="8"/>
      <c r="G391" s="7">
        <v>586</v>
      </c>
      <c r="H391" s="8">
        <v>0.22005257228689448</v>
      </c>
      <c r="I391" s="7">
        <v>2077</v>
      </c>
      <c r="J391" s="8">
        <v>0.77994742771310555</v>
      </c>
      <c r="K391" s="10">
        <v>2663</v>
      </c>
      <c r="L391" s="11">
        <v>4.8896927187095469E-3</v>
      </c>
      <c r="M391" s="7"/>
      <c r="N391" s="8"/>
      <c r="O391" s="7"/>
      <c r="P391" s="8"/>
      <c r="Q391" s="7">
        <v>849</v>
      </c>
      <c r="R391" s="8">
        <v>0.22706606044396899</v>
      </c>
      <c r="S391" s="7">
        <v>2890</v>
      </c>
      <c r="T391" s="8">
        <v>0.77293393955603107</v>
      </c>
      <c r="U391" s="10">
        <v>3739</v>
      </c>
      <c r="V391" s="11">
        <v>6.0833445867344363E-3</v>
      </c>
      <c r="W391" s="10">
        <v>6402</v>
      </c>
      <c r="X391" s="11">
        <v>5.5225647059635417E-3</v>
      </c>
    </row>
    <row r="392" spans="2:24" s="1" customFormat="1" ht="18.75" customHeight="1">
      <c r="B392" s="6" t="s">
        <v>1393</v>
      </c>
      <c r="C392" s="7">
        <v>43</v>
      </c>
      <c r="D392" s="8">
        <v>0.2388888888888889</v>
      </c>
      <c r="E392" s="7">
        <v>128</v>
      </c>
      <c r="F392" s="8">
        <v>0.71111111111111114</v>
      </c>
      <c r="G392" s="7">
        <v>9</v>
      </c>
      <c r="H392" s="8">
        <v>0.05</v>
      </c>
      <c r="I392" s="7"/>
      <c r="J392" s="8"/>
      <c r="K392" s="10">
        <v>180</v>
      </c>
      <c r="L392" s="11">
        <v>3.3050870798637572E-4</v>
      </c>
      <c r="M392" s="7">
        <v>20</v>
      </c>
      <c r="N392" s="8">
        <v>0.11976047904191617</v>
      </c>
      <c r="O392" s="7">
        <v>116</v>
      </c>
      <c r="P392" s="8">
        <v>0.69461077844311381</v>
      </c>
      <c r="Q392" s="7">
        <v>31</v>
      </c>
      <c r="R392" s="8">
        <v>0.18562874251497005</v>
      </c>
      <c r="S392" s="7"/>
      <c r="T392" s="8"/>
      <c r="U392" s="10">
        <v>167</v>
      </c>
      <c r="V392" s="11">
        <v>2.7170862422697269E-4</v>
      </c>
      <c r="W392" s="10">
        <v>347</v>
      </c>
      <c r="X392" s="11">
        <v>2.9933301358471553E-4</v>
      </c>
    </row>
    <row r="393" spans="2:24" s="1" customFormat="1" ht="18.75" customHeight="1">
      <c r="B393" s="6" t="s">
        <v>1394</v>
      </c>
      <c r="C393" s="7">
        <v>27</v>
      </c>
      <c r="D393" s="8">
        <v>4.192546583850932E-2</v>
      </c>
      <c r="E393" s="7">
        <v>252</v>
      </c>
      <c r="F393" s="8">
        <v>0.39130434782608697</v>
      </c>
      <c r="G393" s="7">
        <v>152</v>
      </c>
      <c r="H393" s="8">
        <v>0.2360248447204969</v>
      </c>
      <c r="I393" s="7">
        <v>213</v>
      </c>
      <c r="J393" s="8">
        <v>0.33074534161490682</v>
      </c>
      <c r="K393" s="10">
        <v>644</v>
      </c>
      <c r="L393" s="11">
        <v>1.1824867107956998E-3</v>
      </c>
      <c r="M393" s="7">
        <v>10</v>
      </c>
      <c r="N393" s="8">
        <v>1.5527950310559006E-2</v>
      </c>
      <c r="O393" s="7">
        <v>222</v>
      </c>
      <c r="P393" s="8">
        <v>0.34472049689440992</v>
      </c>
      <c r="Q393" s="7">
        <v>174</v>
      </c>
      <c r="R393" s="8">
        <v>0.27018633540372672</v>
      </c>
      <c r="S393" s="7">
        <v>238</v>
      </c>
      <c r="T393" s="8">
        <v>0.36956521739130432</v>
      </c>
      <c r="U393" s="10">
        <v>644</v>
      </c>
      <c r="V393" s="11">
        <v>1.0477865509112001E-3</v>
      </c>
      <c r="W393" s="10">
        <v>1288</v>
      </c>
      <c r="X393" s="11">
        <v>1.1110689380320277E-3</v>
      </c>
    </row>
    <row r="394" spans="2:24" s="1" customFormat="1" ht="18.75" customHeight="1">
      <c r="B394" s="6" t="s">
        <v>1395</v>
      </c>
      <c r="C394" s="7">
        <v>2</v>
      </c>
      <c r="D394" s="8">
        <v>1.3605442176870748E-2</v>
      </c>
      <c r="E394" s="7">
        <v>20</v>
      </c>
      <c r="F394" s="8">
        <v>0.1360544217687075</v>
      </c>
      <c r="G394" s="7">
        <v>64</v>
      </c>
      <c r="H394" s="8">
        <v>0.43537414965986393</v>
      </c>
      <c r="I394" s="7">
        <v>61</v>
      </c>
      <c r="J394" s="8">
        <v>0.41496598639455784</v>
      </c>
      <c r="K394" s="10">
        <v>147</v>
      </c>
      <c r="L394" s="11">
        <v>2.6991544485554017E-4</v>
      </c>
      <c r="M394" s="7">
        <v>3</v>
      </c>
      <c r="N394" s="8">
        <v>2.8037383177570093E-2</v>
      </c>
      <c r="O394" s="7">
        <v>7</v>
      </c>
      <c r="P394" s="8">
        <v>6.5420560747663545E-2</v>
      </c>
      <c r="Q394" s="7">
        <v>41</v>
      </c>
      <c r="R394" s="8">
        <v>0.38317757009345793</v>
      </c>
      <c r="S394" s="7">
        <v>56</v>
      </c>
      <c r="T394" s="8">
        <v>0.52336448598130836</v>
      </c>
      <c r="U394" s="10">
        <v>107</v>
      </c>
      <c r="V394" s="11">
        <v>1.7408875923524597E-4</v>
      </c>
      <c r="W394" s="10">
        <v>254</v>
      </c>
      <c r="X394" s="11">
        <v>2.1910831541935953E-4</v>
      </c>
    </row>
    <row r="395" spans="2:24" s="1" customFormat="1" ht="18.75" customHeight="1">
      <c r="B395" s="6" t="s">
        <v>1396</v>
      </c>
      <c r="C395" s="7">
        <v>51</v>
      </c>
      <c r="D395" s="8">
        <v>9.9029126213592236E-2</v>
      </c>
      <c r="E395" s="7">
        <v>197</v>
      </c>
      <c r="F395" s="8">
        <v>0.3825242718446602</v>
      </c>
      <c r="G395" s="7">
        <v>177</v>
      </c>
      <c r="H395" s="8">
        <v>0.34368932038834954</v>
      </c>
      <c r="I395" s="7">
        <v>90</v>
      </c>
      <c r="J395" s="8">
        <v>0.17475728155339806</v>
      </c>
      <c r="K395" s="10">
        <v>515</v>
      </c>
      <c r="L395" s="11">
        <v>9.4562213673879717E-4</v>
      </c>
      <c r="M395" s="7">
        <v>53</v>
      </c>
      <c r="N395" s="8">
        <v>0.13624678663239073</v>
      </c>
      <c r="O395" s="7">
        <v>150</v>
      </c>
      <c r="P395" s="8">
        <v>0.38560411311053983</v>
      </c>
      <c r="Q395" s="7">
        <v>116</v>
      </c>
      <c r="R395" s="8">
        <v>0.29820051413881749</v>
      </c>
      <c r="S395" s="7">
        <v>70</v>
      </c>
      <c r="T395" s="8">
        <v>0.17994858611825193</v>
      </c>
      <c r="U395" s="10">
        <v>389</v>
      </c>
      <c r="V395" s="11">
        <v>6.3290212469636149E-4</v>
      </c>
      <c r="W395" s="10">
        <v>904</v>
      </c>
      <c r="X395" s="11">
        <v>7.7981857141378342E-4</v>
      </c>
    </row>
    <row r="396" spans="2:24" s="1" customFormat="1" ht="18.75" customHeight="1">
      <c r="B396" s="6" t="s">
        <v>1397</v>
      </c>
      <c r="C396" s="7"/>
      <c r="D396" s="8"/>
      <c r="E396" s="7"/>
      <c r="F396" s="8"/>
      <c r="G396" s="7">
        <v>100</v>
      </c>
      <c r="H396" s="8">
        <v>0.35335689045936397</v>
      </c>
      <c r="I396" s="7">
        <v>183</v>
      </c>
      <c r="J396" s="8">
        <v>0.64664310954063609</v>
      </c>
      <c r="K396" s="10">
        <v>283</v>
      </c>
      <c r="L396" s="11">
        <v>5.196331353341351E-4</v>
      </c>
      <c r="M396" s="7"/>
      <c r="N396" s="8"/>
      <c r="O396" s="7">
        <v>2</v>
      </c>
      <c r="P396" s="8">
        <v>1.2578616352201259E-2</v>
      </c>
      <c r="Q396" s="7">
        <v>56</v>
      </c>
      <c r="R396" s="8">
        <v>0.3522012578616352</v>
      </c>
      <c r="S396" s="7">
        <v>101</v>
      </c>
      <c r="T396" s="8">
        <v>0.63522012578616349</v>
      </c>
      <c r="U396" s="10">
        <v>159</v>
      </c>
      <c r="V396" s="11">
        <v>2.5869264222807582E-4</v>
      </c>
      <c r="W396" s="10">
        <v>442</v>
      </c>
      <c r="X396" s="11">
        <v>3.812829740762083E-4</v>
      </c>
    </row>
    <row r="397" spans="2:24" s="1" customFormat="1" ht="18.75" customHeight="1">
      <c r="B397" s="6" t="s">
        <v>1398</v>
      </c>
      <c r="C397" s="7"/>
      <c r="D397" s="8"/>
      <c r="E397" s="7">
        <v>11</v>
      </c>
      <c r="F397" s="8">
        <v>2.0109689213893969E-2</v>
      </c>
      <c r="G397" s="7">
        <v>273</v>
      </c>
      <c r="H397" s="8">
        <v>0.4990859232175503</v>
      </c>
      <c r="I397" s="7">
        <v>263</v>
      </c>
      <c r="J397" s="8">
        <v>0.48080438756855576</v>
      </c>
      <c r="K397" s="10">
        <v>547</v>
      </c>
      <c r="L397" s="11">
        <v>1.0043792403808195E-3</v>
      </c>
      <c r="M397" s="7">
        <v>1</v>
      </c>
      <c r="N397" s="8">
        <v>2.0325203252032522E-3</v>
      </c>
      <c r="O397" s="7">
        <v>6</v>
      </c>
      <c r="P397" s="8">
        <v>1.2195121951219513E-2</v>
      </c>
      <c r="Q397" s="7">
        <v>233</v>
      </c>
      <c r="R397" s="8">
        <v>0.47357723577235772</v>
      </c>
      <c r="S397" s="7">
        <v>252</v>
      </c>
      <c r="T397" s="8">
        <v>0.51219512195121952</v>
      </c>
      <c r="U397" s="10">
        <v>492</v>
      </c>
      <c r="V397" s="11">
        <v>8.0048289293215902E-4</v>
      </c>
      <c r="W397" s="10">
        <v>1039</v>
      </c>
      <c r="X397" s="11">
        <v>8.9627377842800993E-4</v>
      </c>
    </row>
    <row r="398" spans="2:24" s="1" customFormat="1" ht="18.75" customHeight="1">
      <c r="B398" s="6" t="s">
        <v>1399</v>
      </c>
      <c r="C398" s="7"/>
      <c r="D398" s="8"/>
      <c r="E398" s="7">
        <v>11</v>
      </c>
      <c r="F398" s="8">
        <v>1.0536398467432951E-2</v>
      </c>
      <c r="G398" s="7">
        <v>336</v>
      </c>
      <c r="H398" s="8">
        <v>0.32183908045977011</v>
      </c>
      <c r="I398" s="7">
        <v>697</v>
      </c>
      <c r="J398" s="8">
        <v>0.66762452107279691</v>
      </c>
      <c r="K398" s="10">
        <v>1044</v>
      </c>
      <c r="L398" s="11">
        <v>1.916950506320979E-3</v>
      </c>
      <c r="M398" s="7">
        <v>2</v>
      </c>
      <c r="N398" s="8">
        <v>2.2497187851518562E-3</v>
      </c>
      <c r="O398" s="7">
        <v>3</v>
      </c>
      <c r="P398" s="8">
        <v>3.3745781777277839E-3</v>
      </c>
      <c r="Q398" s="7">
        <v>267</v>
      </c>
      <c r="R398" s="8">
        <v>0.30033745781777277</v>
      </c>
      <c r="S398" s="7">
        <v>617</v>
      </c>
      <c r="T398" s="8">
        <v>0.69403824521934754</v>
      </c>
      <c r="U398" s="10">
        <v>889</v>
      </c>
      <c r="V398" s="11">
        <v>1.4464009996274175E-3</v>
      </c>
      <c r="W398" s="10">
        <v>1933</v>
      </c>
      <c r="X398" s="11">
        <v>1.6674660382111101E-3</v>
      </c>
    </row>
    <row r="399" spans="2:24" s="1" customFormat="1" ht="18.75" customHeight="1">
      <c r="B399" s="6" t="s">
        <v>1400</v>
      </c>
      <c r="C399" s="7">
        <v>3</v>
      </c>
      <c r="D399" s="8">
        <v>2.8462998102466793E-3</v>
      </c>
      <c r="E399" s="7">
        <v>24</v>
      </c>
      <c r="F399" s="8">
        <v>2.2770398481973434E-2</v>
      </c>
      <c r="G399" s="7">
        <v>505</v>
      </c>
      <c r="H399" s="8">
        <v>0.47912713472485768</v>
      </c>
      <c r="I399" s="7">
        <v>522</v>
      </c>
      <c r="J399" s="8">
        <v>0.49525616698292219</v>
      </c>
      <c r="K399" s="10">
        <v>1054</v>
      </c>
      <c r="L399" s="11">
        <v>1.935312101209111E-3</v>
      </c>
      <c r="M399" s="7"/>
      <c r="N399" s="8"/>
      <c r="O399" s="7">
        <v>8</v>
      </c>
      <c r="P399" s="8">
        <v>1.0376134889753566E-2</v>
      </c>
      <c r="Q399" s="7">
        <v>342</v>
      </c>
      <c r="R399" s="8">
        <v>0.44357976653696496</v>
      </c>
      <c r="S399" s="7">
        <v>421</v>
      </c>
      <c r="T399" s="8">
        <v>0.5460440985732814</v>
      </c>
      <c r="U399" s="10">
        <v>771</v>
      </c>
      <c r="V399" s="11">
        <v>1.2544152651436883E-3</v>
      </c>
      <c r="W399" s="10">
        <v>1825</v>
      </c>
      <c r="X399" s="11">
        <v>1.5743018725997288E-3</v>
      </c>
    </row>
    <row r="400" spans="2:24" s="1" customFormat="1" ht="18.75" customHeight="1">
      <c r="B400" s="6" t="s">
        <v>1401</v>
      </c>
      <c r="C400" s="7">
        <v>5</v>
      </c>
      <c r="D400" s="8">
        <v>5.6818181818181816E-2</v>
      </c>
      <c r="E400" s="7">
        <v>75</v>
      </c>
      <c r="F400" s="8">
        <v>0.85227272727272729</v>
      </c>
      <c r="G400" s="7">
        <v>8</v>
      </c>
      <c r="H400" s="8">
        <v>9.0909090909090912E-2</v>
      </c>
      <c r="I400" s="7"/>
      <c r="J400" s="8"/>
      <c r="K400" s="10">
        <v>88</v>
      </c>
      <c r="L400" s="11">
        <v>1.6158203501556145E-4</v>
      </c>
      <c r="M400" s="7">
        <v>2</v>
      </c>
      <c r="N400" s="8">
        <v>3.2786885245901641E-2</v>
      </c>
      <c r="O400" s="7">
        <v>56</v>
      </c>
      <c r="P400" s="8">
        <v>0.91803278688524592</v>
      </c>
      <c r="Q400" s="7">
        <v>3</v>
      </c>
      <c r="R400" s="8">
        <v>4.9180327868852458E-2</v>
      </c>
      <c r="S400" s="7"/>
      <c r="T400" s="8"/>
      <c r="U400" s="10">
        <v>61</v>
      </c>
      <c r="V400" s="11">
        <v>9.9246862741588827E-5</v>
      </c>
      <c r="W400" s="10">
        <v>149</v>
      </c>
      <c r="X400" s="11">
        <v>1.2853204329718333E-4</v>
      </c>
    </row>
    <row r="401" spans="2:24" s="1" customFormat="1" ht="18.75" customHeight="1">
      <c r="B401" s="6" t="s">
        <v>1402</v>
      </c>
      <c r="C401" s="7"/>
      <c r="D401" s="8"/>
      <c r="E401" s="7"/>
      <c r="F401" s="8"/>
      <c r="G401" s="7">
        <v>96</v>
      </c>
      <c r="H401" s="8">
        <v>0.52747252747252749</v>
      </c>
      <c r="I401" s="7">
        <v>86</v>
      </c>
      <c r="J401" s="8">
        <v>0.47252747252747251</v>
      </c>
      <c r="K401" s="10">
        <v>182</v>
      </c>
      <c r="L401" s="11">
        <v>3.3418102696400207E-4</v>
      </c>
      <c r="M401" s="7">
        <v>1</v>
      </c>
      <c r="N401" s="8">
        <v>5.0251256281407036E-3</v>
      </c>
      <c r="O401" s="7"/>
      <c r="P401" s="8"/>
      <c r="Q401" s="7">
        <v>114</v>
      </c>
      <c r="R401" s="8">
        <v>0.57286432160804024</v>
      </c>
      <c r="S401" s="7">
        <v>84</v>
      </c>
      <c r="T401" s="8">
        <v>0.42211055276381909</v>
      </c>
      <c r="U401" s="10">
        <v>199</v>
      </c>
      <c r="V401" s="11">
        <v>3.2377255222256027E-4</v>
      </c>
      <c r="W401" s="10">
        <v>381</v>
      </c>
      <c r="X401" s="11">
        <v>3.2866247312903928E-4</v>
      </c>
    </row>
    <row r="402" spans="2:24" s="1" customFormat="1" ht="18.75" customHeight="1">
      <c r="B402" s="6" t="s">
        <v>1403</v>
      </c>
      <c r="C402" s="7"/>
      <c r="D402" s="8"/>
      <c r="E402" s="7"/>
      <c r="F402" s="8"/>
      <c r="G402" s="7">
        <v>199</v>
      </c>
      <c r="H402" s="8">
        <v>0.58187134502923976</v>
      </c>
      <c r="I402" s="7">
        <v>143</v>
      </c>
      <c r="J402" s="8">
        <v>0.41812865497076024</v>
      </c>
      <c r="K402" s="10">
        <v>342</v>
      </c>
      <c r="L402" s="11">
        <v>6.2796654517411384E-4</v>
      </c>
      <c r="M402" s="7"/>
      <c r="N402" s="8"/>
      <c r="O402" s="7">
        <v>1</v>
      </c>
      <c r="P402" s="8">
        <v>1.8484288354898336E-3</v>
      </c>
      <c r="Q402" s="7">
        <v>369</v>
      </c>
      <c r="R402" s="8">
        <v>0.68207024029574859</v>
      </c>
      <c r="S402" s="7">
        <v>171</v>
      </c>
      <c r="T402" s="8">
        <v>0.31608133086876156</v>
      </c>
      <c r="U402" s="10">
        <v>541</v>
      </c>
      <c r="V402" s="11">
        <v>8.8020578267540258E-4</v>
      </c>
      <c r="W402" s="10">
        <v>883</v>
      </c>
      <c r="X402" s="11">
        <v>7.6170331698934826E-4</v>
      </c>
    </row>
    <row r="403" spans="2:24" s="1" customFormat="1" ht="18.75" customHeight="1">
      <c r="B403" s="6" t="s">
        <v>1404</v>
      </c>
      <c r="C403" s="7">
        <v>2</v>
      </c>
      <c r="D403" s="8">
        <v>1.0989010989010989E-3</v>
      </c>
      <c r="E403" s="7">
        <v>9</v>
      </c>
      <c r="F403" s="8">
        <v>4.9450549450549448E-3</v>
      </c>
      <c r="G403" s="7">
        <v>632</v>
      </c>
      <c r="H403" s="8">
        <v>0.34725274725274724</v>
      </c>
      <c r="I403" s="7">
        <v>1177</v>
      </c>
      <c r="J403" s="8">
        <v>0.64670329670329674</v>
      </c>
      <c r="K403" s="10">
        <v>1820</v>
      </c>
      <c r="L403" s="11">
        <v>3.341810269640021E-3</v>
      </c>
      <c r="M403" s="7"/>
      <c r="N403" s="8"/>
      <c r="O403" s="7">
        <v>7</v>
      </c>
      <c r="P403" s="8">
        <v>4.4728434504792336E-3</v>
      </c>
      <c r="Q403" s="7">
        <v>1014</v>
      </c>
      <c r="R403" s="8">
        <v>0.64792332268370612</v>
      </c>
      <c r="S403" s="7">
        <v>544</v>
      </c>
      <c r="T403" s="8">
        <v>0.34760383386581467</v>
      </c>
      <c r="U403" s="10">
        <v>1565</v>
      </c>
      <c r="V403" s="11">
        <v>2.5462514785342051E-3</v>
      </c>
      <c r="W403" s="10">
        <v>3385</v>
      </c>
      <c r="X403" s="11">
        <v>2.9200064869863464E-3</v>
      </c>
    </row>
    <row r="404" spans="2:24" s="1" customFormat="1" ht="18.75" customHeight="1">
      <c r="B404" s="6" t="s">
        <v>1405</v>
      </c>
      <c r="C404" s="7"/>
      <c r="D404" s="8"/>
      <c r="E404" s="7">
        <v>6</v>
      </c>
      <c r="F404" s="8">
        <v>4.9668874172185433E-3</v>
      </c>
      <c r="G404" s="7">
        <v>629</v>
      </c>
      <c r="H404" s="8">
        <v>0.52069536423841056</v>
      </c>
      <c r="I404" s="7">
        <v>573</v>
      </c>
      <c r="J404" s="8">
        <v>0.47433774834437087</v>
      </c>
      <c r="K404" s="10">
        <v>1208</v>
      </c>
      <c r="L404" s="11">
        <v>2.2180806624863434E-3</v>
      </c>
      <c r="M404" s="7"/>
      <c r="N404" s="8"/>
      <c r="O404" s="7">
        <v>1</v>
      </c>
      <c r="P404" s="8">
        <v>5.9136605558840927E-4</v>
      </c>
      <c r="Q404" s="7">
        <v>1066</v>
      </c>
      <c r="R404" s="8">
        <v>0.63039621525724421</v>
      </c>
      <c r="S404" s="7">
        <v>624</v>
      </c>
      <c r="T404" s="8">
        <v>0.36901241868716733</v>
      </c>
      <c r="U404" s="10">
        <v>1691</v>
      </c>
      <c r="V404" s="11">
        <v>2.7512531950168312E-3</v>
      </c>
      <c r="W404" s="10">
        <v>2899</v>
      </c>
      <c r="X404" s="11">
        <v>2.5007677417351309E-3</v>
      </c>
    </row>
    <row r="405" spans="2:24" s="1" customFormat="1" ht="18.75" customHeight="1">
      <c r="B405" s="6" t="s">
        <v>1406</v>
      </c>
      <c r="C405" s="7">
        <v>18</v>
      </c>
      <c r="D405" s="8">
        <v>2.4128686327077749E-3</v>
      </c>
      <c r="E405" s="7">
        <v>205</v>
      </c>
      <c r="F405" s="8">
        <v>2.7479892761394103E-2</v>
      </c>
      <c r="G405" s="7">
        <v>3847</v>
      </c>
      <c r="H405" s="8">
        <v>0.51568364611260054</v>
      </c>
      <c r="I405" s="7">
        <v>3390</v>
      </c>
      <c r="J405" s="8">
        <v>0.45442359249329761</v>
      </c>
      <c r="K405" s="10">
        <v>7460</v>
      </c>
      <c r="L405" s="11">
        <v>1.369774978654646E-2</v>
      </c>
      <c r="M405" s="7">
        <v>14</v>
      </c>
      <c r="N405" s="8">
        <v>2.2566086395873629E-3</v>
      </c>
      <c r="O405" s="7">
        <v>164</v>
      </c>
      <c r="P405" s="8">
        <v>2.6434558349451968E-2</v>
      </c>
      <c r="Q405" s="7">
        <v>3569</v>
      </c>
      <c r="R405" s="8">
        <v>0.57527401676337842</v>
      </c>
      <c r="S405" s="7">
        <v>2457</v>
      </c>
      <c r="T405" s="8">
        <v>0.39603481624758219</v>
      </c>
      <c r="U405" s="10">
        <v>6204</v>
      </c>
      <c r="V405" s="11">
        <v>1.0093894040144543E-2</v>
      </c>
      <c r="W405" s="10">
        <v>13664</v>
      </c>
      <c r="X405" s="11">
        <v>1.1786992212165859E-2</v>
      </c>
    </row>
    <row r="406" spans="2:24" s="1" customFormat="1" ht="18.75" customHeight="1">
      <c r="B406" s="6" t="s">
        <v>1407</v>
      </c>
      <c r="C406" s="7"/>
      <c r="D406" s="8"/>
      <c r="E406" s="7">
        <v>3</v>
      </c>
      <c r="F406" s="8">
        <v>5.263157894736842E-3</v>
      </c>
      <c r="G406" s="7">
        <v>200</v>
      </c>
      <c r="H406" s="8">
        <v>0.35087719298245612</v>
      </c>
      <c r="I406" s="7">
        <v>367</v>
      </c>
      <c r="J406" s="8">
        <v>0.64385964912280702</v>
      </c>
      <c r="K406" s="10">
        <v>570</v>
      </c>
      <c r="L406" s="11">
        <v>1.0466109086235231E-3</v>
      </c>
      <c r="M406" s="7"/>
      <c r="N406" s="8"/>
      <c r="O406" s="7">
        <v>2</v>
      </c>
      <c r="P406" s="8">
        <v>4.8780487804878049E-3</v>
      </c>
      <c r="Q406" s="7">
        <v>157</v>
      </c>
      <c r="R406" s="8">
        <v>0.38292682926829269</v>
      </c>
      <c r="S406" s="7">
        <v>251</v>
      </c>
      <c r="T406" s="8">
        <v>0.6121951219512195</v>
      </c>
      <c r="U406" s="10">
        <v>410</v>
      </c>
      <c r="V406" s="11">
        <v>6.6706907744346587E-4</v>
      </c>
      <c r="W406" s="10">
        <v>980</v>
      </c>
      <c r="X406" s="11">
        <v>8.4537853980697769E-4</v>
      </c>
    </row>
    <row r="407" spans="2:24" s="1" customFormat="1" ht="18.75" customHeight="1">
      <c r="B407" s="6" t="s">
        <v>1408</v>
      </c>
      <c r="C407" s="7"/>
      <c r="D407" s="8"/>
      <c r="E407" s="7">
        <v>1</v>
      </c>
      <c r="F407" s="8">
        <v>3.7593984962406013E-3</v>
      </c>
      <c r="G407" s="7">
        <v>87</v>
      </c>
      <c r="H407" s="8">
        <v>0.32706766917293234</v>
      </c>
      <c r="I407" s="7">
        <v>178</v>
      </c>
      <c r="J407" s="8">
        <v>0.66917293233082709</v>
      </c>
      <c r="K407" s="10">
        <v>266</v>
      </c>
      <c r="L407" s="11">
        <v>4.8841842402431079E-4</v>
      </c>
      <c r="M407" s="7"/>
      <c r="N407" s="8"/>
      <c r="O407" s="7"/>
      <c r="P407" s="8"/>
      <c r="Q407" s="7">
        <v>37</v>
      </c>
      <c r="R407" s="8">
        <v>0.31623931623931623</v>
      </c>
      <c r="S407" s="7">
        <v>80</v>
      </c>
      <c r="T407" s="8">
        <v>0.68376068376068377</v>
      </c>
      <c r="U407" s="10">
        <v>117</v>
      </c>
      <c r="V407" s="11">
        <v>1.9035873673386709E-4</v>
      </c>
      <c r="W407" s="10">
        <v>383</v>
      </c>
      <c r="X407" s="11">
        <v>3.3038773545517595E-4</v>
      </c>
    </row>
    <row r="408" spans="2:24" s="1" customFormat="1" ht="18.75" customHeight="1">
      <c r="B408" s="6" t="s">
        <v>1409</v>
      </c>
      <c r="C408" s="7"/>
      <c r="D408" s="8"/>
      <c r="E408" s="7">
        <v>4</v>
      </c>
      <c r="F408" s="8">
        <v>2.6315789473684209E-2</v>
      </c>
      <c r="G408" s="7">
        <v>40</v>
      </c>
      <c r="H408" s="8">
        <v>0.26315789473684209</v>
      </c>
      <c r="I408" s="7">
        <v>108</v>
      </c>
      <c r="J408" s="8">
        <v>0.71052631578947367</v>
      </c>
      <c r="K408" s="10">
        <v>152</v>
      </c>
      <c r="L408" s="11">
        <v>2.7909624229960616E-4</v>
      </c>
      <c r="M408" s="7"/>
      <c r="N408" s="8"/>
      <c r="O408" s="7">
        <v>1</v>
      </c>
      <c r="P408" s="8">
        <v>6.5359477124183009E-3</v>
      </c>
      <c r="Q408" s="7">
        <v>44</v>
      </c>
      <c r="R408" s="8">
        <v>0.28758169934640521</v>
      </c>
      <c r="S408" s="7">
        <v>108</v>
      </c>
      <c r="T408" s="8">
        <v>0.70588235294117652</v>
      </c>
      <c r="U408" s="10">
        <v>153</v>
      </c>
      <c r="V408" s="11">
        <v>2.4893065572890311E-4</v>
      </c>
      <c r="W408" s="10">
        <v>305</v>
      </c>
      <c r="X408" s="11">
        <v>2.6310250473584511E-4</v>
      </c>
    </row>
    <row r="409" spans="2:24" s="1" customFormat="1" ht="18.75" customHeight="1">
      <c r="B409" s="6" t="s">
        <v>1410</v>
      </c>
      <c r="C409" s="7">
        <v>2</v>
      </c>
      <c r="D409" s="8">
        <v>6.3291139240506328E-3</v>
      </c>
      <c r="E409" s="7">
        <v>6</v>
      </c>
      <c r="F409" s="8">
        <v>1.8987341772151899E-2</v>
      </c>
      <c r="G409" s="7">
        <v>76</v>
      </c>
      <c r="H409" s="8">
        <v>0.24050632911392406</v>
      </c>
      <c r="I409" s="7">
        <v>232</v>
      </c>
      <c r="J409" s="8">
        <v>0.73417721518987344</v>
      </c>
      <c r="K409" s="10">
        <v>316</v>
      </c>
      <c r="L409" s="11">
        <v>5.8022639846497064E-4</v>
      </c>
      <c r="M409" s="7">
        <v>2</v>
      </c>
      <c r="N409" s="8">
        <v>6.8493150684931503E-3</v>
      </c>
      <c r="O409" s="7">
        <v>2</v>
      </c>
      <c r="P409" s="8">
        <v>6.8493150684931503E-3</v>
      </c>
      <c r="Q409" s="7">
        <v>97</v>
      </c>
      <c r="R409" s="8">
        <v>0.3321917808219178</v>
      </c>
      <c r="S409" s="7">
        <v>191</v>
      </c>
      <c r="T409" s="8">
        <v>0.65410958904109584</v>
      </c>
      <c r="U409" s="10">
        <v>292</v>
      </c>
      <c r="V409" s="11">
        <v>4.7508334295973668E-4</v>
      </c>
      <c r="W409" s="10">
        <v>608</v>
      </c>
      <c r="X409" s="11">
        <v>5.2447974714555344E-4</v>
      </c>
    </row>
    <row r="410" spans="2:24" s="1" customFormat="1" ht="18.75" customHeight="1">
      <c r="B410" s="6" t="s">
        <v>1411</v>
      </c>
      <c r="C410" s="7">
        <v>49</v>
      </c>
      <c r="D410" s="8">
        <v>0.35766423357664234</v>
      </c>
      <c r="E410" s="7">
        <v>77</v>
      </c>
      <c r="F410" s="8">
        <v>0.56204379562043794</v>
      </c>
      <c r="G410" s="7">
        <v>11</v>
      </c>
      <c r="H410" s="8">
        <v>8.0291970802919707E-2</v>
      </c>
      <c r="I410" s="7"/>
      <c r="J410" s="8"/>
      <c r="K410" s="10">
        <v>137</v>
      </c>
      <c r="L410" s="11">
        <v>2.5155384996740815E-4</v>
      </c>
      <c r="M410" s="7">
        <v>37</v>
      </c>
      <c r="N410" s="8">
        <v>0.38947368421052631</v>
      </c>
      <c r="O410" s="7">
        <v>49</v>
      </c>
      <c r="P410" s="8">
        <v>0.51578947368421058</v>
      </c>
      <c r="Q410" s="7">
        <v>9</v>
      </c>
      <c r="R410" s="8">
        <v>9.4736842105263161E-2</v>
      </c>
      <c r="S410" s="7"/>
      <c r="T410" s="8"/>
      <c r="U410" s="10">
        <v>95</v>
      </c>
      <c r="V410" s="11">
        <v>1.5456478623690064E-4</v>
      </c>
      <c r="W410" s="10">
        <v>232</v>
      </c>
      <c r="X410" s="11">
        <v>2.0013042983185592E-4</v>
      </c>
    </row>
    <row r="411" spans="2:24" s="1" customFormat="1" ht="18.75" customHeight="1">
      <c r="B411" s="6" t="s">
        <v>1412</v>
      </c>
      <c r="C411" s="7">
        <v>3</v>
      </c>
      <c r="D411" s="8">
        <v>9.5541401273885346E-3</v>
      </c>
      <c r="E411" s="7">
        <v>14</v>
      </c>
      <c r="F411" s="8">
        <v>4.4585987261146494E-2</v>
      </c>
      <c r="G411" s="7">
        <v>147</v>
      </c>
      <c r="H411" s="8">
        <v>0.46815286624203822</v>
      </c>
      <c r="I411" s="7">
        <v>150</v>
      </c>
      <c r="J411" s="8">
        <v>0.47770700636942676</v>
      </c>
      <c r="K411" s="10">
        <v>314</v>
      </c>
      <c r="L411" s="11">
        <v>5.7655407948734429E-4</v>
      </c>
      <c r="M411" s="7">
        <v>1</v>
      </c>
      <c r="N411" s="8">
        <v>3.4965034965034965E-3</v>
      </c>
      <c r="O411" s="7">
        <v>11</v>
      </c>
      <c r="P411" s="8">
        <v>3.8461538461538464E-2</v>
      </c>
      <c r="Q411" s="7">
        <v>151</v>
      </c>
      <c r="R411" s="8">
        <v>0.52797202797202802</v>
      </c>
      <c r="S411" s="7">
        <v>123</v>
      </c>
      <c r="T411" s="8">
        <v>0.43006993006993005</v>
      </c>
      <c r="U411" s="10">
        <v>286</v>
      </c>
      <c r="V411" s="11">
        <v>4.6532135646056401E-4</v>
      </c>
      <c r="W411" s="10">
        <v>600</v>
      </c>
      <c r="X411" s="11">
        <v>5.1757869784100675E-4</v>
      </c>
    </row>
    <row r="412" spans="2:24" s="1" customFormat="1" ht="18.75" customHeight="1">
      <c r="B412" s="6" t="s">
        <v>1413</v>
      </c>
      <c r="C412" s="7"/>
      <c r="D412" s="8"/>
      <c r="E412" s="7"/>
      <c r="F412" s="8"/>
      <c r="G412" s="7">
        <v>173</v>
      </c>
      <c r="H412" s="8">
        <v>0.44702842377260982</v>
      </c>
      <c r="I412" s="7">
        <v>214</v>
      </c>
      <c r="J412" s="8">
        <v>0.55297157622739013</v>
      </c>
      <c r="K412" s="10">
        <v>387</v>
      </c>
      <c r="L412" s="11">
        <v>7.1059372217070771E-4</v>
      </c>
      <c r="M412" s="7"/>
      <c r="N412" s="8"/>
      <c r="O412" s="7"/>
      <c r="P412" s="8"/>
      <c r="Q412" s="7">
        <v>115</v>
      </c>
      <c r="R412" s="8">
        <v>0.39383561643835618</v>
      </c>
      <c r="S412" s="7">
        <v>177</v>
      </c>
      <c r="T412" s="8">
        <v>0.60616438356164382</v>
      </c>
      <c r="U412" s="10">
        <v>292</v>
      </c>
      <c r="V412" s="11">
        <v>4.7508334295973668E-4</v>
      </c>
      <c r="W412" s="10">
        <v>679</v>
      </c>
      <c r="X412" s="11">
        <v>5.8572655972340593E-4</v>
      </c>
    </row>
    <row r="413" spans="2:24" s="1" customFormat="1" ht="18.75" customHeight="1">
      <c r="B413" s="6" t="s">
        <v>1414</v>
      </c>
      <c r="C413" s="7"/>
      <c r="D413" s="8"/>
      <c r="E413" s="7"/>
      <c r="F413" s="8"/>
      <c r="G413" s="7">
        <v>238</v>
      </c>
      <c r="H413" s="8">
        <v>0.44155844155844154</v>
      </c>
      <c r="I413" s="7">
        <v>301</v>
      </c>
      <c r="J413" s="8">
        <v>0.55844155844155841</v>
      </c>
      <c r="K413" s="10">
        <v>539</v>
      </c>
      <c r="L413" s="11">
        <v>9.8968996447031392E-4</v>
      </c>
      <c r="M413" s="7"/>
      <c r="N413" s="8"/>
      <c r="O413" s="7"/>
      <c r="P413" s="8"/>
      <c r="Q413" s="7">
        <v>194</v>
      </c>
      <c r="R413" s="8">
        <v>0.48989898989898989</v>
      </c>
      <c r="S413" s="7">
        <v>202</v>
      </c>
      <c r="T413" s="8">
        <v>0.51010101010101006</v>
      </c>
      <c r="U413" s="10">
        <v>396</v>
      </c>
      <c r="V413" s="11">
        <v>6.4429110894539629E-4</v>
      </c>
      <c r="W413" s="10">
        <v>935</v>
      </c>
      <c r="X413" s="11">
        <v>8.0656013746890215E-4</v>
      </c>
    </row>
    <row r="414" spans="2:24" s="1" customFormat="1" ht="18.75" customHeight="1">
      <c r="B414" s="6" t="s">
        <v>1415</v>
      </c>
      <c r="C414" s="7"/>
      <c r="D414" s="8"/>
      <c r="E414" s="7"/>
      <c r="F414" s="8"/>
      <c r="G414" s="7">
        <v>404</v>
      </c>
      <c r="H414" s="8">
        <v>0.83298969072164952</v>
      </c>
      <c r="I414" s="7">
        <v>81</v>
      </c>
      <c r="J414" s="8">
        <v>0.1670103092783505</v>
      </c>
      <c r="K414" s="10">
        <v>485</v>
      </c>
      <c r="L414" s="11">
        <v>8.9053735207440116E-4</v>
      </c>
      <c r="M414" s="7"/>
      <c r="N414" s="8"/>
      <c r="O414" s="7"/>
      <c r="P414" s="8"/>
      <c r="Q414" s="7">
        <v>324</v>
      </c>
      <c r="R414" s="8">
        <v>0.77884615384615385</v>
      </c>
      <c r="S414" s="7">
        <v>92</v>
      </c>
      <c r="T414" s="8">
        <v>0.22115384615384615</v>
      </c>
      <c r="U414" s="10">
        <v>416</v>
      </c>
      <c r="V414" s="11">
        <v>6.7683106394263854E-4</v>
      </c>
      <c r="W414" s="10">
        <v>901</v>
      </c>
      <c r="X414" s="11">
        <v>7.7723067792457841E-4</v>
      </c>
    </row>
    <row r="415" spans="2:24" s="1" customFormat="1" ht="18.75" customHeight="1">
      <c r="B415" s="6" t="s">
        <v>1416</v>
      </c>
      <c r="C415" s="7">
        <v>417</v>
      </c>
      <c r="D415" s="8">
        <v>0.3585554600171969</v>
      </c>
      <c r="E415" s="7">
        <v>641</v>
      </c>
      <c r="F415" s="8">
        <v>0.55116079105760962</v>
      </c>
      <c r="G415" s="7">
        <v>105</v>
      </c>
      <c r="H415" s="8">
        <v>9.0283748925193461E-2</v>
      </c>
      <c r="I415" s="7"/>
      <c r="J415" s="8"/>
      <c r="K415" s="10">
        <v>1163</v>
      </c>
      <c r="L415" s="11">
        <v>2.1354534854897498E-3</v>
      </c>
      <c r="M415" s="7">
        <v>348</v>
      </c>
      <c r="N415" s="8">
        <v>0.34285714285714286</v>
      </c>
      <c r="O415" s="7">
        <v>552</v>
      </c>
      <c r="P415" s="8">
        <v>0.54384236453201973</v>
      </c>
      <c r="Q415" s="7">
        <v>115</v>
      </c>
      <c r="R415" s="8">
        <v>0.11330049261083744</v>
      </c>
      <c r="S415" s="7"/>
      <c r="T415" s="8"/>
      <c r="U415" s="10">
        <v>1015</v>
      </c>
      <c r="V415" s="11">
        <v>1.6514027161100436E-3</v>
      </c>
      <c r="W415" s="10">
        <v>2178</v>
      </c>
      <c r="X415" s="11">
        <v>1.8788106731628543E-3</v>
      </c>
    </row>
    <row r="416" spans="2:24" s="1" customFormat="1" ht="18.75" customHeight="1">
      <c r="B416" s="6" t="s">
        <v>1417</v>
      </c>
      <c r="C416" s="7">
        <v>67</v>
      </c>
      <c r="D416" s="8">
        <v>5.6540084388185655E-2</v>
      </c>
      <c r="E416" s="7">
        <v>171</v>
      </c>
      <c r="F416" s="8">
        <v>0.14430379746835442</v>
      </c>
      <c r="G416" s="7">
        <v>449</v>
      </c>
      <c r="H416" s="8">
        <v>0.37890295358649789</v>
      </c>
      <c r="I416" s="7">
        <v>498</v>
      </c>
      <c r="J416" s="8">
        <v>0.42025316455696204</v>
      </c>
      <c r="K416" s="10">
        <v>1185</v>
      </c>
      <c r="L416" s="11">
        <v>2.1758489942436399E-3</v>
      </c>
      <c r="M416" s="7">
        <v>50</v>
      </c>
      <c r="N416" s="8">
        <v>4.4523597506678537E-2</v>
      </c>
      <c r="O416" s="7">
        <v>140</v>
      </c>
      <c r="P416" s="8">
        <v>0.1246660730186999</v>
      </c>
      <c r="Q416" s="7">
        <v>308</v>
      </c>
      <c r="R416" s="8">
        <v>0.27426536064113982</v>
      </c>
      <c r="S416" s="7">
        <v>625</v>
      </c>
      <c r="T416" s="8">
        <v>0.5565449688334817</v>
      </c>
      <c r="U416" s="10">
        <v>1123</v>
      </c>
      <c r="V416" s="11">
        <v>1.8271184730951518E-3</v>
      </c>
      <c r="W416" s="10">
        <v>2308</v>
      </c>
      <c r="X416" s="11">
        <v>1.9909527243617393E-3</v>
      </c>
    </row>
    <row r="417" spans="2:24" s="1" customFormat="1" ht="18.75" customHeight="1">
      <c r="B417" s="6" t="s">
        <v>1418</v>
      </c>
      <c r="C417" s="7"/>
      <c r="D417" s="8"/>
      <c r="E417" s="7">
        <v>5</v>
      </c>
      <c r="F417" s="8">
        <v>7.0422535211267609E-2</v>
      </c>
      <c r="G417" s="7">
        <v>56</v>
      </c>
      <c r="H417" s="8">
        <v>0.78873239436619713</v>
      </c>
      <c r="I417" s="7">
        <v>10</v>
      </c>
      <c r="J417" s="8">
        <v>0.14084507042253522</v>
      </c>
      <c r="K417" s="10">
        <v>71</v>
      </c>
      <c r="L417" s="11">
        <v>1.3036732370573707E-4</v>
      </c>
      <c r="M417" s="7">
        <v>2</v>
      </c>
      <c r="N417" s="8">
        <v>2.5000000000000001E-2</v>
      </c>
      <c r="O417" s="7">
        <v>5</v>
      </c>
      <c r="P417" s="8">
        <v>6.25E-2</v>
      </c>
      <c r="Q417" s="7">
        <v>57</v>
      </c>
      <c r="R417" s="8">
        <v>0.71250000000000002</v>
      </c>
      <c r="S417" s="7">
        <v>16</v>
      </c>
      <c r="T417" s="8">
        <v>0.2</v>
      </c>
      <c r="U417" s="10">
        <v>80</v>
      </c>
      <c r="V417" s="11">
        <v>1.3015981998896895E-4</v>
      </c>
      <c r="W417" s="10">
        <v>151</v>
      </c>
      <c r="X417" s="11">
        <v>1.3025730562332002E-4</v>
      </c>
    </row>
    <row r="418" spans="2:24" s="1" customFormat="1" ht="18.75" customHeight="1">
      <c r="B418" s="6" t="s">
        <v>1419</v>
      </c>
      <c r="C418" s="7">
        <v>2</v>
      </c>
      <c r="D418" s="8">
        <v>3.4843205574912892E-3</v>
      </c>
      <c r="E418" s="7">
        <v>41</v>
      </c>
      <c r="F418" s="8">
        <v>7.1428571428571425E-2</v>
      </c>
      <c r="G418" s="7">
        <v>329</v>
      </c>
      <c r="H418" s="8">
        <v>0.57317073170731703</v>
      </c>
      <c r="I418" s="7">
        <v>202</v>
      </c>
      <c r="J418" s="8">
        <v>0.3519163763066202</v>
      </c>
      <c r="K418" s="10">
        <v>574</v>
      </c>
      <c r="L418" s="11">
        <v>1.0539555465787758E-3</v>
      </c>
      <c r="M418" s="7">
        <v>2</v>
      </c>
      <c r="N418" s="8">
        <v>2.1413276231263384E-3</v>
      </c>
      <c r="O418" s="7">
        <v>66</v>
      </c>
      <c r="P418" s="8">
        <v>7.0663811563169171E-2</v>
      </c>
      <c r="Q418" s="7">
        <v>527</v>
      </c>
      <c r="R418" s="8">
        <v>0.56423982869379019</v>
      </c>
      <c r="S418" s="7">
        <v>339</v>
      </c>
      <c r="T418" s="8">
        <v>0.36295503211991437</v>
      </c>
      <c r="U418" s="10">
        <v>934</v>
      </c>
      <c r="V418" s="11">
        <v>1.5196158983712125E-3</v>
      </c>
      <c r="W418" s="10">
        <v>1508</v>
      </c>
      <c r="X418" s="11">
        <v>1.3008477939070635E-3</v>
      </c>
    </row>
    <row r="419" spans="2:24" s="1" customFormat="1" ht="18.75" customHeight="1">
      <c r="B419" s="6" t="s">
        <v>1420</v>
      </c>
      <c r="C419" s="7"/>
      <c r="D419" s="8"/>
      <c r="E419" s="7">
        <v>10</v>
      </c>
      <c r="F419" s="8">
        <v>3.4013605442176874E-2</v>
      </c>
      <c r="G419" s="7">
        <v>203</v>
      </c>
      <c r="H419" s="8">
        <v>0.69047619047619047</v>
      </c>
      <c r="I419" s="7">
        <v>81</v>
      </c>
      <c r="J419" s="8">
        <v>0.27551020408163263</v>
      </c>
      <c r="K419" s="10">
        <v>294</v>
      </c>
      <c r="L419" s="11">
        <v>5.3983088971108035E-4</v>
      </c>
      <c r="M419" s="7"/>
      <c r="N419" s="8"/>
      <c r="O419" s="7">
        <v>11</v>
      </c>
      <c r="P419" s="8">
        <v>2.4122807017543858E-2</v>
      </c>
      <c r="Q419" s="7">
        <v>270</v>
      </c>
      <c r="R419" s="8">
        <v>0.59210526315789469</v>
      </c>
      <c r="S419" s="7">
        <v>175</v>
      </c>
      <c r="T419" s="8">
        <v>0.38377192982456143</v>
      </c>
      <c r="U419" s="10">
        <v>456</v>
      </c>
      <c r="V419" s="11">
        <v>7.4191097393712304E-4</v>
      </c>
      <c r="W419" s="10">
        <v>750</v>
      </c>
      <c r="X419" s="11">
        <v>6.4697337230125841E-4</v>
      </c>
    </row>
    <row r="420" spans="2:24" s="1" customFormat="1" ht="18.75" customHeight="1">
      <c r="B420" s="6" t="s">
        <v>1421</v>
      </c>
      <c r="C420" s="7">
        <v>2</v>
      </c>
      <c r="D420" s="8">
        <v>3.3222591362126247E-3</v>
      </c>
      <c r="E420" s="7">
        <v>35</v>
      </c>
      <c r="F420" s="8">
        <v>5.8139534883720929E-2</v>
      </c>
      <c r="G420" s="7">
        <v>516</v>
      </c>
      <c r="H420" s="8">
        <v>0.8571428571428571</v>
      </c>
      <c r="I420" s="7">
        <v>49</v>
      </c>
      <c r="J420" s="8">
        <v>8.1395348837209308E-2</v>
      </c>
      <c r="K420" s="10">
        <v>602</v>
      </c>
      <c r="L420" s="11">
        <v>1.1053680122655454E-3</v>
      </c>
      <c r="M420" s="7"/>
      <c r="N420" s="8"/>
      <c r="O420" s="7">
        <v>46</v>
      </c>
      <c r="P420" s="8">
        <v>6.9277108433734941E-2</v>
      </c>
      <c r="Q420" s="7">
        <v>522</v>
      </c>
      <c r="R420" s="8">
        <v>0.78614457831325302</v>
      </c>
      <c r="S420" s="7">
        <v>96</v>
      </c>
      <c r="T420" s="8">
        <v>0.14457831325301204</v>
      </c>
      <c r="U420" s="10">
        <v>664</v>
      </c>
      <c r="V420" s="11">
        <v>1.0803265059084423E-3</v>
      </c>
      <c r="W420" s="10">
        <v>1266</v>
      </c>
      <c r="X420" s="11">
        <v>1.0920910524445241E-3</v>
      </c>
    </row>
    <row r="421" spans="2:24" s="1" customFormat="1" ht="18.75" customHeight="1">
      <c r="B421" s="6" t="s">
        <v>1422</v>
      </c>
      <c r="C421" s="7"/>
      <c r="D421" s="8"/>
      <c r="E421" s="7">
        <v>18</v>
      </c>
      <c r="F421" s="8">
        <v>9.2927207021166747E-3</v>
      </c>
      <c r="G421" s="7">
        <v>1870</v>
      </c>
      <c r="H421" s="8">
        <v>0.96541042849767678</v>
      </c>
      <c r="I421" s="7">
        <v>49</v>
      </c>
      <c r="J421" s="8">
        <v>2.5296850800206504E-2</v>
      </c>
      <c r="K421" s="10">
        <v>1937</v>
      </c>
      <c r="L421" s="11">
        <v>3.556640929831165E-3</v>
      </c>
      <c r="M421" s="7"/>
      <c r="N421" s="8"/>
      <c r="O421" s="7">
        <v>92</v>
      </c>
      <c r="P421" s="8">
        <v>3.3798677443056577E-2</v>
      </c>
      <c r="Q421" s="7">
        <v>2553</v>
      </c>
      <c r="R421" s="8">
        <v>0.93791329904482001</v>
      </c>
      <c r="S421" s="7">
        <v>77</v>
      </c>
      <c r="T421" s="8">
        <v>2.828802351212344E-2</v>
      </c>
      <c r="U421" s="10">
        <v>2722</v>
      </c>
      <c r="V421" s="11">
        <v>4.4286878751246686E-3</v>
      </c>
      <c r="W421" s="10">
        <v>4659</v>
      </c>
      <c r="X421" s="11">
        <v>4.0189985887354174E-3</v>
      </c>
    </row>
    <row r="422" spans="2:24" s="1" customFormat="1" ht="18.75" customHeight="1">
      <c r="B422" s="6" t="s">
        <v>1423</v>
      </c>
      <c r="C422" s="7">
        <v>35</v>
      </c>
      <c r="D422" s="8">
        <v>1.9209659714599342E-2</v>
      </c>
      <c r="E422" s="7">
        <v>422</v>
      </c>
      <c r="F422" s="8">
        <v>0.23161361141602635</v>
      </c>
      <c r="G422" s="7">
        <v>416</v>
      </c>
      <c r="H422" s="8">
        <v>0.22832052689352361</v>
      </c>
      <c r="I422" s="7">
        <v>949</v>
      </c>
      <c r="J422" s="8">
        <v>0.5208562019758507</v>
      </c>
      <c r="K422" s="10">
        <v>1822</v>
      </c>
      <c r="L422" s="11">
        <v>3.3454825886176471E-3</v>
      </c>
      <c r="M422" s="7">
        <v>44</v>
      </c>
      <c r="N422" s="8">
        <v>2.3554603854389723E-2</v>
      </c>
      <c r="O422" s="7">
        <v>213</v>
      </c>
      <c r="P422" s="8">
        <v>0.11402569593147752</v>
      </c>
      <c r="Q422" s="7">
        <v>335</v>
      </c>
      <c r="R422" s="8">
        <v>0.17933618843683083</v>
      </c>
      <c r="S422" s="7">
        <v>1276</v>
      </c>
      <c r="T422" s="8">
        <v>0.68308351177730198</v>
      </c>
      <c r="U422" s="10">
        <v>1868</v>
      </c>
      <c r="V422" s="11">
        <v>3.039231796742425E-3</v>
      </c>
      <c r="W422" s="10">
        <v>3690</v>
      </c>
      <c r="X422" s="11">
        <v>3.1831089917221914E-3</v>
      </c>
    </row>
    <row r="423" spans="2:24" s="1" customFormat="1" ht="18.75" customHeight="1">
      <c r="B423" s="6" t="s">
        <v>1424</v>
      </c>
      <c r="C423" s="7"/>
      <c r="D423" s="8"/>
      <c r="E423" s="7">
        <v>183</v>
      </c>
      <c r="F423" s="8">
        <v>2.5626662932362414E-2</v>
      </c>
      <c r="G423" s="7">
        <v>6297</v>
      </c>
      <c r="H423" s="8">
        <v>0.88180927041030666</v>
      </c>
      <c r="I423" s="7">
        <v>661</v>
      </c>
      <c r="J423" s="8">
        <v>9.2564066657330912E-2</v>
      </c>
      <c r="K423" s="10">
        <v>7141</v>
      </c>
      <c r="L423" s="11">
        <v>1.311201490961505E-2</v>
      </c>
      <c r="M423" s="7"/>
      <c r="N423" s="8"/>
      <c r="O423" s="7">
        <v>49</v>
      </c>
      <c r="P423" s="8">
        <v>6.6802999318336742E-3</v>
      </c>
      <c r="Q423" s="7">
        <v>5963</v>
      </c>
      <c r="R423" s="8">
        <v>0.81295160190865712</v>
      </c>
      <c r="S423" s="7">
        <v>1323</v>
      </c>
      <c r="T423" s="8">
        <v>0.18036809815950922</v>
      </c>
      <c r="U423" s="10">
        <v>7335</v>
      </c>
      <c r="V423" s="11">
        <v>1.1934028495238591E-2</v>
      </c>
      <c r="W423" s="10">
        <v>14476</v>
      </c>
      <c r="X423" s="11">
        <v>1.2487448716577356E-2</v>
      </c>
    </row>
    <row r="424" spans="2:24" s="1" customFormat="1" ht="18.75" customHeight="1">
      <c r="B424" s="6" t="s">
        <v>1425</v>
      </c>
      <c r="C424" s="7">
        <v>22</v>
      </c>
      <c r="D424" s="8">
        <v>4.9327354260089683E-2</v>
      </c>
      <c r="E424" s="7">
        <v>353</v>
      </c>
      <c r="F424" s="8">
        <v>0.79147982062780264</v>
      </c>
      <c r="G424" s="7">
        <v>68</v>
      </c>
      <c r="H424" s="8">
        <v>0.15246636771300448</v>
      </c>
      <c r="I424" s="7">
        <v>3</v>
      </c>
      <c r="J424" s="8">
        <v>6.7264573991031393E-3</v>
      </c>
      <c r="K424" s="10">
        <v>446</v>
      </c>
      <c r="L424" s="11">
        <v>8.1892713201068645E-4</v>
      </c>
      <c r="M424" s="7">
        <v>14</v>
      </c>
      <c r="N424" s="8">
        <v>5.7613168724279837E-2</v>
      </c>
      <c r="O424" s="7">
        <v>179</v>
      </c>
      <c r="P424" s="8">
        <v>0.73662551440329216</v>
      </c>
      <c r="Q424" s="7">
        <v>47</v>
      </c>
      <c r="R424" s="8">
        <v>0.19341563786008231</v>
      </c>
      <c r="S424" s="7">
        <v>3</v>
      </c>
      <c r="T424" s="8">
        <v>1.2345679012345678E-2</v>
      </c>
      <c r="U424" s="10">
        <v>243</v>
      </c>
      <c r="V424" s="11">
        <v>3.9536045321649318E-4</v>
      </c>
      <c r="W424" s="10">
        <v>689</v>
      </c>
      <c r="X424" s="11">
        <v>5.9435287135408939E-4</v>
      </c>
    </row>
    <row r="425" spans="2:24" s="1" customFormat="1" ht="18.75" customHeight="1">
      <c r="B425" s="6" t="s">
        <v>1426</v>
      </c>
      <c r="C425" s="7">
        <v>27</v>
      </c>
      <c r="D425" s="8">
        <v>0.11739130434782609</v>
      </c>
      <c r="E425" s="7">
        <v>28</v>
      </c>
      <c r="F425" s="8">
        <v>0.12173913043478261</v>
      </c>
      <c r="G425" s="7">
        <v>136</v>
      </c>
      <c r="H425" s="8">
        <v>0.59130434782608698</v>
      </c>
      <c r="I425" s="7">
        <v>39</v>
      </c>
      <c r="J425" s="8">
        <v>0.16956521739130434</v>
      </c>
      <c r="K425" s="10">
        <v>230</v>
      </c>
      <c r="L425" s="11">
        <v>4.2231668242703562E-4</v>
      </c>
      <c r="M425" s="7">
        <v>31</v>
      </c>
      <c r="N425" s="8">
        <v>6.638115631691649E-2</v>
      </c>
      <c r="O425" s="7">
        <v>32</v>
      </c>
      <c r="P425" s="8">
        <v>6.852248394004283E-2</v>
      </c>
      <c r="Q425" s="7">
        <v>349</v>
      </c>
      <c r="R425" s="8">
        <v>0.74732334047109206</v>
      </c>
      <c r="S425" s="7">
        <v>55</v>
      </c>
      <c r="T425" s="8">
        <v>0.11777301927194861</v>
      </c>
      <c r="U425" s="10">
        <v>467</v>
      </c>
      <c r="V425" s="11">
        <v>7.5980794918560624E-4</v>
      </c>
      <c r="W425" s="10">
        <v>697</v>
      </c>
      <c r="X425" s="11">
        <v>6.0125392065863619E-4</v>
      </c>
    </row>
    <row r="426" spans="2:24" s="1" customFormat="1" ht="18.75" customHeight="1">
      <c r="B426" s="6" t="s">
        <v>1427</v>
      </c>
      <c r="C426" s="7"/>
      <c r="D426" s="8"/>
      <c r="E426" s="7"/>
      <c r="F426" s="8"/>
      <c r="G426" s="7">
        <v>85</v>
      </c>
      <c r="H426" s="8">
        <v>0.97701149425287359</v>
      </c>
      <c r="I426" s="7">
        <v>2</v>
      </c>
      <c r="J426" s="8">
        <v>2.2988505747126436E-2</v>
      </c>
      <c r="K426" s="10">
        <v>87</v>
      </c>
      <c r="L426" s="11">
        <v>1.5974587552674825E-4</v>
      </c>
      <c r="M426" s="7"/>
      <c r="N426" s="8"/>
      <c r="O426" s="7"/>
      <c r="P426" s="8"/>
      <c r="Q426" s="7">
        <v>34</v>
      </c>
      <c r="R426" s="8">
        <v>0.97142857142857142</v>
      </c>
      <c r="S426" s="7">
        <v>1</v>
      </c>
      <c r="T426" s="8">
        <v>2.8571428571428571E-2</v>
      </c>
      <c r="U426" s="10">
        <v>35</v>
      </c>
      <c r="V426" s="11">
        <v>5.6944921245173919E-5</v>
      </c>
      <c r="W426" s="10">
        <v>122</v>
      </c>
      <c r="X426" s="11">
        <v>1.0524100189433803E-4</v>
      </c>
    </row>
    <row r="427" spans="2:24" s="1" customFormat="1" ht="18.75" customHeight="1">
      <c r="B427" s="6" t="s">
        <v>1428</v>
      </c>
      <c r="C427" s="7"/>
      <c r="D427" s="8"/>
      <c r="E427" s="7">
        <v>4</v>
      </c>
      <c r="F427" s="8">
        <v>5.128205128205128E-2</v>
      </c>
      <c r="G427" s="7">
        <v>40</v>
      </c>
      <c r="H427" s="8">
        <v>0.51282051282051277</v>
      </c>
      <c r="I427" s="7">
        <v>34</v>
      </c>
      <c r="J427" s="8">
        <v>0.4358974358974359</v>
      </c>
      <c r="K427" s="10">
        <v>78</v>
      </c>
      <c r="L427" s="11">
        <v>1.4322044012742946E-4</v>
      </c>
      <c r="M427" s="7"/>
      <c r="N427" s="8"/>
      <c r="O427" s="7"/>
      <c r="P427" s="8"/>
      <c r="Q427" s="7">
        <v>42</v>
      </c>
      <c r="R427" s="8">
        <v>0.56000000000000005</v>
      </c>
      <c r="S427" s="7">
        <v>33</v>
      </c>
      <c r="T427" s="8">
        <v>0.44</v>
      </c>
      <c r="U427" s="10">
        <v>75</v>
      </c>
      <c r="V427" s="11">
        <v>1.220248312396584E-4</v>
      </c>
      <c r="W427" s="10">
        <v>153</v>
      </c>
      <c r="X427" s="11">
        <v>1.3198256794945672E-4</v>
      </c>
    </row>
    <row r="428" spans="2:24" s="1" customFormat="1" ht="18.75" customHeight="1">
      <c r="B428" s="6" t="s">
        <v>1429</v>
      </c>
      <c r="C428" s="7"/>
      <c r="D428" s="8"/>
      <c r="E428" s="7">
        <v>4</v>
      </c>
      <c r="F428" s="8">
        <v>2.7972027972027972E-2</v>
      </c>
      <c r="G428" s="7">
        <v>90</v>
      </c>
      <c r="H428" s="8">
        <v>0.62937062937062938</v>
      </c>
      <c r="I428" s="7">
        <v>49</v>
      </c>
      <c r="J428" s="8">
        <v>0.34265734265734266</v>
      </c>
      <c r="K428" s="10">
        <v>143</v>
      </c>
      <c r="L428" s="11">
        <v>2.6257080690028737E-4</v>
      </c>
      <c r="M428" s="7"/>
      <c r="N428" s="8"/>
      <c r="O428" s="7">
        <v>1</v>
      </c>
      <c r="P428" s="8">
        <v>7.575757575757576E-3</v>
      </c>
      <c r="Q428" s="7">
        <v>70</v>
      </c>
      <c r="R428" s="8">
        <v>0.53030303030303028</v>
      </c>
      <c r="S428" s="7">
        <v>61</v>
      </c>
      <c r="T428" s="8">
        <v>0.4621212121212121</v>
      </c>
      <c r="U428" s="10">
        <v>132</v>
      </c>
      <c r="V428" s="11">
        <v>2.1476370298179878E-4</v>
      </c>
      <c r="W428" s="10">
        <v>275</v>
      </c>
      <c r="X428" s="11">
        <v>2.3722356984379474E-4</v>
      </c>
    </row>
    <row r="429" spans="2:24" s="1" customFormat="1" ht="18.75" customHeight="1">
      <c r="B429" s="6" t="s">
        <v>1430</v>
      </c>
      <c r="C429" s="7"/>
      <c r="D429" s="8"/>
      <c r="E429" s="7">
        <v>10</v>
      </c>
      <c r="F429" s="8">
        <v>3.0120481927710843E-2</v>
      </c>
      <c r="G429" s="7">
        <v>271</v>
      </c>
      <c r="H429" s="8">
        <v>0.8162650602409639</v>
      </c>
      <c r="I429" s="7">
        <v>51</v>
      </c>
      <c r="J429" s="8">
        <v>0.1536144578313253</v>
      </c>
      <c r="K429" s="10">
        <v>332</v>
      </c>
      <c r="L429" s="11">
        <v>6.0960495028598188E-4</v>
      </c>
      <c r="M429" s="7"/>
      <c r="N429" s="8"/>
      <c r="O429" s="7">
        <v>1</v>
      </c>
      <c r="P429" s="8">
        <v>2.4390243902439025E-2</v>
      </c>
      <c r="Q429" s="7">
        <v>34</v>
      </c>
      <c r="R429" s="8">
        <v>0.82926829268292679</v>
      </c>
      <c r="S429" s="7">
        <v>6</v>
      </c>
      <c r="T429" s="8">
        <v>0.14634146341463414</v>
      </c>
      <c r="U429" s="10">
        <v>41</v>
      </c>
      <c r="V429" s="11">
        <v>6.670690774434659E-5</v>
      </c>
      <c r="W429" s="10">
        <v>373</v>
      </c>
      <c r="X429" s="11">
        <v>3.2176142382449253E-4</v>
      </c>
    </row>
    <row r="430" spans="2:24" s="1" customFormat="1" ht="18.75" customHeight="1">
      <c r="B430" s="6" t="s">
        <v>1431</v>
      </c>
      <c r="C430" s="7">
        <v>2</v>
      </c>
      <c r="D430" s="8">
        <v>6.2893081761006293E-3</v>
      </c>
      <c r="E430" s="7">
        <v>9</v>
      </c>
      <c r="F430" s="8">
        <v>2.8301886792452831E-2</v>
      </c>
      <c r="G430" s="7">
        <v>150</v>
      </c>
      <c r="H430" s="8">
        <v>0.47169811320754718</v>
      </c>
      <c r="I430" s="7">
        <v>157</v>
      </c>
      <c r="J430" s="8">
        <v>0.49371069182389937</v>
      </c>
      <c r="K430" s="10">
        <v>318</v>
      </c>
      <c r="L430" s="11">
        <v>5.838987174425971E-4</v>
      </c>
      <c r="M430" s="7">
        <v>1</v>
      </c>
      <c r="N430" s="8">
        <v>3.663003663003663E-3</v>
      </c>
      <c r="O430" s="7">
        <v>4</v>
      </c>
      <c r="P430" s="8">
        <v>1.4652014652014652E-2</v>
      </c>
      <c r="Q430" s="7">
        <v>93</v>
      </c>
      <c r="R430" s="8">
        <v>0.34065934065934067</v>
      </c>
      <c r="S430" s="7">
        <v>175</v>
      </c>
      <c r="T430" s="8">
        <v>0.64102564102564108</v>
      </c>
      <c r="U430" s="10">
        <v>273</v>
      </c>
      <c r="V430" s="11">
        <v>4.4417038571235656E-4</v>
      </c>
      <c r="W430" s="10">
        <v>591</v>
      </c>
      <c r="X430" s="11">
        <v>5.0981501737339162E-4</v>
      </c>
    </row>
    <row r="431" spans="2:24" s="1" customFormat="1" ht="18.75" customHeight="1">
      <c r="B431" s="6" t="s">
        <v>1432</v>
      </c>
      <c r="C431" s="7">
        <v>1</v>
      </c>
      <c r="D431" s="8">
        <v>1.3422818791946308E-3</v>
      </c>
      <c r="E431" s="7">
        <v>44</v>
      </c>
      <c r="F431" s="8">
        <v>5.9060402684563758E-2</v>
      </c>
      <c r="G431" s="7">
        <v>472</v>
      </c>
      <c r="H431" s="8">
        <v>0.63355704697986581</v>
      </c>
      <c r="I431" s="7">
        <v>228</v>
      </c>
      <c r="J431" s="8">
        <v>0.30604026845637583</v>
      </c>
      <c r="K431" s="10">
        <v>745</v>
      </c>
      <c r="L431" s="11">
        <v>1.3679388191658328E-3</v>
      </c>
      <c r="M431" s="7">
        <v>1</v>
      </c>
      <c r="N431" s="8">
        <v>1.4224751066856331E-3</v>
      </c>
      <c r="O431" s="7">
        <v>29</v>
      </c>
      <c r="P431" s="8">
        <v>4.1251778093883355E-2</v>
      </c>
      <c r="Q431" s="7">
        <v>454</v>
      </c>
      <c r="R431" s="8">
        <v>0.64580369843527741</v>
      </c>
      <c r="S431" s="7">
        <v>219</v>
      </c>
      <c r="T431" s="8">
        <v>0.31152204836415365</v>
      </c>
      <c r="U431" s="10">
        <v>703</v>
      </c>
      <c r="V431" s="11">
        <v>1.1437794181530646E-3</v>
      </c>
      <c r="W431" s="10">
        <v>1448</v>
      </c>
      <c r="X431" s="11">
        <v>1.2490899241229629E-3</v>
      </c>
    </row>
    <row r="432" spans="2:24" s="1" customFormat="1" ht="18.75" customHeight="1">
      <c r="B432" s="6" t="s">
        <v>1433</v>
      </c>
      <c r="C432" s="7"/>
      <c r="D432" s="8"/>
      <c r="E432" s="7"/>
      <c r="F432" s="8"/>
      <c r="G432" s="7">
        <v>24</v>
      </c>
      <c r="H432" s="8">
        <v>0.30769230769230771</v>
      </c>
      <c r="I432" s="7">
        <v>54</v>
      </c>
      <c r="J432" s="8">
        <v>0.69230769230769229</v>
      </c>
      <c r="K432" s="10">
        <v>78</v>
      </c>
      <c r="L432" s="11">
        <v>1.4322044012742946E-4</v>
      </c>
      <c r="M432" s="7"/>
      <c r="N432" s="8"/>
      <c r="O432" s="7"/>
      <c r="P432" s="8"/>
      <c r="Q432" s="7">
        <v>9</v>
      </c>
      <c r="R432" s="8">
        <v>0.11688311688311688</v>
      </c>
      <c r="S432" s="7">
        <v>68</v>
      </c>
      <c r="T432" s="8">
        <v>0.88311688311688308</v>
      </c>
      <c r="U432" s="10">
        <v>77</v>
      </c>
      <c r="V432" s="11">
        <v>1.2527882673938262E-4</v>
      </c>
      <c r="W432" s="10">
        <v>155</v>
      </c>
      <c r="X432" s="11">
        <v>1.3370783027559339E-4</v>
      </c>
    </row>
    <row r="433" spans="2:24" s="1" customFormat="1" ht="18.75" customHeight="1">
      <c r="B433" s="6" t="s">
        <v>1434</v>
      </c>
      <c r="C433" s="7"/>
      <c r="D433" s="8"/>
      <c r="E433" s="7"/>
      <c r="F433" s="8"/>
      <c r="G433" s="7">
        <v>153</v>
      </c>
      <c r="H433" s="8">
        <v>0.61445783132530118</v>
      </c>
      <c r="I433" s="7">
        <v>96</v>
      </c>
      <c r="J433" s="8">
        <v>0.38554216867469882</v>
      </c>
      <c r="K433" s="10">
        <v>249</v>
      </c>
      <c r="L433" s="11">
        <v>4.5720371271448638E-4</v>
      </c>
      <c r="M433" s="7"/>
      <c r="N433" s="8"/>
      <c r="O433" s="7"/>
      <c r="P433" s="8"/>
      <c r="Q433" s="7">
        <v>53</v>
      </c>
      <c r="R433" s="8">
        <v>0.36301369863013699</v>
      </c>
      <c r="S433" s="7">
        <v>93</v>
      </c>
      <c r="T433" s="8">
        <v>0.63698630136986301</v>
      </c>
      <c r="U433" s="10">
        <v>146</v>
      </c>
      <c r="V433" s="11">
        <v>2.3754167147986834E-4</v>
      </c>
      <c r="W433" s="10">
        <v>395</v>
      </c>
      <c r="X433" s="11">
        <v>3.4073930941199608E-4</v>
      </c>
    </row>
    <row r="434" spans="2:24" s="1" customFormat="1" ht="18.75" customHeight="1">
      <c r="B434" s="6" t="s">
        <v>1435</v>
      </c>
      <c r="C434" s="7">
        <v>17</v>
      </c>
      <c r="D434" s="8">
        <v>8.0952380952380956E-2</v>
      </c>
      <c r="E434" s="7">
        <v>162</v>
      </c>
      <c r="F434" s="8">
        <v>0.77142857142857146</v>
      </c>
      <c r="G434" s="7">
        <v>31</v>
      </c>
      <c r="H434" s="8">
        <v>0.14761904761904762</v>
      </c>
      <c r="I434" s="7"/>
      <c r="J434" s="8"/>
      <c r="K434" s="10">
        <v>210</v>
      </c>
      <c r="L434" s="11">
        <v>3.8559349265077162E-4</v>
      </c>
      <c r="M434" s="7">
        <v>26</v>
      </c>
      <c r="N434" s="8">
        <v>0.23636363636363636</v>
      </c>
      <c r="O434" s="7">
        <v>71</v>
      </c>
      <c r="P434" s="8">
        <v>0.6454545454545455</v>
      </c>
      <c r="Q434" s="7">
        <v>13</v>
      </c>
      <c r="R434" s="8">
        <v>0.11818181818181818</v>
      </c>
      <c r="S434" s="7"/>
      <c r="T434" s="8"/>
      <c r="U434" s="10">
        <v>110</v>
      </c>
      <c r="V434" s="11">
        <v>1.7896975248483233E-4</v>
      </c>
      <c r="W434" s="10">
        <v>320</v>
      </c>
      <c r="X434" s="11">
        <v>2.7604197218187025E-4</v>
      </c>
    </row>
    <row r="435" spans="2:24" s="1" customFormat="1" ht="18.75" customHeight="1">
      <c r="B435" s="6" t="s">
        <v>1436</v>
      </c>
      <c r="C435" s="7"/>
      <c r="D435" s="8"/>
      <c r="E435" s="7"/>
      <c r="F435" s="8"/>
      <c r="G435" s="7">
        <v>51</v>
      </c>
      <c r="H435" s="8">
        <v>0.58620689655172409</v>
      </c>
      <c r="I435" s="7">
        <v>36</v>
      </c>
      <c r="J435" s="8">
        <v>0.41379310344827586</v>
      </c>
      <c r="K435" s="10">
        <v>87</v>
      </c>
      <c r="L435" s="11">
        <v>1.5974587552674825E-4</v>
      </c>
      <c r="M435" s="7"/>
      <c r="N435" s="8"/>
      <c r="O435" s="7"/>
      <c r="P435" s="8"/>
      <c r="Q435" s="7">
        <v>67</v>
      </c>
      <c r="R435" s="8">
        <v>0.60909090909090913</v>
      </c>
      <c r="S435" s="7">
        <v>43</v>
      </c>
      <c r="T435" s="8">
        <v>0.39090909090909093</v>
      </c>
      <c r="U435" s="10">
        <v>110</v>
      </c>
      <c r="V435" s="11">
        <v>1.7896975248483233E-4</v>
      </c>
      <c r="W435" s="10">
        <v>197</v>
      </c>
      <c r="X435" s="11">
        <v>1.6993833912446387E-4</v>
      </c>
    </row>
    <row r="436" spans="2:24" s="1" customFormat="1" ht="18.75" customHeight="1">
      <c r="B436" s="6" t="s">
        <v>1437</v>
      </c>
      <c r="C436" s="7">
        <v>19</v>
      </c>
      <c r="D436" s="8">
        <v>0.27941176470588236</v>
      </c>
      <c r="E436" s="7">
        <v>44</v>
      </c>
      <c r="F436" s="8">
        <v>0.6470588235294118</v>
      </c>
      <c r="G436" s="7">
        <v>5</v>
      </c>
      <c r="H436" s="8">
        <v>7.3529411764705885E-2</v>
      </c>
      <c r="I436" s="7"/>
      <c r="J436" s="8"/>
      <c r="K436" s="10">
        <v>68</v>
      </c>
      <c r="L436" s="11">
        <v>1.2485884523929749E-4</v>
      </c>
      <c r="M436" s="7">
        <v>7</v>
      </c>
      <c r="N436" s="8">
        <v>0.16666666666666666</v>
      </c>
      <c r="O436" s="7">
        <v>27</v>
      </c>
      <c r="P436" s="8">
        <v>0.6428571428571429</v>
      </c>
      <c r="Q436" s="7">
        <v>8</v>
      </c>
      <c r="R436" s="8">
        <v>0.19047619047619047</v>
      </c>
      <c r="S436" s="7"/>
      <c r="T436" s="8"/>
      <c r="U436" s="10">
        <v>42</v>
      </c>
      <c r="V436" s="11">
        <v>6.8333905494208705E-5</v>
      </c>
      <c r="W436" s="10">
        <v>110</v>
      </c>
      <c r="X436" s="11">
        <v>9.4889427937517906E-5</v>
      </c>
    </row>
    <row r="437" spans="2:24" s="1" customFormat="1" ht="18.75" customHeight="1">
      <c r="B437" s="6" t="s">
        <v>1438</v>
      </c>
      <c r="C437" s="7"/>
      <c r="D437" s="8"/>
      <c r="E437" s="7"/>
      <c r="F437" s="8"/>
      <c r="G437" s="7">
        <v>115</v>
      </c>
      <c r="H437" s="8">
        <v>0.46184738955823296</v>
      </c>
      <c r="I437" s="7">
        <v>134</v>
      </c>
      <c r="J437" s="8">
        <v>0.5381526104417671</v>
      </c>
      <c r="K437" s="10">
        <v>249</v>
      </c>
      <c r="L437" s="11">
        <v>4.5720371271448638E-4</v>
      </c>
      <c r="M437" s="7"/>
      <c r="N437" s="8"/>
      <c r="O437" s="7"/>
      <c r="P437" s="8"/>
      <c r="Q437" s="7">
        <v>106</v>
      </c>
      <c r="R437" s="8">
        <v>0.31454005934718099</v>
      </c>
      <c r="S437" s="7">
        <v>231</v>
      </c>
      <c r="T437" s="8">
        <v>0.68545994065281901</v>
      </c>
      <c r="U437" s="10">
        <v>337</v>
      </c>
      <c r="V437" s="11">
        <v>5.4829824170353177E-4</v>
      </c>
      <c r="W437" s="10">
        <v>586</v>
      </c>
      <c r="X437" s="11">
        <v>5.0550186155804994E-4</v>
      </c>
    </row>
    <row r="438" spans="2:24" s="1" customFormat="1" ht="18.75" customHeight="1">
      <c r="B438" s="6" t="s">
        <v>1439</v>
      </c>
      <c r="C438" s="7"/>
      <c r="D438" s="8"/>
      <c r="E438" s="7"/>
      <c r="F438" s="8"/>
      <c r="G438" s="7">
        <v>142</v>
      </c>
      <c r="H438" s="8">
        <v>0.55686274509803924</v>
      </c>
      <c r="I438" s="7">
        <v>113</v>
      </c>
      <c r="J438" s="8">
        <v>0.44313725490196076</v>
      </c>
      <c r="K438" s="10">
        <v>255</v>
      </c>
      <c r="L438" s="11">
        <v>4.6822066964736559E-4</v>
      </c>
      <c r="M438" s="7"/>
      <c r="N438" s="8"/>
      <c r="O438" s="7"/>
      <c r="P438" s="8"/>
      <c r="Q438" s="7">
        <v>298</v>
      </c>
      <c r="R438" s="8">
        <v>0.63811563169164887</v>
      </c>
      <c r="S438" s="7">
        <v>169</v>
      </c>
      <c r="T438" s="8">
        <v>0.36188436830835119</v>
      </c>
      <c r="U438" s="10">
        <v>467</v>
      </c>
      <c r="V438" s="11">
        <v>7.5980794918560624E-4</v>
      </c>
      <c r="W438" s="10">
        <v>722</v>
      </c>
      <c r="X438" s="11">
        <v>6.228196997353448E-4</v>
      </c>
    </row>
    <row r="439" spans="2:24" s="1" customFormat="1" ht="18.75" customHeight="1">
      <c r="B439" s="6" t="s">
        <v>1440</v>
      </c>
      <c r="C439" s="7">
        <v>9</v>
      </c>
      <c r="D439" s="8">
        <v>8.7378640776699032E-2</v>
      </c>
      <c r="E439" s="7">
        <v>80</v>
      </c>
      <c r="F439" s="8">
        <v>0.77669902912621358</v>
      </c>
      <c r="G439" s="7">
        <v>14</v>
      </c>
      <c r="H439" s="8">
        <v>0.13592233009708737</v>
      </c>
      <c r="I439" s="7"/>
      <c r="J439" s="8"/>
      <c r="K439" s="10">
        <v>103</v>
      </c>
      <c r="L439" s="11">
        <v>1.8912442734775943E-4</v>
      </c>
      <c r="M439" s="7">
        <v>8</v>
      </c>
      <c r="N439" s="8">
        <v>5.9701492537313432E-2</v>
      </c>
      <c r="O439" s="7">
        <v>82</v>
      </c>
      <c r="P439" s="8">
        <v>0.61194029850746268</v>
      </c>
      <c r="Q439" s="7">
        <v>44</v>
      </c>
      <c r="R439" s="8">
        <v>0.32835820895522388</v>
      </c>
      <c r="S439" s="7"/>
      <c r="T439" s="8"/>
      <c r="U439" s="10">
        <v>134</v>
      </c>
      <c r="V439" s="11">
        <v>2.1801769848152301E-4</v>
      </c>
      <c r="W439" s="10">
        <v>237</v>
      </c>
      <c r="X439" s="11">
        <v>2.0444358564719766E-4</v>
      </c>
    </row>
    <row r="440" spans="2:24" s="1" customFormat="1" ht="18.75" customHeight="1">
      <c r="B440" s="6" t="s">
        <v>1441</v>
      </c>
      <c r="C440" s="7"/>
      <c r="D440" s="8"/>
      <c r="E440" s="7">
        <v>3</v>
      </c>
      <c r="F440" s="8">
        <v>1.1450381679389313E-2</v>
      </c>
      <c r="G440" s="7">
        <v>89</v>
      </c>
      <c r="H440" s="8">
        <v>0.33969465648854963</v>
      </c>
      <c r="I440" s="7">
        <v>170</v>
      </c>
      <c r="J440" s="8">
        <v>0.64885496183206104</v>
      </c>
      <c r="K440" s="10">
        <v>262</v>
      </c>
      <c r="L440" s="11">
        <v>4.8107378606905798E-4</v>
      </c>
      <c r="M440" s="7">
        <v>1</v>
      </c>
      <c r="N440" s="8">
        <v>5.1282051282051282E-3</v>
      </c>
      <c r="O440" s="7">
        <v>3</v>
      </c>
      <c r="P440" s="8">
        <v>1.5384615384615385E-2</v>
      </c>
      <c r="Q440" s="7">
        <v>59</v>
      </c>
      <c r="R440" s="8">
        <v>0.30256410256410254</v>
      </c>
      <c r="S440" s="7">
        <v>132</v>
      </c>
      <c r="T440" s="8">
        <v>0.67692307692307696</v>
      </c>
      <c r="U440" s="10">
        <v>195</v>
      </c>
      <c r="V440" s="11">
        <v>3.1726456122311181E-4</v>
      </c>
      <c r="W440" s="10">
        <v>457</v>
      </c>
      <c r="X440" s="11">
        <v>3.9422244152223344E-4</v>
      </c>
    </row>
    <row r="441" spans="2:24" s="1" customFormat="1" ht="18.75" customHeight="1">
      <c r="B441" s="6" t="s">
        <v>1442</v>
      </c>
      <c r="C441" s="7">
        <v>4</v>
      </c>
      <c r="D441" s="8">
        <v>5.3191489361702126E-3</v>
      </c>
      <c r="E441" s="7">
        <v>32</v>
      </c>
      <c r="F441" s="8">
        <v>4.2553191489361701E-2</v>
      </c>
      <c r="G441" s="7">
        <v>355</v>
      </c>
      <c r="H441" s="8">
        <v>0.47207446808510639</v>
      </c>
      <c r="I441" s="7">
        <v>361</v>
      </c>
      <c r="J441" s="8">
        <v>0.48005319148936171</v>
      </c>
      <c r="K441" s="10">
        <v>752</v>
      </c>
      <c r="L441" s="11">
        <v>1.3807919355875251E-3</v>
      </c>
      <c r="M441" s="7">
        <v>2</v>
      </c>
      <c r="N441" s="8">
        <v>3.5335689045936395E-3</v>
      </c>
      <c r="O441" s="7">
        <v>34</v>
      </c>
      <c r="P441" s="8">
        <v>6.0070671378091869E-2</v>
      </c>
      <c r="Q441" s="7">
        <v>301</v>
      </c>
      <c r="R441" s="8">
        <v>0.53180212014134276</v>
      </c>
      <c r="S441" s="7">
        <v>229</v>
      </c>
      <c r="T441" s="8">
        <v>0.40459363957597172</v>
      </c>
      <c r="U441" s="10">
        <v>566</v>
      </c>
      <c r="V441" s="11">
        <v>9.2088072642195536E-4</v>
      </c>
      <c r="W441" s="10">
        <v>1318</v>
      </c>
      <c r="X441" s="11">
        <v>1.1369478729240782E-3</v>
      </c>
    </row>
    <row r="442" spans="2:24" s="1" customFormat="1" ht="18.75" customHeight="1">
      <c r="B442" s="6" t="s">
        <v>1443</v>
      </c>
      <c r="C442" s="7">
        <v>1</v>
      </c>
      <c r="D442" s="8">
        <v>1.7857142857142856E-2</v>
      </c>
      <c r="E442" s="7">
        <v>3</v>
      </c>
      <c r="F442" s="8">
        <v>5.3571428571428568E-2</v>
      </c>
      <c r="G442" s="7">
        <v>25</v>
      </c>
      <c r="H442" s="8">
        <v>0.44642857142857145</v>
      </c>
      <c r="I442" s="7">
        <v>27</v>
      </c>
      <c r="J442" s="8">
        <v>0.48214285714285715</v>
      </c>
      <c r="K442" s="10">
        <v>56</v>
      </c>
      <c r="L442" s="11">
        <v>1.028249313735391E-4</v>
      </c>
      <c r="M442" s="7">
        <v>1</v>
      </c>
      <c r="N442" s="8">
        <v>2.8571428571428571E-2</v>
      </c>
      <c r="O442" s="7">
        <v>2</v>
      </c>
      <c r="P442" s="8">
        <v>5.7142857142857141E-2</v>
      </c>
      <c r="Q442" s="7">
        <v>7</v>
      </c>
      <c r="R442" s="8">
        <v>0.2</v>
      </c>
      <c r="S442" s="7">
        <v>25</v>
      </c>
      <c r="T442" s="8">
        <v>0.7142857142857143</v>
      </c>
      <c r="U442" s="10">
        <v>35</v>
      </c>
      <c r="V442" s="11">
        <v>5.6944921245173919E-5</v>
      </c>
      <c r="W442" s="10">
        <v>91</v>
      </c>
      <c r="X442" s="11">
        <v>7.8499435839219351E-5</v>
      </c>
    </row>
    <row r="443" spans="2:24" s="1" customFormat="1" ht="18.75" customHeight="1">
      <c r="B443" s="6" t="s">
        <v>1444</v>
      </c>
      <c r="C443" s="7">
        <v>7</v>
      </c>
      <c r="D443" s="8">
        <v>0.12280701754385964</v>
      </c>
      <c r="E443" s="7">
        <v>15</v>
      </c>
      <c r="F443" s="8">
        <v>0.26315789473684209</v>
      </c>
      <c r="G443" s="7">
        <v>23</v>
      </c>
      <c r="H443" s="8">
        <v>0.40350877192982454</v>
      </c>
      <c r="I443" s="7">
        <v>12</v>
      </c>
      <c r="J443" s="8">
        <v>0.21052631578947367</v>
      </c>
      <c r="K443" s="10">
        <v>57</v>
      </c>
      <c r="L443" s="11">
        <v>1.046610908623523E-4</v>
      </c>
      <c r="M443" s="7">
        <v>7</v>
      </c>
      <c r="N443" s="8">
        <v>8.8607594936708861E-2</v>
      </c>
      <c r="O443" s="7">
        <v>14</v>
      </c>
      <c r="P443" s="8">
        <v>0.17721518987341772</v>
      </c>
      <c r="Q443" s="7">
        <v>26</v>
      </c>
      <c r="R443" s="8">
        <v>0.32911392405063289</v>
      </c>
      <c r="S443" s="7">
        <v>32</v>
      </c>
      <c r="T443" s="8">
        <v>0.4050632911392405</v>
      </c>
      <c r="U443" s="10">
        <v>79</v>
      </c>
      <c r="V443" s="11">
        <v>1.2853282223910685E-4</v>
      </c>
      <c r="W443" s="10">
        <v>136</v>
      </c>
      <c r="X443" s="11">
        <v>1.1731783817729485E-4</v>
      </c>
    </row>
    <row r="444" spans="2:24" s="1" customFormat="1" ht="18.75" customHeight="1">
      <c r="B444" s="6" t="s">
        <v>1445</v>
      </c>
      <c r="C444" s="7">
        <v>5</v>
      </c>
      <c r="D444" s="8">
        <v>6.2266500622665004E-3</v>
      </c>
      <c r="E444" s="7">
        <v>27</v>
      </c>
      <c r="F444" s="8">
        <v>3.3623910336239106E-2</v>
      </c>
      <c r="G444" s="7">
        <v>413</v>
      </c>
      <c r="H444" s="8">
        <v>0.5143212951432129</v>
      </c>
      <c r="I444" s="7">
        <v>358</v>
      </c>
      <c r="J444" s="8">
        <v>0.44582814445828145</v>
      </c>
      <c r="K444" s="10">
        <v>803</v>
      </c>
      <c r="L444" s="11">
        <v>1.4744360695169983E-3</v>
      </c>
      <c r="M444" s="7">
        <v>4</v>
      </c>
      <c r="N444" s="8">
        <v>1.6835016835016834E-3</v>
      </c>
      <c r="O444" s="7">
        <v>16</v>
      </c>
      <c r="P444" s="8">
        <v>6.7340067340067337E-3</v>
      </c>
      <c r="Q444" s="7">
        <v>1809</v>
      </c>
      <c r="R444" s="8">
        <v>0.76136363636363635</v>
      </c>
      <c r="S444" s="7">
        <v>547</v>
      </c>
      <c r="T444" s="8">
        <v>0.23021885521885521</v>
      </c>
      <c r="U444" s="10">
        <v>2376</v>
      </c>
      <c r="V444" s="11">
        <v>3.8657466536723781E-3</v>
      </c>
      <c r="W444" s="10">
        <v>3179</v>
      </c>
      <c r="X444" s="11">
        <v>2.7423044673942675E-3</v>
      </c>
    </row>
    <row r="445" spans="2:24" s="1" customFormat="1" ht="18.75" customHeight="1">
      <c r="B445" s="6" t="s">
        <v>1446</v>
      </c>
      <c r="C445" s="7"/>
      <c r="D445" s="8"/>
      <c r="E445" s="7">
        <v>1</v>
      </c>
      <c r="F445" s="8">
        <v>2.4875621890547263E-3</v>
      </c>
      <c r="G445" s="7">
        <v>149</v>
      </c>
      <c r="H445" s="8">
        <v>0.37064676616915421</v>
      </c>
      <c r="I445" s="7">
        <v>252</v>
      </c>
      <c r="J445" s="8">
        <v>0.62686567164179108</v>
      </c>
      <c r="K445" s="10">
        <v>402</v>
      </c>
      <c r="L445" s="11">
        <v>7.3813611450290577E-4</v>
      </c>
      <c r="M445" s="7"/>
      <c r="N445" s="8"/>
      <c r="O445" s="7"/>
      <c r="P445" s="8"/>
      <c r="Q445" s="7">
        <v>189</v>
      </c>
      <c r="R445" s="8">
        <v>0.23247232472324722</v>
      </c>
      <c r="S445" s="7">
        <v>624</v>
      </c>
      <c r="T445" s="8">
        <v>0.76752767527675281</v>
      </c>
      <c r="U445" s="10">
        <v>813</v>
      </c>
      <c r="V445" s="11">
        <v>1.3227491706378971E-3</v>
      </c>
      <c r="W445" s="10">
        <v>1215</v>
      </c>
      <c r="X445" s="11">
        <v>1.0480968631280385E-3</v>
      </c>
    </row>
    <row r="446" spans="2:24" s="1" customFormat="1" ht="18.75" customHeight="1">
      <c r="B446" s="6" t="s">
        <v>1447</v>
      </c>
      <c r="C446" s="7"/>
      <c r="D446" s="8"/>
      <c r="E446" s="7">
        <v>4</v>
      </c>
      <c r="F446" s="8">
        <v>2.51414204902577E-3</v>
      </c>
      <c r="G446" s="7">
        <v>387</v>
      </c>
      <c r="H446" s="8">
        <v>0.24324324324324326</v>
      </c>
      <c r="I446" s="7">
        <v>1200</v>
      </c>
      <c r="J446" s="8">
        <v>0.75424261470773102</v>
      </c>
      <c r="K446" s="10">
        <v>1591</v>
      </c>
      <c r="L446" s="11">
        <v>2.9213297467017983E-3</v>
      </c>
      <c r="M446" s="7">
        <v>3</v>
      </c>
      <c r="N446" s="8">
        <v>2.3885350318471337E-3</v>
      </c>
      <c r="O446" s="7">
        <v>5</v>
      </c>
      <c r="P446" s="8">
        <v>3.9808917197452229E-3</v>
      </c>
      <c r="Q446" s="7">
        <v>348</v>
      </c>
      <c r="R446" s="8">
        <v>0.27707006369426751</v>
      </c>
      <c r="S446" s="7">
        <v>900</v>
      </c>
      <c r="T446" s="8">
        <v>0.71656050955414008</v>
      </c>
      <c r="U446" s="10">
        <v>1256</v>
      </c>
      <c r="V446" s="11">
        <v>2.0435091738268125E-3</v>
      </c>
      <c r="W446" s="10">
        <v>2847</v>
      </c>
      <c r="X446" s="11">
        <v>2.455910921255577E-3</v>
      </c>
    </row>
    <row r="447" spans="2:24" s="1" customFormat="1" ht="18.75" customHeight="1">
      <c r="B447" s="6" t="s">
        <v>1448</v>
      </c>
      <c r="C447" s="7">
        <v>52</v>
      </c>
      <c r="D447" s="8">
        <v>5.4054054054054057E-2</v>
      </c>
      <c r="E447" s="7">
        <v>36</v>
      </c>
      <c r="F447" s="8">
        <v>3.7422037422037424E-2</v>
      </c>
      <c r="G447" s="7">
        <v>242</v>
      </c>
      <c r="H447" s="8">
        <v>0.25155925155925157</v>
      </c>
      <c r="I447" s="7">
        <v>632</v>
      </c>
      <c r="J447" s="8">
        <v>0.656964656964657</v>
      </c>
      <c r="K447" s="10">
        <v>962</v>
      </c>
      <c r="L447" s="11">
        <v>1.7663854282382967E-3</v>
      </c>
      <c r="M447" s="7">
        <v>36</v>
      </c>
      <c r="N447" s="8">
        <v>3.6734693877551024E-2</v>
      </c>
      <c r="O447" s="7">
        <v>33</v>
      </c>
      <c r="P447" s="8">
        <v>3.3673469387755103E-2</v>
      </c>
      <c r="Q447" s="7">
        <v>289</v>
      </c>
      <c r="R447" s="8">
        <v>0.29489795918367345</v>
      </c>
      <c r="S447" s="7">
        <v>622</v>
      </c>
      <c r="T447" s="8">
        <v>0.63469387755102036</v>
      </c>
      <c r="U447" s="10">
        <v>980</v>
      </c>
      <c r="V447" s="11">
        <v>1.5944577948648697E-3</v>
      </c>
      <c r="W447" s="10">
        <v>1942</v>
      </c>
      <c r="X447" s="11">
        <v>1.6752297186787251E-3</v>
      </c>
    </row>
    <row r="448" spans="2:24" s="1" customFormat="1" ht="18.75" customHeight="1">
      <c r="B448" s="6" t="s">
        <v>1449</v>
      </c>
      <c r="C448" s="7"/>
      <c r="D448" s="8"/>
      <c r="E448" s="7">
        <v>1</v>
      </c>
      <c r="F448" s="8">
        <v>2.2727272727272728E-2</v>
      </c>
      <c r="G448" s="7">
        <v>20</v>
      </c>
      <c r="H448" s="8">
        <v>0.45454545454545453</v>
      </c>
      <c r="I448" s="7">
        <v>23</v>
      </c>
      <c r="J448" s="8">
        <v>0.52272727272727271</v>
      </c>
      <c r="K448" s="10">
        <v>44</v>
      </c>
      <c r="L448" s="11">
        <v>8.0791017507780727E-5</v>
      </c>
      <c r="M448" s="7"/>
      <c r="N448" s="8"/>
      <c r="O448" s="7"/>
      <c r="P448" s="8"/>
      <c r="Q448" s="7">
        <v>35</v>
      </c>
      <c r="R448" s="8">
        <v>0.63636363636363635</v>
      </c>
      <c r="S448" s="7">
        <v>20</v>
      </c>
      <c r="T448" s="8">
        <v>0.36363636363636365</v>
      </c>
      <c r="U448" s="10">
        <v>55</v>
      </c>
      <c r="V448" s="11">
        <v>8.9484876242416163E-5</v>
      </c>
      <c r="W448" s="10">
        <v>99</v>
      </c>
      <c r="X448" s="11">
        <v>8.5400485143766105E-5</v>
      </c>
    </row>
    <row r="449" spans="2:24" s="1" customFormat="1" ht="18.75" customHeight="1">
      <c r="B449" s="6" t="s">
        <v>1450</v>
      </c>
      <c r="C449" s="7">
        <v>3</v>
      </c>
      <c r="D449" s="8">
        <v>9.74025974025974E-3</v>
      </c>
      <c r="E449" s="7">
        <v>29</v>
      </c>
      <c r="F449" s="8">
        <v>9.4155844155844159E-2</v>
      </c>
      <c r="G449" s="7">
        <v>120</v>
      </c>
      <c r="H449" s="8">
        <v>0.38961038961038963</v>
      </c>
      <c r="I449" s="7">
        <v>156</v>
      </c>
      <c r="J449" s="8">
        <v>0.50649350649350644</v>
      </c>
      <c r="K449" s="10">
        <v>308</v>
      </c>
      <c r="L449" s="11">
        <v>5.6553712255446513E-4</v>
      </c>
      <c r="M449" s="7">
        <v>3</v>
      </c>
      <c r="N449" s="8">
        <v>4.8543689320388345E-3</v>
      </c>
      <c r="O449" s="7">
        <v>26</v>
      </c>
      <c r="P449" s="8">
        <v>4.2071197411003236E-2</v>
      </c>
      <c r="Q449" s="7">
        <v>231</v>
      </c>
      <c r="R449" s="8">
        <v>0.37378640776699029</v>
      </c>
      <c r="S449" s="7">
        <v>358</v>
      </c>
      <c r="T449" s="8">
        <v>0.57928802588996764</v>
      </c>
      <c r="U449" s="10">
        <v>618</v>
      </c>
      <c r="V449" s="11">
        <v>1.0054846094147852E-3</v>
      </c>
      <c r="W449" s="10">
        <v>926</v>
      </c>
      <c r="X449" s="11">
        <v>7.9879645700128702E-4</v>
      </c>
    </row>
    <row r="450" spans="2:24" s="1" customFormat="1" ht="18.75" customHeight="1">
      <c r="B450" s="6" t="s">
        <v>1451</v>
      </c>
      <c r="C450" s="7">
        <v>2058</v>
      </c>
      <c r="D450" s="8">
        <v>0.2934968625213919</v>
      </c>
      <c r="E450" s="7">
        <v>205</v>
      </c>
      <c r="F450" s="8">
        <v>2.9235596120935538E-2</v>
      </c>
      <c r="G450" s="7">
        <v>1425</v>
      </c>
      <c r="H450" s="8">
        <v>0.20322304620650314</v>
      </c>
      <c r="I450" s="7">
        <v>3324</v>
      </c>
      <c r="J450" s="8">
        <v>0.47404449515116942</v>
      </c>
      <c r="K450" s="10">
        <v>7012</v>
      </c>
      <c r="L450" s="11">
        <v>1.2875150335558147E-2</v>
      </c>
      <c r="M450" s="7">
        <v>1949</v>
      </c>
      <c r="N450" s="8">
        <v>0.29548211036992117</v>
      </c>
      <c r="O450" s="7">
        <v>161</v>
      </c>
      <c r="P450" s="8">
        <v>2.4408732565191025E-2</v>
      </c>
      <c r="Q450" s="7">
        <v>1457</v>
      </c>
      <c r="R450" s="8">
        <v>0.22089144936325045</v>
      </c>
      <c r="S450" s="7">
        <v>3029</v>
      </c>
      <c r="T450" s="8">
        <v>0.45921770770163733</v>
      </c>
      <c r="U450" s="10">
        <v>6596</v>
      </c>
      <c r="V450" s="11">
        <v>1.0731677158090491E-2</v>
      </c>
      <c r="W450" s="10">
        <v>13608</v>
      </c>
      <c r="X450" s="11">
        <v>1.1738684867034032E-2</v>
      </c>
    </row>
    <row r="451" spans="2:24" s="1" customFormat="1" ht="18.75" customHeight="1">
      <c r="B451" s="6" t="s">
        <v>1452</v>
      </c>
      <c r="C451" s="7">
        <v>4</v>
      </c>
      <c r="D451" s="8">
        <v>1.6129032258064516E-2</v>
      </c>
      <c r="E451" s="7">
        <v>15</v>
      </c>
      <c r="F451" s="8">
        <v>6.0483870967741937E-2</v>
      </c>
      <c r="G451" s="7">
        <v>106</v>
      </c>
      <c r="H451" s="8">
        <v>0.42741935483870969</v>
      </c>
      <c r="I451" s="7">
        <v>123</v>
      </c>
      <c r="J451" s="8">
        <v>0.49596774193548387</v>
      </c>
      <c r="K451" s="10">
        <v>248</v>
      </c>
      <c r="L451" s="11">
        <v>4.553675532256732E-4</v>
      </c>
      <c r="M451" s="7">
        <v>2</v>
      </c>
      <c r="N451" s="8">
        <v>8.2644628099173556E-3</v>
      </c>
      <c r="O451" s="7">
        <v>10</v>
      </c>
      <c r="P451" s="8">
        <v>4.1322314049586778E-2</v>
      </c>
      <c r="Q451" s="7">
        <v>87</v>
      </c>
      <c r="R451" s="8">
        <v>0.35950413223140498</v>
      </c>
      <c r="S451" s="7">
        <v>143</v>
      </c>
      <c r="T451" s="8">
        <v>0.59090909090909094</v>
      </c>
      <c r="U451" s="10">
        <v>242</v>
      </c>
      <c r="V451" s="11">
        <v>3.9373345546663111E-4</v>
      </c>
      <c r="W451" s="10">
        <v>490</v>
      </c>
      <c r="X451" s="11">
        <v>4.2268926990348885E-4</v>
      </c>
    </row>
    <row r="452" spans="2:24" s="1" customFormat="1" ht="18.75" customHeight="1">
      <c r="B452" s="6" t="s">
        <v>1453</v>
      </c>
      <c r="C452" s="7"/>
      <c r="D452" s="8"/>
      <c r="E452" s="7"/>
      <c r="F452" s="8"/>
      <c r="G452" s="7"/>
      <c r="H452" s="8"/>
      <c r="I452" s="7"/>
      <c r="J452" s="8"/>
      <c r="K452" s="10"/>
      <c r="L452" s="11"/>
      <c r="M452" s="7"/>
      <c r="N452" s="8"/>
      <c r="O452" s="7"/>
      <c r="P452" s="8"/>
      <c r="Q452" s="7">
        <v>41</v>
      </c>
      <c r="R452" s="8">
        <v>1</v>
      </c>
      <c r="S452" s="7"/>
      <c r="T452" s="8"/>
      <c r="U452" s="10">
        <v>41</v>
      </c>
      <c r="V452" s="11">
        <v>6.670690774434659E-5</v>
      </c>
      <c r="W452" s="10">
        <v>41</v>
      </c>
      <c r="X452" s="11">
        <v>3.5367877685802124E-5</v>
      </c>
    </row>
    <row r="453" spans="2:24" s="1" customFormat="1" ht="18.75" customHeight="1">
      <c r="B453" s="6" t="s">
        <v>1454</v>
      </c>
      <c r="C453" s="7"/>
      <c r="D453" s="8"/>
      <c r="E453" s="7">
        <v>9</v>
      </c>
      <c r="F453" s="8">
        <v>6.2937062937062943E-2</v>
      </c>
      <c r="G453" s="7">
        <v>91</v>
      </c>
      <c r="H453" s="8">
        <v>0.63636363636363635</v>
      </c>
      <c r="I453" s="7">
        <v>43</v>
      </c>
      <c r="J453" s="8">
        <v>0.30069930069930068</v>
      </c>
      <c r="K453" s="10">
        <v>143</v>
      </c>
      <c r="L453" s="11">
        <v>2.6257080690028737E-4</v>
      </c>
      <c r="M453" s="7"/>
      <c r="N453" s="8"/>
      <c r="O453" s="7">
        <v>4</v>
      </c>
      <c r="P453" s="8">
        <v>2.2222222222222223E-2</v>
      </c>
      <c r="Q453" s="7">
        <v>72</v>
      </c>
      <c r="R453" s="8">
        <v>0.4</v>
      </c>
      <c r="S453" s="7">
        <v>104</v>
      </c>
      <c r="T453" s="8">
        <v>0.57777777777777772</v>
      </c>
      <c r="U453" s="10">
        <v>180</v>
      </c>
      <c r="V453" s="11">
        <v>2.9285959497518015E-4</v>
      </c>
      <c r="W453" s="10">
        <v>323</v>
      </c>
      <c r="X453" s="11">
        <v>2.7862986567107526E-4</v>
      </c>
    </row>
    <row r="454" spans="2:24" s="1" customFormat="1" ht="18.75" customHeight="1">
      <c r="B454" s="6" t="s">
        <v>1455</v>
      </c>
      <c r="C454" s="7"/>
      <c r="D454" s="8"/>
      <c r="E454" s="7"/>
      <c r="F454" s="8"/>
      <c r="G454" s="7">
        <v>296</v>
      </c>
      <c r="H454" s="8">
        <v>0.46687697160883279</v>
      </c>
      <c r="I454" s="7">
        <v>338</v>
      </c>
      <c r="J454" s="8">
        <v>0.53312302839116721</v>
      </c>
      <c r="K454" s="10">
        <v>634</v>
      </c>
      <c r="L454" s="11">
        <v>1.1641251159075676E-3</v>
      </c>
      <c r="M454" s="7"/>
      <c r="N454" s="8"/>
      <c r="O454" s="7"/>
      <c r="P454" s="8"/>
      <c r="Q454" s="7">
        <v>246</v>
      </c>
      <c r="R454" s="8">
        <v>0.47766990291262135</v>
      </c>
      <c r="S454" s="7">
        <v>269</v>
      </c>
      <c r="T454" s="8">
        <v>0.52233009708737865</v>
      </c>
      <c r="U454" s="10">
        <v>515</v>
      </c>
      <c r="V454" s="11">
        <v>8.3790384117898766E-4</v>
      </c>
      <c r="W454" s="10">
        <v>1149</v>
      </c>
      <c r="X454" s="11">
        <v>9.9116320636552795E-4</v>
      </c>
    </row>
    <row r="455" spans="2:24" s="1" customFormat="1" ht="18.75" customHeight="1">
      <c r="B455" s="6" t="s">
        <v>1456</v>
      </c>
      <c r="C455" s="7"/>
      <c r="D455" s="8"/>
      <c r="E455" s="7"/>
      <c r="F455" s="8"/>
      <c r="G455" s="7">
        <v>2</v>
      </c>
      <c r="H455" s="8">
        <v>0.18181818181818182</v>
      </c>
      <c r="I455" s="7">
        <v>9</v>
      </c>
      <c r="J455" s="8">
        <v>0.81818181818181823</v>
      </c>
      <c r="K455" s="10">
        <v>11</v>
      </c>
      <c r="L455" s="11">
        <v>2.0197754376945182E-5</v>
      </c>
      <c r="M455" s="7"/>
      <c r="N455" s="8"/>
      <c r="O455" s="7"/>
      <c r="P455" s="8"/>
      <c r="Q455" s="7"/>
      <c r="R455" s="8"/>
      <c r="S455" s="7"/>
      <c r="T455" s="8"/>
      <c r="U455" s="10"/>
      <c r="V455" s="11"/>
      <c r="W455" s="10">
        <v>11</v>
      </c>
      <c r="X455" s="11">
        <v>9.4889427937517896E-6</v>
      </c>
    </row>
    <row r="456" spans="2:24" s="1" customFormat="1" ht="18.75" customHeight="1">
      <c r="B456" s="6" t="s">
        <v>1457</v>
      </c>
      <c r="C456" s="7">
        <v>4</v>
      </c>
      <c r="D456" s="8">
        <v>2.7777777777777776E-2</v>
      </c>
      <c r="E456" s="7">
        <v>13</v>
      </c>
      <c r="F456" s="8">
        <v>9.0277777777777776E-2</v>
      </c>
      <c r="G456" s="7">
        <v>48</v>
      </c>
      <c r="H456" s="8">
        <v>0.33333333333333331</v>
      </c>
      <c r="I456" s="7">
        <v>79</v>
      </c>
      <c r="J456" s="8">
        <v>0.54861111111111116</v>
      </c>
      <c r="K456" s="10">
        <v>144</v>
      </c>
      <c r="L456" s="11">
        <v>2.6440696638910054E-4</v>
      </c>
      <c r="M456" s="7"/>
      <c r="N456" s="8"/>
      <c r="O456" s="7">
        <v>6</v>
      </c>
      <c r="P456" s="8">
        <v>4.3795620437956206E-2</v>
      </c>
      <c r="Q456" s="7">
        <v>86</v>
      </c>
      <c r="R456" s="8">
        <v>0.62773722627737227</v>
      </c>
      <c r="S456" s="7">
        <v>45</v>
      </c>
      <c r="T456" s="8">
        <v>0.32846715328467152</v>
      </c>
      <c r="U456" s="10">
        <v>137</v>
      </c>
      <c r="V456" s="11">
        <v>2.2289869173110934E-4</v>
      </c>
      <c r="W456" s="10">
        <v>281</v>
      </c>
      <c r="X456" s="11">
        <v>2.4239935682220481E-4</v>
      </c>
    </row>
    <row r="457" spans="2:24" s="1" customFormat="1" ht="18.75" customHeight="1">
      <c r="B457" s="6" t="s">
        <v>1458</v>
      </c>
      <c r="C457" s="7">
        <v>4</v>
      </c>
      <c r="D457" s="8">
        <v>9.5057034220532319E-4</v>
      </c>
      <c r="E457" s="7">
        <v>29</v>
      </c>
      <c r="F457" s="8">
        <v>6.8916349809885931E-3</v>
      </c>
      <c r="G457" s="7">
        <v>1120</v>
      </c>
      <c r="H457" s="8">
        <v>0.26615969581749049</v>
      </c>
      <c r="I457" s="7">
        <v>3055</v>
      </c>
      <c r="J457" s="8">
        <v>0.72599809885931554</v>
      </c>
      <c r="K457" s="10">
        <v>4208</v>
      </c>
      <c r="L457" s="11">
        <v>7.7265591289259385E-3</v>
      </c>
      <c r="M457" s="7">
        <v>5</v>
      </c>
      <c r="N457" s="8">
        <v>2.4342745861733205E-3</v>
      </c>
      <c r="O457" s="7">
        <v>23</v>
      </c>
      <c r="P457" s="8">
        <v>1.1197663096397274E-2</v>
      </c>
      <c r="Q457" s="7">
        <v>360</v>
      </c>
      <c r="R457" s="8">
        <v>0.17526777020447906</v>
      </c>
      <c r="S457" s="7">
        <v>1666</v>
      </c>
      <c r="T457" s="8">
        <v>0.81110029211295032</v>
      </c>
      <c r="U457" s="10">
        <v>2054</v>
      </c>
      <c r="V457" s="11">
        <v>3.3418533782167779E-3</v>
      </c>
      <c r="W457" s="10">
        <v>6262</v>
      </c>
      <c r="X457" s="11">
        <v>5.4017963431339739E-3</v>
      </c>
    </row>
    <row r="458" spans="2:24" s="1" customFormat="1" ht="18.75" customHeight="1">
      <c r="B458" s="6" t="s">
        <v>1459</v>
      </c>
      <c r="C458" s="7">
        <v>4</v>
      </c>
      <c r="D458" s="8">
        <v>2.3809523809523808E-2</v>
      </c>
      <c r="E458" s="7">
        <v>7</v>
      </c>
      <c r="F458" s="8">
        <v>4.1666666666666664E-2</v>
      </c>
      <c r="G458" s="7">
        <v>150</v>
      </c>
      <c r="H458" s="8">
        <v>0.8928571428571429</v>
      </c>
      <c r="I458" s="7">
        <v>7</v>
      </c>
      <c r="J458" s="8">
        <v>4.1666666666666664E-2</v>
      </c>
      <c r="K458" s="10">
        <v>168</v>
      </c>
      <c r="L458" s="11">
        <v>3.0847479412061734E-4</v>
      </c>
      <c r="M458" s="7">
        <v>3</v>
      </c>
      <c r="N458" s="8">
        <v>5.2631578947368418E-2</v>
      </c>
      <c r="O458" s="7">
        <v>4</v>
      </c>
      <c r="P458" s="8">
        <v>7.0175438596491224E-2</v>
      </c>
      <c r="Q458" s="7">
        <v>47</v>
      </c>
      <c r="R458" s="8">
        <v>0.82456140350877194</v>
      </c>
      <c r="S458" s="7">
        <v>3</v>
      </c>
      <c r="T458" s="8">
        <v>5.2631578947368418E-2</v>
      </c>
      <c r="U458" s="10">
        <v>57</v>
      </c>
      <c r="V458" s="11">
        <v>9.273887174214038E-5</v>
      </c>
      <c r="W458" s="10">
        <v>225</v>
      </c>
      <c r="X458" s="11">
        <v>1.9409201169037752E-4</v>
      </c>
    </row>
    <row r="459" spans="2:24" s="1" customFormat="1" ht="18.75" customHeight="1">
      <c r="B459" s="6" t="s">
        <v>1460</v>
      </c>
      <c r="C459" s="7">
        <v>4</v>
      </c>
      <c r="D459" s="8">
        <v>5.2840158520475562E-3</v>
      </c>
      <c r="E459" s="7">
        <v>72</v>
      </c>
      <c r="F459" s="8">
        <v>9.5112285336856006E-2</v>
      </c>
      <c r="G459" s="7">
        <v>587</v>
      </c>
      <c r="H459" s="8">
        <v>0.77542932628797889</v>
      </c>
      <c r="I459" s="7">
        <v>94</v>
      </c>
      <c r="J459" s="8">
        <v>0.12417437252311757</v>
      </c>
      <c r="K459" s="10">
        <v>757</v>
      </c>
      <c r="L459" s="11">
        <v>1.3899727330315911E-3</v>
      </c>
      <c r="M459" s="7">
        <v>4</v>
      </c>
      <c r="N459" s="8">
        <v>7.9207920792079209E-3</v>
      </c>
      <c r="O459" s="7">
        <v>28</v>
      </c>
      <c r="P459" s="8">
        <v>5.5445544554455446E-2</v>
      </c>
      <c r="Q459" s="7">
        <v>401</v>
      </c>
      <c r="R459" s="8">
        <v>0.7940594059405941</v>
      </c>
      <c r="S459" s="7">
        <v>72</v>
      </c>
      <c r="T459" s="8">
        <v>0.14257425742574256</v>
      </c>
      <c r="U459" s="10">
        <v>505</v>
      </c>
      <c r="V459" s="11">
        <v>8.2163386368036648E-4</v>
      </c>
      <c r="W459" s="10">
        <v>1262</v>
      </c>
      <c r="X459" s="11">
        <v>1.0886405277922508E-3</v>
      </c>
    </row>
    <row r="460" spans="2:24" s="1" customFormat="1" ht="18.75" customHeight="1">
      <c r="B460" s="6" t="s">
        <v>1461</v>
      </c>
      <c r="C460" s="7"/>
      <c r="D460" s="8"/>
      <c r="E460" s="7"/>
      <c r="F460" s="8"/>
      <c r="G460" s="7">
        <v>398</v>
      </c>
      <c r="H460" s="8">
        <v>0.48009650180940894</v>
      </c>
      <c r="I460" s="7">
        <v>431</v>
      </c>
      <c r="J460" s="8">
        <v>0.51990349819059112</v>
      </c>
      <c r="K460" s="10">
        <v>829</v>
      </c>
      <c r="L460" s="11">
        <v>1.5221762162261415E-3</v>
      </c>
      <c r="M460" s="7"/>
      <c r="N460" s="8"/>
      <c r="O460" s="7">
        <v>1</v>
      </c>
      <c r="P460" s="8">
        <v>3.3333333333333335E-3</v>
      </c>
      <c r="Q460" s="7">
        <v>138</v>
      </c>
      <c r="R460" s="8">
        <v>0.46</v>
      </c>
      <c r="S460" s="7">
        <v>161</v>
      </c>
      <c r="T460" s="8">
        <v>0.53666666666666663</v>
      </c>
      <c r="U460" s="10">
        <v>300</v>
      </c>
      <c r="V460" s="11">
        <v>4.880993249586336E-4</v>
      </c>
      <c r="W460" s="10">
        <v>1129</v>
      </c>
      <c r="X460" s="11">
        <v>9.7391058310416102E-4</v>
      </c>
    </row>
    <row r="461" spans="2:24" s="1" customFormat="1" ht="18.75" customHeight="1">
      <c r="B461" s="6" t="s">
        <v>1462</v>
      </c>
      <c r="C461" s="7"/>
      <c r="D461" s="8"/>
      <c r="E461" s="7">
        <v>2</v>
      </c>
      <c r="F461" s="8">
        <v>7.407407407407407E-2</v>
      </c>
      <c r="G461" s="7">
        <v>24</v>
      </c>
      <c r="H461" s="8">
        <v>0.88888888888888884</v>
      </c>
      <c r="I461" s="7">
        <v>1</v>
      </c>
      <c r="J461" s="8">
        <v>3.7037037037037035E-2</v>
      </c>
      <c r="K461" s="10">
        <v>27</v>
      </c>
      <c r="L461" s="11">
        <v>4.9576306197956355E-5</v>
      </c>
      <c r="M461" s="7"/>
      <c r="N461" s="8"/>
      <c r="O461" s="7"/>
      <c r="P461" s="8"/>
      <c r="Q461" s="7">
        <v>6</v>
      </c>
      <c r="R461" s="8">
        <v>0.46153846153846156</v>
      </c>
      <c r="S461" s="7">
        <v>7</v>
      </c>
      <c r="T461" s="8">
        <v>0.53846153846153844</v>
      </c>
      <c r="U461" s="10">
        <v>13</v>
      </c>
      <c r="V461" s="11">
        <v>2.1150970748207454E-5</v>
      </c>
      <c r="W461" s="10">
        <v>40</v>
      </c>
      <c r="X461" s="11">
        <v>3.4505246522733782E-5</v>
      </c>
    </row>
    <row r="462" spans="2:24" s="1" customFormat="1" ht="18.75" customHeight="1">
      <c r="B462" s="6" t="s">
        <v>1463</v>
      </c>
      <c r="C462" s="7"/>
      <c r="D462" s="8"/>
      <c r="E462" s="7">
        <v>2</v>
      </c>
      <c r="F462" s="8">
        <v>1.7391304347826087E-2</v>
      </c>
      <c r="G462" s="7">
        <v>97</v>
      </c>
      <c r="H462" s="8">
        <v>0.84347826086956523</v>
      </c>
      <c r="I462" s="7">
        <v>16</v>
      </c>
      <c r="J462" s="8">
        <v>0.1391304347826087</v>
      </c>
      <c r="K462" s="10">
        <v>115</v>
      </c>
      <c r="L462" s="11">
        <v>2.1115834121351781E-4</v>
      </c>
      <c r="M462" s="7"/>
      <c r="N462" s="8"/>
      <c r="O462" s="7"/>
      <c r="P462" s="8"/>
      <c r="Q462" s="7">
        <v>20</v>
      </c>
      <c r="R462" s="8">
        <v>0.18181818181818182</v>
      </c>
      <c r="S462" s="7">
        <v>90</v>
      </c>
      <c r="T462" s="8">
        <v>0.81818181818181823</v>
      </c>
      <c r="U462" s="10">
        <v>110</v>
      </c>
      <c r="V462" s="11">
        <v>1.7896975248483233E-4</v>
      </c>
      <c r="W462" s="10">
        <v>225</v>
      </c>
      <c r="X462" s="11">
        <v>1.9409201169037752E-4</v>
      </c>
    </row>
    <row r="463" spans="2:24" s="1" customFormat="1" ht="18.75" customHeight="1">
      <c r="B463" s="6" t="s">
        <v>1464</v>
      </c>
      <c r="C463" s="7"/>
      <c r="D463" s="8"/>
      <c r="E463" s="7">
        <v>5</v>
      </c>
      <c r="F463" s="8">
        <v>1.8315018315018316E-2</v>
      </c>
      <c r="G463" s="7">
        <v>221</v>
      </c>
      <c r="H463" s="8">
        <v>0.80952380952380953</v>
      </c>
      <c r="I463" s="7">
        <v>47</v>
      </c>
      <c r="J463" s="8">
        <v>0.17216117216117216</v>
      </c>
      <c r="K463" s="10">
        <v>273</v>
      </c>
      <c r="L463" s="11">
        <v>5.0127154044600313E-4</v>
      </c>
      <c r="M463" s="7"/>
      <c r="N463" s="8"/>
      <c r="O463" s="7">
        <v>3</v>
      </c>
      <c r="P463" s="8">
        <v>3.4482758620689655E-2</v>
      </c>
      <c r="Q463" s="7">
        <v>44</v>
      </c>
      <c r="R463" s="8">
        <v>0.50574712643678166</v>
      </c>
      <c r="S463" s="7">
        <v>40</v>
      </c>
      <c r="T463" s="8">
        <v>0.45977011494252873</v>
      </c>
      <c r="U463" s="10">
        <v>87</v>
      </c>
      <c r="V463" s="11">
        <v>1.4154880423800374E-4</v>
      </c>
      <c r="W463" s="10">
        <v>360</v>
      </c>
      <c r="X463" s="11">
        <v>3.1054721870460406E-4</v>
      </c>
    </row>
    <row r="464" spans="2:24" s="1" customFormat="1" ht="18.75" customHeight="1">
      <c r="B464" s="6" t="s">
        <v>1465</v>
      </c>
      <c r="C464" s="7"/>
      <c r="D464" s="8"/>
      <c r="E464" s="7">
        <v>5</v>
      </c>
      <c r="F464" s="8">
        <v>1.65016501650165E-2</v>
      </c>
      <c r="G464" s="7">
        <v>201</v>
      </c>
      <c r="H464" s="8">
        <v>0.6633663366336634</v>
      </c>
      <c r="I464" s="7">
        <v>97</v>
      </c>
      <c r="J464" s="8">
        <v>0.32013201320132012</v>
      </c>
      <c r="K464" s="10">
        <v>303</v>
      </c>
      <c r="L464" s="11">
        <v>5.5635632511039914E-4</v>
      </c>
      <c r="M464" s="7">
        <v>1</v>
      </c>
      <c r="N464" s="8">
        <v>5.3763440860215058E-3</v>
      </c>
      <c r="O464" s="7">
        <v>7</v>
      </c>
      <c r="P464" s="8">
        <v>3.7634408602150539E-2</v>
      </c>
      <c r="Q464" s="7">
        <v>74</v>
      </c>
      <c r="R464" s="8">
        <v>0.39784946236559138</v>
      </c>
      <c r="S464" s="7">
        <v>104</v>
      </c>
      <c r="T464" s="8">
        <v>0.55913978494623651</v>
      </c>
      <c r="U464" s="10">
        <v>186</v>
      </c>
      <c r="V464" s="11">
        <v>3.0262158147435281E-4</v>
      </c>
      <c r="W464" s="10">
        <v>489</v>
      </c>
      <c r="X464" s="11">
        <v>4.2182663874042046E-4</v>
      </c>
    </row>
    <row r="465" spans="2:24" s="1" customFormat="1" ht="18.75" customHeight="1">
      <c r="B465" s="6" t="s">
        <v>1466</v>
      </c>
      <c r="C465" s="7"/>
      <c r="D465" s="8"/>
      <c r="E465" s="7"/>
      <c r="F465" s="8"/>
      <c r="G465" s="7">
        <v>43</v>
      </c>
      <c r="H465" s="8">
        <v>0.93478260869565222</v>
      </c>
      <c r="I465" s="7">
        <v>3</v>
      </c>
      <c r="J465" s="8">
        <v>6.5217391304347824E-2</v>
      </c>
      <c r="K465" s="10">
        <v>46</v>
      </c>
      <c r="L465" s="11">
        <v>8.4463336485407118E-5</v>
      </c>
      <c r="M465" s="7"/>
      <c r="N465" s="8"/>
      <c r="O465" s="7"/>
      <c r="P465" s="8"/>
      <c r="Q465" s="7">
        <v>4</v>
      </c>
      <c r="R465" s="8">
        <v>0.8</v>
      </c>
      <c r="S465" s="7">
        <v>1</v>
      </c>
      <c r="T465" s="8">
        <v>0.2</v>
      </c>
      <c r="U465" s="10">
        <v>5</v>
      </c>
      <c r="V465" s="11">
        <v>8.1349887493105593E-6</v>
      </c>
      <c r="W465" s="10">
        <v>51</v>
      </c>
      <c r="X465" s="11">
        <v>4.399418931648557E-5</v>
      </c>
    </row>
    <row r="466" spans="2:24" s="1" customFormat="1" ht="18.75" customHeight="1">
      <c r="B466" s="6" t="s">
        <v>1467</v>
      </c>
      <c r="C466" s="7"/>
      <c r="D466" s="8"/>
      <c r="E466" s="7">
        <v>1</v>
      </c>
      <c r="F466" s="8">
        <v>1.1173184357541898E-3</v>
      </c>
      <c r="G466" s="7">
        <v>841</v>
      </c>
      <c r="H466" s="8">
        <v>0.9396648044692737</v>
      </c>
      <c r="I466" s="7">
        <v>53</v>
      </c>
      <c r="J466" s="8">
        <v>5.9217877094972067E-2</v>
      </c>
      <c r="K466" s="10">
        <v>895</v>
      </c>
      <c r="L466" s="11">
        <v>1.6433627424878125E-3</v>
      </c>
      <c r="M466" s="7"/>
      <c r="N466" s="8"/>
      <c r="O466" s="7">
        <v>1</v>
      </c>
      <c r="P466" s="8">
        <v>3.8910505836575876E-3</v>
      </c>
      <c r="Q466" s="7">
        <v>235</v>
      </c>
      <c r="R466" s="8">
        <v>0.91439688715953304</v>
      </c>
      <c r="S466" s="7">
        <v>21</v>
      </c>
      <c r="T466" s="8">
        <v>8.171206225680934E-2</v>
      </c>
      <c r="U466" s="10">
        <v>257</v>
      </c>
      <c r="V466" s="11">
        <v>4.1813842171456277E-4</v>
      </c>
      <c r="W466" s="10">
        <v>1152</v>
      </c>
      <c r="X466" s="11">
        <v>9.9375109985473296E-4</v>
      </c>
    </row>
    <row r="467" spans="2:24" s="1" customFormat="1" ht="18.75" customHeight="1">
      <c r="B467" s="6" t="s">
        <v>1468</v>
      </c>
      <c r="C467" s="7"/>
      <c r="D467" s="8"/>
      <c r="E467" s="7"/>
      <c r="F467" s="8"/>
      <c r="G467" s="7">
        <v>637</v>
      </c>
      <c r="H467" s="8">
        <v>0.94510385756676563</v>
      </c>
      <c r="I467" s="7">
        <v>37</v>
      </c>
      <c r="J467" s="8">
        <v>5.4896142433234422E-2</v>
      </c>
      <c r="K467" s="10">
        <v>674</v>
      </c>
      <c r="L467" s="11">
        <v>1.2375714954600957E-3</v>
      </c>
      <c r="M467" s="7"/>
      <c r="N467" s="8"/>
      <c r="O467" s="7">
        <v>2</v>
      </c>
      <c r="P467" s="8">
        <v>1.1428571428571429E-2</v>
      </c>
      <c r="Q467" s="7">
        <v>168</v>
      </c>
      <c r="R467" s="8">
        <v>0.96</v>
      </c>
      <c r="S467" s="7">
        <v>5</v>
      </c>
      <c r="T467" s="8">
        <v>2.8571428571428571E-2</v>
      </c>
      <c r="U467" s="10">
        <v>175</v>
      </c>
      <c r="V467" s="11">
        <v>2.8472460622586961E-4</v>
      </c>
      <c r="W467" s="10">
        <v>849</v>
      </c>
      <c r="X467" s="11">
        <v>7.3237385744502452E-4</v>
      </c>
    </row>
    <row r="468" spans="2:24" s="1" customFormat="1" ht="18.75" customHeight="1">
      <c r="B468" s="6" t="s">
        <v>1469</v>
      </c>
      <c r="C468" s="7"/>
      <c r="D468" s="8"/>
      <c r="E468" s="7"/>
      <c r="F468" s="8"/>
      <c r="G468" s="7">
        <v>110</v>
      </c>
      <c r="H468" s="8">
        <v>0.34591194968553457</v>
      </c>
      <c r="I468" s="7">
        <v>208</v>
      </c>
      <c r="J468" s="8">
        <v>0.65408805031446537</v>
      </c>
      <c r="K468" s="10">
        <v>318</v>
      </c>
      <c r="L468" s="11">
        <v>5.838987174425971E-4</v>
      </c>
      <c r="M468" s="7"/>
      <c r="N468" s="8"/>
      <c r="O468" s="7"/>
      <c r="P468" s="8"/>
      <c r="Q468" s="7">
        <v>112</v>
      </c>
      <c r="R468" s="8">
        <v>0.13114754098360656</v>
      </c>
      <c r="S468" s="7">
        <v>742</v>
      </c>
      <c r="T468" s="8">
        <v>0.86885245901639341</v>
      </c>
      <c r="U468" s="10">
        <v>854</v>
      </c>
      <c r="V468" s="11">
        <v>1.3894560783822437E-3</v>
      </c>
      <c r="W468" s="10">
        <v>1172</v>
      </c>
      <c r="X468" s="11">
        <v>1.0110037231160999E-3</v>
      </c>
    </row>
    <row r="469" spans="2:24" s="1" customFormat="1" ht="18.75" customHeight="1">
      <c r="B469" s="6" t="s">
        <v>1470</v>
      </c>
      <c r="C469" s="7">
        <v>5</v>
      </c>
      <c r="D469" s="8">
        <v>6.993006993006993E-3</v>
      </c>
      <c r="E469" s="7">
        <v>287</v>
      </c>
      <c r="F469" s="8">
        <v>0.4013986013986014</v>
      </c>
      <c r="G469" s="7">
        <v>316</v>
      </c>
      <c r="H469" s="8">
        <v>0.44195804195804195</v>
      </c>
      <c r="I469" s="7">
        <v>107</v>
      </c>
      <c r="J469" s="8">
        <v>0.14965034965034965</v>
      </c>
      <c r="K469" s="10">
        <v>715</v>
      </c>
      <c r="L469" s="11">
        <v>1.3128540345014369E-3</v>
      </c>
      <c r="M469" s="7">
        <v>4</v>
      </c>
      <c r="N469" s="8">
        <v>8.9686098654708519E-3</v>
      </c>
      <c r="O469" s="7">
        <v>151</v>
      </c>
      <c r="P469" s="8">
        <v>0.33856502242152464</v>
      </c>
      <c r="Q469" s="7">
        <v>206</v>
      </c>
      <c r="R469" s="8">
        <v>0.46188340807174888</v>
      </c>
      <c r="S469" s="7">
        <v>85</v>
      </c>
      <c r="T469" s="8">
        <v>0.1905829596412556</v>
      </c>
      <c r="U469" s="10">
        <v>446</v>
      </c>
      <c r="V469" s="11">
        <v>7.2564099643850197E-4</v>
      </c>
      <c r="W469" s="10">
        <v>1161</v>
      </c>
      <c r="X469" s="11">
        <v>1.001514780322348E-3</v>
      </c>
    </row>
    <row r="470" spans="2:24" s="1" customFormat="1" ht="18.75" customHeight="1">
      <c r="B470" s="6" t="s">
        <v>1471</v>
      </c>
      <c r="C470" s="7"/>
      <c r="D470" s="8"/>
      <c r="E470" s="7">
        <v>1</v>
      </c>
      <c r="F470" s="8">
        <v>1.4641288433382138E-3</v>
      </c>
      <c r="G470" s="7">
        <v>342</v>
      </c>
      <c r="H470" s="8">
        <v>0.50073206442166907</v>
      </c>
      <c r="I470" s="7">
        <v>340</v>
      </c>
      <c r="J470" s="8">
        <v>0.49780380673499269</v>
      </c>
      <c r="K470" s="10">
        <v>683</v>
      </c>
      <c r="L470" s="11">
        <v>1.2540969308594144E-3</v>
      </c>
      <c r="M470" s="7"/>
      <c r="N470" s="8"/>
      <c r="O470" s="7">
        <v>2</v>
      </c>
      <c r="P470" s="8">
        <v>2.5673940949935813E-3</v>
      </c>
      <c r="Q470" s="7">
        <v>381</v>
      </c>
      <c r="R470" s="8">
        <v>0.48908857509627729</v>
      </c>
      <c r="S470" s="7">
        <v>396</v>
      </c>
      <c r="T470" s="8">
        <v>0.50834403080872914</v>
      </c>
      <c r="U470" s="10">
        <v>779</v>
      </c>
      <c r="V470" s="11">
        <v>1.2674312471425851E-3</v>
      </c>
      <c r="W470" s="10">
        <v>1462</v>
      </c>
      <c r="X470" s="11">
        <v>1.2611667604059196E-3</v>
      </c>
    </row>
    <row r="471" spans="2:24" s="1" customFormat="1" ht="18.75" customHeight="1">
      <c r="B471" s="6" t="s">
        <v>1472</v>
      </c>
      <c r="C471" s="7"/>
      <c r="D471" s="8"/>
      <c r="E471" s="7">
        <v>11</v>
      </c>
      <c r="F471" s="8">
        <v>2.0072992700729928E-3</v>
      </c>
      <c r="G471" s="7">
        <v>3720</v>
      </c>
      <c r="H471" s="8">
        <v>0.67883211678832112</v>
      </c>
      <c r="I471" s="7">
        <v>1749</v>
      </c>
      <c r="J471" s="8">
        <v>0.31916058394160585</v>
      </c>
      <c r="K471" s="10">
        <v>5480</v>
      </c>
      <c r="L471" s="11">
        <v>1.0062153998696326E-2</v>
      </c>
      <c r="M471" s="7"/>
      <c r="N471" s="8"/>
      <c r="O471" s="7">
        <v>18</v>
      </c>
      <c r="P471" s="8">
        <v>2.1913805697589481E-3</v>
      </c>
      <c r="Q471" s="7">
        <v>6077</v>
      </c>
      <c r="R471" s="8">
        <v>0.73983442902361818</v>
      </c>
      <c r="S471" s="7">
        <v>2119</v>
      </c>
      <c r="T471" s="8">
        <v>0.25797419040662284</v>
      </c>
      <c r="U471" s="10">
        <v>8214</v>
      </c>
      <c r="V471" s="11">
        <v>1.3364159517367387E-2</v>
      </c>
      <c r="W471" s="10">
        <v>13694</v>
      </c>
      <c r="X471" s="11">
        <v>1.181287114705791E-2</v>
      </c>
    </row>
    <row r="472" spans="2:24" s="1" customFormat="1" ht="18.75" customHeight="1">
      <c r="B472" s="6" t="s">
        <v>1473</v>
      </c>
      <c r="C472" s="7"/>
      <c r="D472" s="8"/>
      <c r="E472" s="7"/>
      <c r="F472" s="8"/>
      <c r="G472" s="7">
        <v>15</v>
      </c>
      <c r="H472" s="8">
        <v>0.78947368421052633</v>
      </c>
      <c r="I472" s="7">
        <v>4</v>
      </c>
      <c r="J472" s="8">
        <v>0.21052631578947367</v>
      </c>
      <c r="K472" s="10">
        <v>19</v>
      </c>
      <c r="L472" s="11">
        <v>3.488703028745077E-5</v>
      </c>
      <c r="M472" s="7"/>
      <c r="N472" s="8"/>
      <c r="O472" s="7"/>
      <c r="P472" s="8"/>
      <c r="Q472" s="7">
        <v>7</v>
      </c>
      <c r="R472" s="8">
        <v>1</v>
      </c>
      <c r="S472" s="7"/>
      <c r="T472" s="8"/>
      <c r="U472" s="10">
        <v>7</v>
      </c>
      <c r="V472" s="11">
        <v>1.1388984249034783E-5</v>
      </c>
      <c r="W472" s="10">
        <v>26</v>
      </c>
      <c r="X472" s="11">
        <v>2.2428410239776959E-5</v>
      </c>
    </row>
    <row r="473" spans="2:24" s="1" customFormat="1" ht="18.75" customHeight="1">
      <c r="B473" s="6" t="s">
        <v>1474</v>
      </c>
      <c r="C473" s="7"/>
      <c r="D473" s="8"/>
      <c r="E473" s="7">
        <v>1</v>
      </c>
      <c r="F473" s="8">
        <v>1.3698630136986301E-2</v>
      </c>
      <c r="G473" s="7">
        <v>58</v>
      </c>
      <c r="H473" s="8">
        <v>0.79452054794520544</v>
      </c>
      <c r="I473" s="7">
        <v>14</v>
      </c>
      <c r="J473" s="8">
        <v>0.19178082191780821</v>
      </c>
      <c r="K473" s="10">
        <v>73</v>
      </c>
      <c r="L473" s="11">
        <v>1.3403964268336347E-4</v>
      </c>
      <c r="M473" s="7"/>
      <c r="N473" s="8"/>
      <c r="O473" s="7">
        <v>1</v>
      </c>
      <c r="P473" s="8">
        <v>8.0645161290322578E-3</v>
      </c>
      <c r="Q473" s="7">
        <v>73</v>
      </c>
      <c r="R473" s="8">
        <v>0.58870967741935487</v>
      </c>
      <c r="S473" s="7">
        <v>50</v>
      </c>
      <c r="T473" s="8">
        <v>0.40322580645161288</v>
      </c>
      <c r="U473" s="10">
        <v>124</v>
      </c>
      <c r="V473" s="11">
        <v>2.0174772098290188E-4</v>
      </c>
      <c r="W473" s="10">
        <v>197</v>
      </c>
      <c r="X473" s="11">
        <v>1.6993833912446387E-4</v>
      </c>
    </row>
    <row r="474" spans="2:24" s="1" customFormat="1" ht="18.75" customHeight="1">
      <c r="B474" s="6" t="s">
        <v>1475</v>
      </c>
      <c r="C474" s="7"/>
      <c r="D474" s="8"/>
      <c r="E474" s="7">
        <v>10</v>
      </c>
      <c r="F474" s="8">
        <v>6.6666666666666666E-2</v>
      </c>
      <c r="G474" s="7">
        <v>92</v>
      </c>
      <c r="H474" s="8">
        <v>0.61333333333333329</v>
      </c>
      <c r="I474" s="7">
        <v>48</v>
      </c>
      <c r="J474" s="8">
        <v>0.32</v>
      </c>
      <c r="K474" s="10">
        <v>150</v>
      </c>
      <c r="L474" s="11">
        <v>2.7542392332197975E-4</v>
      </c>
      <c r="M474" s="7"/>
      <c r="N474" s="8"/>
      <c r="O474" s="7">
        <v>16</v>
      </c>
      <c r="P474" s="8">
        <v>7.0484581497797363E-2</v>
      </c>
      <c r="Q474" s="7">
        <v>114</v>
      </c>
      <c r="R474" s="8">
        <v>0.50220264317180618</v>
      </c>
      <c r="S474" s="7">
        <v>97</v>
      </c>
      <c r="T474" s="8">
        <v>0.42731277533039647</v>
      </c>
      <c r="U474" s="10">
        <v>227</v>
      </c>
      <c r="V474" s="11">
        <v>3.6932848921869939E-4</v>
      </c>
      <c r="W474" s="10">
        <v>377</v>
      </c>
      <c r="X474" s="11">
        <v>3.2521194847676588E-4</v>
      </c>
    </row>
    <row r="475" spans="2:24" s="1" customFormat="1" ht="18.75" customHeight="1">
      <c r="B475" s="6" t="s">
        <v>1476</v>
      </c>
      <c r="C475" s="7"/>
      <c r="D475" s="8"/>
      <c r="E475" s="7"/>
      <c r="F475" s="8"/>
      <c r="G475" s="7">
        <v>805</v>
      </c>
      <c r="H475" s="8">
        <v>0.68510638297872339</v>
      </c>
      <c r="I475" s="7">
        <v>370</v>
      </c>
      <c r="J475" s="8">
        <v>0.31489361702127661</v>
      </c>
      <c r="K475" s="10">
        <v>1175</v>
      </c>
      <c r="L475" s="11">
        <v>2.1574873993555079E-3</v>
      </c>
      <c r="M475" s="7"/>
      <c r="N475" s="8"/>
      <c r="O475" s="7">
        <v>3</v>
      </c>
      <c r="P475" s="8">
        <v>2.0256583389601621E-3</v>
      </c>
      <c r="Q475" s="7">
        <v>909</v>
      </c>
      <c r="R475" s="8">
        <v>0.61377447670492913</v>
      </c>
      <c r="S475" s="7">
        <v>569</v>
      </c>
      <c r="T475" s="8">
        <v>0.38419986495611075</v>
      </c>
      <c r="U475" s="10">
        <v>1481</v>
      </c>
      <c r="V475" s="11">
        <v>2.4095836675457876E-3</v>
      </c>
      <c r="W475" s="10">
        <v>2656</v>
      </c>
      <c r="X475" s="11">
        <v>2.2911483691095231E-3</v>
      </c>
    </row>
    <row r="476" spans="2:24" s="1" customFormat="1" ht="18.75" customHeight="1">
      <c r="B476" s="6" t="s">
        <v>1477</v>
      </c>
      <c r="C476" s="7"/>
      <c r="D476" s="8"/>
      <c r="E476" s="7"/>
      <c r="F476" s="8"/>
      <c r="G476" s="7">
        <v>58</v>
      </c>
      <c r="H476" s="8">
        <v>0.55238095238095242</v>
      </c>
      <c r="I476" s="7">
        <v>47</v>
      </c>
      <c r="J476" s="8">
        <v>0.44761904761904764</v>
      </c>
      <c r="K476" s="10">
        <v>105</v>
      </c>
      <c r="L476" s="11">
        <v>1.9279674632538581E-4</v>
      </c>
      <c r="M476" s="7"/>
      <c r="N476" s="8"/>
      <c r="O476" s="7"/>
      <c r="P476" s="8"/>
      <c r="Q476" s="7">
        <v>37</v>
      </c>
      <c r="R476" s="8">
        <v>0.50684931506849318</v>
      </c>
      <c r="S476" s="7">
        <v>36</v>
      </c>
      <c r="T476" s="8">
        <v>0.49315068493150682</v>
      </c>
      <c r="U476" s="10">
        <v>73</v>
      </c>
      <c r="V476" s="11">
        <v>1.1877083573993417E-4</v>
      </c>
      <c r="W476" s="10">
        <v>178</v>
      </c>
      <c r="X476" s="11">
        <v>1.5354834702616533E-4</v>
      </c>
    </row>
    <row r="477" spans="2:24" s="1" customFormat="1" ht="18.75" customHeight="1">
      <c r="B477" s="6" t="s">
        <v>1478</v>
      </c>
      <c r="C477" s="7">
        <v>1</v>
      </c>
      <c r="D477" s="8">
        <v>2.3702299123014932E-4</v>
      </c>
      <c r="E477" s="7">
        <v>3</v>
      </c>
      <c r="F477" s="8">
        <v>7.1106897369044796E-4</v>
      </c>
      <c r="G477" s="7">
        <v>2986</v>
      </c>
      <c r="H477" s="8">
        <v>0.70775065181322583</v>
      </c>
      <c r="I477" s="7">
        <v>1229</v>
      </c>
      <c r="J477" s="8">
        <v>0.29130125622185354</v>
      </c>
      <c r="K477" s="10">
        <v>4219</v>
      </c>
      <c r="L477" s="11">
        <v>7.7467568833028836E-3</v>
      </c>
      <c r="M477" s="7"/>
      <c r="N477" s="8"/>
      <c r="O477" s="7">
        <v>3</v>
      </c>
      <c r="P477" s="8">
        <v>8.9632506722438004E-4</v>
      </c>
      <c r="Q477" s="7">
        <v>2159</v>
      </c>
      <c r="R477" s="8">
        <v>0.64505527337914548</v>
      </c>
      <c r="S477" s="7">
        <v>1185</v>
      </c>
      <c r="T477" s="8">
        <v>0.3540484015536301</v>
      </c>
      <c r="U477" s="10">
        <v>3347</v>
      </c>
      <c r="V477" s="11">
        <v>5.4455614687884887E-3</v>
      </c>
      <c r="W477" s="10">
        <v>7566</v>
      </c>
      <c r="X477" s="11">
        <v>6.5266673797750949E-3</v>
      </c>
    </row>
    <row r="478" spans="2:24" s="1" customFormat="1" ht="18.75" customHeight="1">
      <c r="B478" s="6" t="s">
        <v>1479</v>
      </c>
      <c r="C478" s="7"/>
      <c r="D478" s="8"/>
      <c r="E478" s="7"/>
      <c r="F478" s="8"/>
      <c r="G478" s="7">
        <v>4</v>
      </c>
      <c r="H478" s="8">
        <v>0.5714285714285714</v>
      </c>
      <c r="I478" s="7">
        <v>3</v>
      </c>
      <c r="J478" s="8">
        <v>0.42857142857142855</v>
      </c>
      <c r="K478" s="10">
        <v>7</v>
      </c>
      <c r="L478" s="11">
        <v>1.2853116421692388E-5</v>
      </c>
      <c r="M478" s="7"/>
      <c r="N478" s="8"/>
      <c r="O478" s="7"/>
      <c r="P478" s="8"/>
      <c r="Q478" s="7">
        <v>1</v>
      </c>
      <c r="R478" s="8">
        <v>0.25</v>
      </c>
      <c r="S478" s="7">
        <v>3</v>
      </c>
      <c r="T478" s="8">
        <v>0.75</v>
      </c>
      <c r="U478" s="10">
        <v>4</v>
      </c>
      <c r="V478" s="11">
        <v>6.5079909994484475E-6</v>
      </c>
      <c r="W478" s="10">
        <v>11</v>
      </c>
      <c r="X478" s="11">
        <v>9.4889427937517896E-6</v>
      </c>
    </row>
    <row r="479" spans="2:24" s="1" customFormat="1" ht="18.75" customHeight="1">
      <c r="B479" s="6" t="s">
        <v>1480</v>
      </c>
      <c r="C479" s="7"/>
      <c r="D479" s="8"/>
      <c r="E479" s="7"/>
      <c r="F479" s="8"/>
      <c r="G479" s="7">
        <v>12</v>
      </c>
      <c r="H479" s="8">
        <v>0.6</v>
      </c>
      <c r="I479" s="7">
        <v>8</v>
      </c>
      <c r="J479" s="8">
        <v>0.4</v>
      </c>
      <c r="K479" s="10">
        <v>20</v>
      </c>
      <c r="L479" s="11">
        <v>3.6723189776263965E-5</v>
      </c>
      <c r="M479" s="7"/>
      <c r="N479" s="8"/>
      <c r="O479" s="7"/>
      <c r="P479" s="8"/>
      <c r="Q479" s="7">
        <v>2</v>
      </c>
      <c r="R479" s="8">
        <v>0.15384615384615385</v>
      </c>
      <c r="S479" s="7">
        <v>11</v>
      </c>
      <c r="T479" s="8">
        <v>0.84615384615384615</v>
      </c>
      <c r="U479" s="10">
        <v>13</v>
      </c>
      <c r="V479" s="11">
        <v>2.1150970748207454E-5</v>
      </c>
      <c r="W479" s="10">
        <v>33</v>
      </c>
      <c r="X479" s="11">
        <v>2.8466828381255371E-5</v>
      </c>
    </row>
    <row r="480" spans="2:24" s="1" customFormat="1" ht="18.75" customHeight="1">
      <c r="B480" s="6" t="s">
        <v>1481</v>
      </c>
      <c r="C480" s="7"/>
      <c r="D480" s="8"/>
      <c r="E480" s="7">
        <v>59</v>
      </c>
      <c r="F480" s="8">
        <v>1.1189076427081357E-2</v>
      </c>
      <c r="G480" s="7">
        <v>5143</v>
      </c>
      <c r="H480" s="8">
        <v>0.97534610278778688</v>
      </c>
      <c r="I480" s="7">
        <v>71</v>
      </c>
      <c r="J480" s="8">
        <v>1.3464820785131804E-2</v>
      </c>
      <c r="K480" s="10">
        <v>5273</v>
      </c>
      <c r="L480" s="11">
        <v>9.6820689845119948E-3</v>
      </c>
      <c r="M480" s="7"/>
      <c r="N480" s="8"/>
      <c r="O480" s="7">
        <v>49</v>
      </c>
      <c r="P480" s="8">
        <v>2.5925925925925925E-2</v>
      </c>
      <c r="Q480" s="7">
        <v>1720</v>
      </c>
      <c r="R480" s="8">
        <v>0.91005291005291</v>
      </c>
      <c r="S480" s="7">
        <v>121</v>
      </c>
      <c r="T480" s="8">
        <v>6.402116402116402E-2</v>
      </c>
      <c r="U480" s="10">
        <v>1890</v>
      </c>
      <c r="V480" s="11">
        <v>3.0750257472393918E-3</v>
      </c>
      <c r="W480" s="10">
        <v>7163</v>
      </c>
      <c r="X480" s="11">
        <v>6.1790270210585517E-3</v>
      </c>
    </row>
    <row r="481" spans="2:24" s="1" customFormat="1" ht="18.75" customHeight="1">
      <c r="B481" s="6" t="s">
        <v>1482</v>
      </c>
      <c r="C481" s="7"/>
      <c r="D481" s="8"/>
      <c r="E481" s="7">
        <v>3</v>
      </c>
      <c r="F481" s="8">
        <v>0.2</v>
      </c>
      <c r="G481" s="7">
        <v>7</v>
      </c>
      <c r="H481" s="8">
        <v>0.46666666666666667</v>
      </c>
      <c r="I481" s="7">
        <v>5</v>
      </c>
      <c r="J481" s="8">
        <v>0.33333333333333331</v>
      </c>
      <c r="K481" s="10">
        <v>15</v>
      </c>
      <c r="L481" s="11">
        <v>2.7542392332197974E-5</v>
      </c>
      <c r="M481" s="7"/>
      <c r="N481" s="8"/>
      <c r="O481" s="7">
        <v>1</v>
      </c>
      <c r="P481" s="8">
        <v>0.1111111111111111</v>
      </c>
      <c r="Q481" s="7">
        <v>7</v>
      </c>
      <c r="R481" s="8">
        <v>0.77777777777777779</v>
      </c>
      <c r="S481" s="7">
        <v>1</v>
      </c>
      <c r="T481" s="8">
        <v>0.1111111111111111</v>
      </c>
      <c r="U481" s="10">
        <v>9</v>
      </c>
      <c r="V481" s="11">
        <v>1.4642979748759007E-5</v>
      </c>
      <c r="W481" s="10">
        <v>24</v>
      </c>
      <c r="X481" s="11">
        <v>2.0703147913640268E-5</v>
      </c>
    </row>
    <row r="482" spans="2:24" s="1" customFormat="1" ht="18.75" customHeight="1">
      <c r="B482" s="6" t="s">
        <v>1483</v>
      </c>
      <c r="C482" s="7"/>
      <c r="D482" s="8"/>
      <c r="E482" s="7"/>
      <c r="F482" s="8"/>
      <c r="G482" s="7">
        <v>3</v>
      </c>
      <c r="H482" s="8">
        <v>0.75</v>
      </c>
      <c r="I482" s="7">
        <v>1</v>
      </c>
      <c r="J482" s="8">
        <v>0.25</v>
      </c>
      <c r="K482" s="10">
        <v>4</v>
      </c>
      <c r="L482" s="11">
        <v>7.3446379552527933E-6</v>
      </c>
      <c r="M482" s="7"/>
      <c r="N482" s="8"/>
      <c r="O482" s="7"/>
      <c r="P482" s="8"/>
      <c r="Q482" s="7">
        <v>2</v>
      </c>
      <c r="R482" s="8">
        <v>0.4</v>
      </c>
      <c r="S482" s="7">
        <v>3</v>
      </c>
      <c r="T482" s="8">
        <v>0.6</v>
      </c>
      <c r="U482" s="10">
        <v>5</v>
      </c>
      <c r="V482" s="11">
        <v>8.1349887493105593E-6</v>
      </c>
      <c r="W482" s="10">
        <v>9</v>
      </c>
      <c r="X482" s="11">
        <v>7.7636804676151012E-6</v>
      </c>
    </row>
    <row r="483" spans="2:24" s="1" customFormat="1" ht="18.75" customHeight="1">
      <c r="B483" s="6" t="s">
        <v>1484</v>
      </c>
      <c r="C483" s="7"/>
      <c r="D483" s="8"/>
      <c r="E483" s="7"/>
      <c r="F483" s="8"/>
      <c r="G483" s="7">
        <v>4</v>
      </c>
      <c r="H483" s="8">
        <v>0.5</v>
      </c>
      <c r="I483" s="7">
        <v>4</v>
      </c>
      <c r="J483" s="8">
        <v>0.5</v>
      </c>
      <c r="K483" s="10">
        <v>8</v>
      </c>
      <c r="L483" s="11">
        <v>1.4689275910505587E-5</v>
      </c>
      <c r="M483" s="7"/>
      <c r="N483" s="8"/>
      <c r="O483" s="7"/>
      <c r="P483" s="8"/>
      <c r="Q483" s="7">
        <v>1</v>
      </c>
      <c r="R483" s="8">
        <v>0.5</v>
      </c>
      <c r="S483" s="7">
        <v>1</v>
      </c>
      <c r="T483" s="8">
        <v>0.5</v>
      </c>
      <c r="U483" s="10">
        <v>2</v>
      </c>
      <c r="V483" s="11">
        <v>3.2539954997242237E-6</v>
      </c>
      <c r="W483" s="10">
        <v>10</v>
      </c>
      <c r="X483" s="11">
        <v>8.6263116306834454E-6</v>
      </c>
    </row>
    <row r="484" spans="2:24" s="1" customFormat="1" ht="18.75" customHeight="1">
      <c r="B484" s="6" t="s">
        <v>1485</v>
      </c>
      <c r="C484" s="7"/>
      <c r="D484" s="8"/>
      <c r="E484" s="7">
        <v>12</v>
      </c>
      <c r="F484" s="8">
        <v>0.375</v>
      </c>
      <c r="G484" s="7">
        <v>13</v>
      </c>
      <c r="H484" s="8">
        <v>0.40625</v>
      </c>
      <c r="I484" s="7">
        <v>7</v>
      </c>
      <c r="J484" s="8">
        <v>0.21875</v>
      </c>
      <c r="K484" s="10">
        <v>32</v>
      </c>
      <c r="L484" s="11">
        <v>5.8757103642022346E-5</v>
      </c>
      <c r="M484" s="7"/>
      <c r="N484" s="8"/>
      <c r="O484" s="7">
        <v>4</v>
      </c>
      <c r="P484" s="8">
        <v>0.17391304347826086</v>
      </c>
      <c r="Q484" s="7">
        <v>7</v>
      </c>
      <c r="R484" s="8">
        <v>0.30434782608695654</v>
      </c>
      <c r="S484" s="7">
        <v>12</v>
      </c>
      <c r="T484" s="8">
        <v>0.52173913043478259</v>
      </c>
      <c r="U484" s="10">
        <v>23</v>
      </c>
      <c r="V484" s="11">
        <v>3.7420948246828576E-5</v>
      </c>
      <c r="W484" s="10">
        <v>55</v>
      </c>
      <c r="X484" s="11">
        <v>4.7444713968758953E-5</v>
      </c>
    </row>
    <row r="485" spans="2:24" s="1" customFormat="1" ht="18.75" customHeight="1">
      <c r="B485" s="6" t="s">
        <v>1486</v>
      </c>
      <c r="C485" s="7"/>
      <c r="D485" s="8"/>
      <c r="E485" s="7"/>
      <c r="F485" s="8"/>
      <c r="G485" s="7">
        <v>4</v>
      </c>
      <c r="H485" s="8">
        <v>0.5</v>
      </c>
      <c r="I485" s="7">
        <v>4</v>
      </c>
      <c r="J485" s="8">
        <v>0.5</v>
      </c>
      <c r="K485" s="10">
        <v>8</v>
      </c>
      <c r="L485" s="11">
        <v>1.4689275910505587E-5</v>
      </c>
      <c r="M485" s="7"/>
      <c r="N485" s="8"/>
      <c r="O485" s="7"/>
      <c r="P485" s="8"/>
      <c r="Q485" s="7">
        <v>2</v>
      </c>
      <c r="R485" s="8">
        <v>0.2857142857142857</v>
      </c>
      <c r="S485" s="7">
        <v>5</v>
      </c>
      <c r="T485" s="8">
        <v>0.7142857142857143</v>
      </c>
      <c r="U485" s="10">
        <v>7</v>
      </c>
      <c r="V485" s="11">
        <v>1.1388984249034783E-5</v>
      </c>
      <c r="W485" s="10">
        <v>15</v>
      </c>
      <c r="X485" s="11">
        <v>1.2939467446025168E-5</v>
      </c>
    </row>
    <row r="486" spans="2:24" s="1" customFormat="1" ht="18.75" customHeight="1">
      <c r="B486" s="6" t="s">
        <v>1487</v>
      </c>
      <c r="C486" s="7">
        <v>1</v>
      </c>
      <c r="D486" s="8">
        <v>0.05</v>
      </c>
      <c r="E486" s="7">
        <v>4</v>
      </c>
      <c r="F486" s="8">
        <v>0.2</v>
      </c>
      <c r="G486" s="7">
        <v>10</v>
      </c>
      <c r="H486" s="8">
        <v>0.5</v>
      </c>
      <c r="I486" s="7">
        <v>5</v>
      </c>
      <c r="J486" s="8">
        <v>0.25</v>
      </c>
      <c r="K486" s="10">
        <v>20</v>
      </c>
      <c r="L486" s="11">
        <v>3.6723189776263965E-5</v>
      </c>
      <c r="M486" s="7">
        <v>1</v>
      </c>
      <c r="N486" s="8">
        <v>5.8823529411764705E-2</v>
      </c>
      <c r="O486" s="7">
        <v>1</v>
      </c>
      <c r="P486" s="8">
        <v>5.8823529411764705E-2</v>
      </c>
      <c r="Q486" s="7">
        <v>10</v>
      </c>
      <c r="R486" s="8">
        <v>0.58823529411764708</v>
      </c>
      <c r="S486" s="7">
        <v>5</v>
      </c>
      <c r="T486" s="8">
        <v>0.29411764705882354</v>
      </c>
      <c r="U486" s="10">
        <v>17</v>
      </c>
      <c r="V486" s="11">
        <v>2.7658961747655902E-5</v>
      </c>
      <c r="W486" s="10">
        <v>37</v>
      </c>
      <c r="X486" s="11">
        <v>3.1917353033528747E-5</v>
      </c>
    </row>
    <row r="487" spans="2:24" s="1" customFormat="1" ht="18.75" customHeight="1">
      <c r="B487" s="6" t="s">
        <v>1488</v>
      </c>
      <c r="C487" s="7">
        <v>1</v>
      </c>
      <c r="D487" s="8">
        <v>6.25E-2</v>
      </c>
      <c r="E487" s="7">
        <v>6</v>
      </c>
      <c r="F487" s="8">
        <v>0.375</v>
      </c>
      <c r="G487" s="7">
        <v>5</v>
      </c>
      <c r="H487" s="8">
        <v>0.3125</v>
      </c>
      <c r="I487" s="7">
        <v>4</v>
      </c>
      <c r="J487" s="8">
        <v>0.25</v>
      </c>
      <c r="K487" s="10">
        <v>16</v>
      </c>
      <c r="L487" s="11">
        <v>2.9378551821011173E-5</v>
      </c>
      <c r="M487" s="7"/>
      <c r="N487" s="8"/>
      <c r="O487" s="7">
        <v>1</v>
      </c>
      <c r="P487" s="8">
        <v>0.125</v>
      </c>
      <c r="Q487" s="7">
        <v>5</v>
      </c>
      <c r="R487" s="8">
        <v>0.625</v>
      </c>
      <c r="S487" s="7">
        <v>2</v>
      </c>
      <c r="T487" s="8">
        <v>0.25</v>
      </c>
      <c r="U487" s="10">
        <v>8</v>
      </c>
      <c r="V487" s="11">
        <v>1.3015981998896895E-5</v>
      </c>
      <c r="W487" s="10">
        <v>24</v>
      </c>
      <c r="X487" s="11">
        <v>2.0703147913640268E-5</v>
      </c>
    </row>
    <row r="488" spans="2:24" s="1" customFormat="1" ht="18.75" customHeight="1">
      <c r="B488" s="6" t="s">
        <v>1489</v>
      </c>
      <c r="C488" s="7">
        <v>5</v>
      </c>
      <c r="D488" s="8">
        <v>2.9069767441860465E-2</v>
      </c>
      <c r="E488" s="7">
        <v>71</v>
      </c>
      <c r="F488" s="8">
        <v>0.41279069767441862</v>
      </c>
      <c r="G488" s="7">
        <v>82</v>
      </c>
      <c r="H488" s="8">
        <v>0.47674418604651164</v>
      </c>
      <c r="I488" s="7">
        <v>14</v>
      </c>
      <c r="J488" s="8">
        <v>8.1395348837209308E-2</v>
      </c>
      <c r="K488" s="10">
        <v>172</v>
      </c>
      <c r="L488" s="11">
        <v>3.158194320758701E-4</v>
      </c>
      <c r="M488" s="7">
        <v>7</v>
      </c>
      <c r="N488" s="8">
        <v>5.9322033898305086E-2</v>
      </c>
      <c r="O488" s="7">
        <v>50</v>
      </c>
      <c r="P488" s="8">
        <v>0.42372881355932202</v>
      </c>
      <c r="Q488" s="7">
        <v>42</v>
      </c>
      <c r="R488" s="8">
        <v>0.3559322033898305</v>
      </c>
      <c r="S488" s="7">
        <v>19</v>
      </c>
      <c r="T488" s="8">
        <v>0.16101694915254236</v>
      </c>
      <c r="U488" s="10">
        <v>118</v>
      </c>
      <c r="V488" s="11">
        <v>1.9198573448372922E-4</v>
      </c>
      <c r="W488" s="10">
        <v>290</v>
      </c>
      <c r="X488" s="11">
        <v>2.5016303728981991E-4</v>
      </c>
    </row>
    <row r="489" spans="2:24" s="1" customFormat="1" ht="18.75" customHeight="1">
      <c r="B489" s="6" t="s">
        <v>1490</v>
      </c>
      <c r="C489" s="7"/>
      <c r="D489" s="8"/>
      <c r="E489" s="7"/>
      <c r="F489" s="8"/>
      <c r="G489" s="7">
        <v>5</v>
      </c>
      <c r="H489" s="8">
        <v>1</v>
      </c>
      <c r="I489" s="7"/>
      <c r="J489" s="8"/>
      <c r="K489" s="10">
        <v>5</v>
      </c>
      <c r="L489" s="11">
        <v>9.1807974440659914E-6</v>
      </c>
      <c r="M489" s="7"/>
      <c r="N489" s="8"/>
      <c r="O489" s="7"/>
      <c r="P489" s="8"/>
      <c r="Q489" s="7">
        <v>5</v>
      </c>
      <c r="R489" s="8">
        <v>1</v>
      </c>
      <c r="S489" s="7"/>
      <c r="T489" s="8"/>
      <c r="U489" s="10">
        <v>5</v>
      </c>
      <c r="V489" s="11">
        <v>8.1349887493105593E-6</v>
      </c>
      <c r="W489" s="10">
        <v>10</v>
      </c>
      <c r="X489" s="11">
        <v>8.6263116306834454E-6</v>
      </c>
    </row>
    <row r="490" spans="2:24" s="1" customFormat="1" ht="18.75" customHeight="1">
      <c r="B490" s="6" t="s">
        <v>1491</v>
      </c>
      <c r="C490" s="7"/>
      <c r="D490" s="8"/>
      <c r="E490" s="7"/>
      <c r="F490" s="8"/>
      <c r="G490" s="7">
        <v>6</v>
      </c>
      <c r="H490" s="8">
        <v>1</v>
      </c>
      <c r="I490" s="7"/>
      <c r="J490" s="8"/>
      <c r="K490" s="10">
        <v>6</v>
      </c>
      <c r="L490" s="11">
        <v>1.101695693287919E-5</v>
      </c>
      <c r="M490" s="7"/>
      <c r="N490" s="8"/>
      <c r="O490" s="7"/>
      <c r="P490" s="8"/>
      <c r="Q490" s="7">
        <v>2</v>
      </c>
      <c r="R490" s="8">
        <v>1</v>
      </c>
      <c r="S490" s="7"/>
      <c r="T490" s="8"/>
      <c r="U490" s="10">
        <v>2</v>
      </c>
      <c r="V490" s="11">
        <v>3.2539954997242237E-6</v>
      </c>
      <c r="W490" s="10">
        <v>8</v>
      </c>
      <c r="X490" s="11">
        <v>6.9010493045467562E-6</v>
      </c>
    </row>
    <row r="491" spans="2:24" s="1" customFormat="1" ht="18.75" customHeight="1">
      <c r="B491" s="6" t="s">
        <v>1492</v>
      </c>
      <c r="C491" s="7"/>
      <c r="D491" s="8"/>
      <c r="E491" s="7">
        <v>2</v>
      </c>
      <c r="F491" s="8">
        <v>1.1254924029262803E-3</v>
      </c>
      <c r="G491" s="7">
        <v>660</v>
      </c>
      <c r="H491" s="8">
        <v>0.37141249296567247</v>
      </c>
      <c r="I491" s="7">
        <v>1115</v>
      </c>
      <c r="J491" s="8">
        <v>0.62746201463140128</v>
      </c>
      <c r="K491" s="10">
        <v>1777</v>
      </c>
      <c r="L491" s="11">
        <v>3.2628554116210535E-3</v>
      </c>
      <c r="M491" s="7"/>
      <c r="N491" s="8"/>
      <c r="O491" s="7">
        <v>1</v>
      </c>
      <c r="P491" s="8">
        <v>2.1786492374727671E-3</v>
      </c>
      <c r="Q491" s="7">
        <v>158</v>
      </c>
      <c r="R491" s="8">
        <v>0.34422657952069718</v>
      </c>
      <c r="S491" s="7">
        <v>300</v>
      </c>
      <c r="T491" s="8">
        <v>0.65359477124183007</v>
      </c>
      <c r="U491" s="10">
        <v>459</v>
      </c>
      <c r="V491" s="11">
        <v>7.4679196718670942E-4</v>
      </c>
      <c r="W491" s="10">
        <v>2236</v>
      </c>
      <c r="X491" s="11">
        <v>1.9288432806208184E-3</v>
      </c>
    </row>
    <row r="492" spans="2:24" s="1" customFormat="1" ht="18.75" customHeight="1">
      <c r="B492" s="6" t="s">
        <v>1493</v>
      </c>
      <c r="C492" s="7">
        <v>25</v>
      </c>
      <c r="D492" s="8">
        <v>5.6407942238267152E-3</v>
      </c>
      <c r="E492" s="7">
        <v>151</v>
      </c>
      <c r="F492" s="8">
        <v>3.4070397111913356E-2</v>
      </c>
      <c r="G492" s="7">
        <v>2389</v>
      </c>
      <c r="H492" s="8">
        <v>0.53903429602888087</v>
      </c>
      <c r="I492" s="7">
        <v>1867</v>
      </c>
      <c r="J492" s="8">
        <v>0.42125451263537905</v>
      </c>
      <c r="K492" s="10">
        <v>4432</v>
      </c>
      <c r="L492" s="11">
        <v>8.137858854420095E-3</v>
      </c>
      <c r="M492" s="7">
        <v>13</v>
      </c>
      <c r="N492" s="8">
        <v>4.5013850415512469E-3</v>
      </c>
      <c r="O492" s="7">
        <v>148</v>
      </c>
      <c r="P492" s="8">
        <v>5.1246537396121887E-2</v>
      </c>
      <c r="Q492" s="7">
        <v>1533</v>
      </c>
      <c r="R492" s="8">
        <v>0.53081717451523547</v>
      </c>
      <c r="S492" s="7">
        <v>1194</v>
      </c>
      <c r="T492" s="8">
        <v>0.41343490304709141</v>
      </c>
      <c r="U492" s="10">
        <v>2888</v>
      </c>
      <c r="V492" s="11">
        <v>4.6987695016017794E-3</v>
      </c>
      <c r="W492" s="10">
        <v>7320</v>
      </c>
      <c r="X492" s="11">
        <v>6.3144601136602817E-3</v>
      </c>
    </row>
    <row r="493" spans="2:24" s="1" customFormat="1" ht="18.75" customHeight="1">
      <c r="B493" s="6" t="s">
        <v>1494</v>
      </c>
      <c r="C493" s="7"/>
      <c r="D493" s="8"/>
      <c r="E493" s="7"/>
      <c r="F493" s="8"/>
      <c r="G493" s="7">
        <v>25</v>
      </c>
      <c r="H493" s="8">
        <v>0.56818181818181823</v>
      </c>
      <c r="I493" s="7">
        <v>19</v>
      </c>
      <c r="J493" s="8">
        <v>0.43181818181818182</v>
      </c>
      <c r="K493" s="10">
        <v>44</v>
      </c>
      <c r="L493" s="11">
        <v>8.0791017507780727E-5</v>
      </c>
      <c r="M493" s="7"/>
      <c r="N493" s="8"/>
      <c r="O493" s="7"/>
      <c r="P493" s="8"/>
      <c r="Q493" s="7">
        <v>13</v>
      </c>
      <c r="R493" s="8">
        <v>0.61904761904761907</v>
      </c>
      <c r="S493" s="7">
        <v>8</v>
      </c>
      <c r="T493" s="8">
        <v>0.38095238095238093</v>
      </c>
      <c r="U493" s="10">
        <v>21</v>
      </c>
      <c r="V493" s="11">
        <v>3.4166952747104353E-5</v>
      </c>
      <c r="W493" s="10">
        <v>65</v>
      </c>
      <c r="X493" s="11">
        <v>5.6071025599442399E-5</v>
      </c>
    </row>
    <row r="494" spans="2:24" s="1" customFormat="1" ht="18.75" customHeight="1">
      <c r="B494" s="6" t="s">
        <v>1495</v>
      </c>
      <c r="C494" s="7"/>
      <c r="D494" s="8"/>
      <c r="E494" s="7">
        <v>1</v>
      </c>
      <c r="F494" s="8">
        <v>1.6233766233766235E-3</v>
      </c>
      <c r="G494" s="7">
        <v>486</v>
      </c>
      <c r="H494" s="8">
        <v>0.78896103896103897</v>
      </c>
      <c r="I494" s="7">
        <v>129</v>
      </c>
      <c r="J494" s="8">
        <v>0.20941558441558442</v>
      </c>
      <c r="K494" s="10">
        <v>616</v>
      </c>
      <c r="L494" s="11">
        <v>1.1310742451089303E-3</v>
      </c>
      <c r="M494" s="7"/>
      <c r="N494" s="8"/>
      <c r="O494" s="7">
        <v>2</v>
      </c>
      <c r="P494" s="8">
        <v>4.1237113402061857E-3</v>
      </c>
      <c r="Q494" s="7">
        <v>403</v>
      </c>
      <c r="R494" s="8">
        <v>0.83092783505154644</v>
      </c>
      <c r="S494" s="7">
        <v>80</v>
      </c>
      <c r="T494" s="8">
        <v>0.16494845360824742</v>
      </c>
      <c r="U494" s="10">
        <v>485</v>
      </c>
      <c r="V494" s="11">
        <v>7.8909390868312434E-4</v>
      </c>
      <c r="W494" s="10">
        <v>1101</v>
      </c>
      <c r="X494" s="11">
        <v>9.4975691053824729E-4</v>
      </c>
    </row>
    <row r="495" spans="2:24" s="1" customFormat="1" ht="18.75" customHeight="1">
      <c r="B495" s="6" t="s">
        <v>1496</v>
      </c>
      <c r="C495" s="7"/>
      <c r="D495" s="8"/>
      <c r="E495" s="7">
        <v>1</v>
      </c>
      <c r="F495" s="8">
        <v>4.4247787610619468E-3</v>
      </c>
      <c r="G495" s="7">
        <v>183</v>
      </c>
      <c r="H495" s="8">
        <v>0.80973451327433632</v>
      </c>
      <c r="I495" s="7">
        <v>42</v>
      </c>
      <c r="J495" s="8">
        <v>0.18584070796460178</v>
      </c>
      <c r="K495" s="10">
        <v>226</v>
      </c>
      <c r="L495" s="11">
        <v>4.1497204447178281E-4</v>
      </c>
      <c r="M495" s="7"/>
      <c r="N495" s="8"/>
      <c r="O495" s="7">
        <v>3</v>
      </c>
      <c r="P495" s="8">
        <v>2.8846153846153848E-2</v>
      </c>
      <c r="Q495" s="7">
        <v>74</v>
      </c>
      <c r="R495" s="8">
        <v>0.71153846153846156</v>
      </c>
      <c r="S495" s="7">
        <v>27</v>
      </c>
      <c r="T495" s="8">
        <v>0.25961538461538464</v>
      </c>
      <c r="U495" s="10">
        <v>104</v>
      </c>
      <c r="V495" s="11">
        <v>1.6920776598565963E-4</v>
      </c>
      <c r="W495" s="10">
        <v>330</v>
      </c>
      <c r="X495" s="11">
        <v>2.8466828381255372E-4</v>
      </c>
    </row>
    <row r="496" spans="2:24" s="1" customFormat="1" ht="18.75" customHeight="1">
      <c r="B496" s="6" t="s">
        <v>1497</v>
      </c>
      <c r="C496" s="7"/>
      <c r="D496" s="8"/>
      <c r="E496" s="7"/>
      <c r="F496" s="8"/>
      <c r="G496" s="7">
        <v>545</v>
      </c>
      <c r="H496" s="8">
        <v>0.93965517241379315</v>
      </c>
      <c r="I496" s="7">
        <v>35</v>
      </c>
      <c r="J496" s="8">
        <v>6.0344827586206899E-2</v>
      </c>
      <c r="K496" s="10">
        <v>580</v>
      </c>
      <c r="L496" s="11">
        <v>1.0649725035116551E-3</v>
      </c>
      <c r="M496" s="7"/>
      <c r="N496" s="8"/>
      <c r="O496" s="7"/>
      <c r="P496" s="8"/>
      <c r="Q496" s="7">
        <v>512</v>
      </c>
      <c r="R496" s="8">
        <v>0.92753623188405798</v>
      </c>
      <c r="S496" s="7">
        <v>40</v>
      </c>
      <c r="T496" s="8">
        <v>7.2463768115942032E-2</v>
      </c>
      <c r="U496" s="10">
        <v>552</v>
      </c>
      <c r="V496" s="11">
        <v>8.9810275792388578E-4</v>
      </c>
      <c r="W496" s="10">
        <v>1132</v>
      </c>
      <c r="X496" s="11">
        <v>9.7649847659336602E-4</v>
      </c>
    </row>
    <row r="497" spans="2:24" s="1" customFormat="1" ht="18.75" customHeight="1">
      <c r="B497" s="6" t="s">
        <v>1498</v>
      </c>
      <c r="C497" s="7"/>
      <c r="D497" s="8"/>
      <c r="E497" s="7">
        <v>3</v>
      </c>
      <c r="F497" s="8">
        <v>3.0487804878048782E-3</v>
      </c>
      <c r="G497" s="7">
        <v>922</v>
      </c>
      <c r="H497" s="8">
        <v>0.93699186991869921</v>
      </c>
      <c r="I497" s="7">
        <v>59</v>
      </c>
      <c r="J497" s="8">
        <v>5.9959349593495935E-2</v>
      </c>
      <c r="K497" s="10">
        <v>984</v>
      </c>
      <c r="L497" s="11">
        <v>1.8067809369921872E-3</v>
      </c>
      <c r="M497" s="7"/>
      <c r="N497" s="8"/>
      <c r="O497" s="7">
        <v>6</v>
      </c>
      <c r="P497" s="8">
        <v>1.284796573875803E-2</v>
      </c>
      <c r="Q497" s="7">
        <v>388</v>
      </c>
      <c r="R497" s="8">
        <v>0.83083511777301933</v>
      </c>
      <c r="S497" s="7">
        <v>73</v>
      </c>
      <c r="T497" s="8">
        <v>0.15631691648822268</v>
      </c>
      <c r="U497" s="10">
        <v>467</v>
      </c>
      <c r="V497" s="11">
        <v>7.5980794918560624E-4</v>
      </c>
      <c r="W497" s="10">
        <v>1451</v>
      </c>
      <c r="X497" s="11">
        <v>1.2516778176121679E-3</v>
      </c>
    </row>
    <row r="498" spans="2:24" s="1" customFormat="1" ht="18.75" customHeight="1">
      <c r="B498" s="6" t="s">
        <v>1499</v>
      </c>
      <c r="C498" s="7"/>
      <c r="D498" s="8"/>
      <c r="E498" s="7">
        <v>2</v>
      </c>
      <c r="F498" s="8">
        <v>7.7459333849728897E-4</v>
      </c>
      <c r="G498" s="7">
        <v>556</v>
      </c>
      <c r="H498" s="8">
        <v>0.21533694810224632</v>
      </c>
      <c r="I498" s="7">
        <v>2024</v>
      </c>
      <c r="J498" s="8">
        <v>0.78388845855925637</v>
      </c>
      <c r="K498" s="10">
        <v>2582</v>
      </c>
      <c r="L498" s="11">
        <v>4.7409638001156777E-3</v>
      </c>
      <c r="M498" s="7"/>
      <c r="N498" s="8"/>
      <c r="O498" s="7">
        <v>1</v>
      </c>
      <c r="P498" s="8">
        <v>3.2562683165092806E-4</v>
      </c>
      <c r="Q498" s="7">
        <v>401</v>
      </c>
      <c r="R498" s="8">
        <v>0.13057635949202215</v>
      </c>
      <c r="S498" s="7">
        <v>2669</v>
      </c>
      <c r="T498" s="8">
        <v>0.86909801367632689</v>
      </c>
      <c r="U498" s="10">
        <v>3071</v>
      </c>
      <c r="V498" s="11">
        <v>4.9965100898265455E-3</v>
      </c>
      <c r="W498" s="10">
        <v>5653</v>
      </c>
      <c r="X498" s="11">
        <v>4.8764539648253518E-3</v>
      </c>
    </row>
    <row r="499" spans="2:24" s="1" customFormat="1" ht="18.75" customHeight="1">
      <c r="B499" s="6" t="s">
        <v>1500</v>
      </c>
      <c r="C499" s="7">
        <v>1</v>
      </c>
      <c r="D499" s="8">
        <v>0.14285714285714285</v>
      </c>
      <c r="E499" s="7">
        <v>1</v>
      </c>
      <c r="F499" s="8">
        <v>0.14285714285714285</v>
      </c>
      <c r="G499" s="7">
        <v>3</v>
      </c>
      <c r="H499" s="8">
        <v>0.42857142857142855</v>
      </c>
      <c r="I499" s="7">
        <v>2</v>
      </c>
      <c r="J499" s="8">
        <v>0.2857142857142857</v>
      </c>
      <c r="K499" s="10">
        <v>7</v>
      </c>
      <c r="L499" s="11">
        <v>1.2853116421692388E-5</v>
      </c>
      <c r="M499" s="7">
        <v>1</v>
      </c>
      <c r="N499" s="8">
        <v>0.1</v>
      </c>
      <c r="O499" s="7">
        <v>1</v>
      </c>
      <c r="P499" s="8">
        <v>0.1</v>
      </c>
      <c r="Q499" s="7">
        <v>2</v>
      </c>
      <c r="R499" s="8">
        <v>0.2</v>
      </c>
      <c r="S499" s="7">
        <v>6</v>
      </c>
      <c r="T499" s="8">
        <v>0.6</v>
      </c>
      <c r="U499" s="10">
        <v>10</v>
      </c>
      <c r="V499" s="11">
        <v>1.6269977498621119E-5</v>
      </c>
      <c r="W499" s="10">
        <v>17</v>
      </c>
      <c r="X499" s="11">
        <v>1.4664729772161857E-5</v>
      </c>
    </row>
    <row r="500" spans="2:24" s="1" customFormat="1" ht="18.75" customHeight="1">
      <c r="B500" s="6" t="s">
        <v>1501</v>
      </c>
      <c r="C500" s="7"/>
      <c r="D500" s="8"/>
      <c r="E500" s="7"/>
      <c r="F500" s="8"/>
      <c r="G500" s="7">
        <v>85</v>
      </c>
      <c r="H500" s="8">
        <v>0.77272727272727271</v>
      </c>
      <c r="I500" s="7">
        <v>25</v>
      </c>
      <c r="J500" s="8">
        <v>0.22727272727272727</v>
      </c>
      <c r="K500" s="10">
        <v>110</v>
      </c>
      <c r="L500" s="11">
        <v>2.0197754376945182E-4</v>
      </c>
      <c r="M500" s="7"/>
      <c r="N500" s="8"/>
      <c r="O500" s="7"/>
      <c r="P500" s="8"/>
      <c r="Q500" s="7">
        <v>174</v>
      </c>
      <c r="R500" s="8">
        <v>0.71900826446280997</v>
      </c>
      <c r="S500" s="7">
        <v>68</v>
      </c>
      <c r="T500" s="8">
        <v>0.28099173553719009</v>
      </c>
      <c r="U500" s="10">
        <v>242</v>
      </c>
      <c r="V500" s="11">
        <v>3.9373345546663111E-4</v>
      </c>
      <c r="W500" s="10">
        <v>352</v>
      </c>
      <c r="X500" s="11">
        <v>3.0364616940005727E-4</v>
      </c>
    </row>
    <row r="501" spans="2:24" s="1" customFormat="1" ht="18.75" customHeight="1">
      <c r="B501" s="6" t="s">
        <v>1502</v>
      </c>
      <c r="C501" s="7"/>
      <c r="D501" s="8"/>
      <c r="E501" s="7"/>
      <c r="F501" s="8"/>
      <c r="G501" s="7">
        <v>25</v>
      </c>
      <c r="H501" s="8">
        <v>0.48076923076923078</v>
      </c>
      <c r="I501" s="7">
        <v>27</v>
      </c>
      <c r="J501" s="8">
        <v>0.51923076923076927</v>
      </c>
      <c r="K501" s="10">
        <v>52</v>
      </c>
      <c r="L501" s="11">
        <v>9.5480293418286318E-5</v>
      </c>
      <c r="M501" s="7"/>
      <c r="N501" s="8"/>
      <c r="O501" s="7"/>
      <c r="P501" s="8"/>
      <c r="Q501" s="7">
        <v>37</v>
      </c>
      <c r="R501" s="8">
        <v>0.54411764705882348</v>
      </c>
      <c r="S501" s="7">
        <v>31</v>
      </c>
      <c r="T501" s="8">
        <v>0.45588235294117646</v>
      </c>
      <c r="U501" s="10">
        <v>68</v>
      </c>
      <c r="V501" s="11">
        <v>1.1063584699062361E-4</v>
      </c>
      <c r="W501" s="10">
        <v>120</v>
      </c>
      <c r="X501" s="11">
        <v>1.0351573956820134E-4</v>
      </c>
    </row>
    <row r="502" spans="2:24" s="1" customFormat="1" ht="18.75" customHeight="1">
      <c r="B502" s="6" t="s">
        <v>1503</v>
      </c>
      <c r="C502" s="7"/>
      <c r="D502" s="8"/>
      <c r="E502" s="7"/>
      <c r="F502" s="8"/>
      <c r="G502" s="7">
        <v>78</v>
      </c>
      <c r="H502" s="8">
        <v>0.42391304347826086</v>
      </c>
      <c r="I502" s="7">
        <v>106</v>
      </c>
      <c r="J502" s="8">
        <v>0.57608695652173914</v>
      </c>
      <c r="K502" s="10">
        <v>184</v>
      </c>
      <c r="L502" s="11">
        <v>3.3785334594162847E-4</v>
      </c>
      <c r="M502" s="7"/>
      <c r="N502" s="8"/>
      <c r="O502" s="7"/>
      <c r="P502" s="8"/>
      <c r="Q502" s="7">
        <v>71</v>
      </c>
      <c r="R502" s="8">
        <v>0.45512820512820512</v>
      </c>
      <c r="S502" s="7">
        <v>85</v>
      </c>
      <c r="T502" s="8">
        <v>0.54487179487179482</v>
      </c>
      <c r="U502" s="10">
        <v>156</v>
      </c>
      <c r="V502" s="11">
        <v>2.5381164897848944E-4</v>
      </c>
      <c r="W502" s="10">
        <v>340</v>
      </c>
      <c r="X502" s="11">
        <v>2.9329459544323713E-4</v>
      </c>
    </row>
    <row r="503" spans="2:24" s="1" customFormat="1" ht="18.75" customHeight="1">
      <c r="B503" s="6" t="s">
        <v>1504</v>
      </c>
      <c r="C503" s="7"/>
      <c r="D503" s="8"/>
      <c r="E503" s="7"/>
      <c r="F503" s="8"/>
      <c r="G503" s="7">
        <v>47</v>
      </c>
      <c r="H503" s="8">
        <v>0.58024691358024694</v>
      </c>
      <c r="I503" s="7">
        <v>34</v>
      </c>
      <c r="J503" s="8">
        <v>0.41975308641975306</v>
      </c>
      <c r="K503" s="10">
        <v>81</v>
      </c>
      <c r="L503" s="11">
        <v>1.4872891859386906E-4</v>
      </c>
      <c r="M503" s="7"/>
      <c r="N503" s="8"/>
      <c r="O503" s="7">
        <v>1</v>
      </c>
      <c r="P503" s="8">
        <v>1.1904761904761904E-2</v>
      </c>
      <c r="Q503" s="7">
        <v>37</v>
      </c>
      <c r="R503" s="8">
        <v>0.44047619047619047</v>
      </c>
      <c r="S503" s="7">
        <v>46</v>
      </c>
      <c r="T503" s="8">
        <v>0.54761904761904767</v>
      </c>
      <c r="U503" s="10">
        <v>84</v>
      </c>
      <c r="V503" s="11">
        <v>1.3666781098841741E-4</v>
      </c>
      <c r="W503" s="10">
        <v>165</v>
      </c>
      <c r="X503" s="11">
        <v>1.4233414190627686E-4</v>
      </c>
    </row>
    <row r="504" spans="2:24" s="1" customFormat="1" ht="18.75" customHeight="1">
      <c r="B504" s="6" t="s">
        <v>1505</v>
      </c>
      <c r="C504" s="7">
        <v>3</v>
      </c>
      <c r="D504" s="8">
        <v>8.5470085470085479E-3</v>
      </c>
      <c r="E504" s="7">
        <v>9</v>
      </c>
      <c r="F504" s="8">
        <v>2.564102564102564E-2</v>
      </c>
      <c r="G504" s="7">
        <v>234</v>
      </c>
      <c r="H504" s="8">
        <v>0.66666666666666663</v>
      </c>
      <c r="I504" s="7">
        <v>105</v>
      </c>
      <c r="J504" s="8">
        <v>0.29914529914529914</v>
      </c>
      <c r="K504" s="10">
        <v>351</v>
      </c>
      <c r="L504" s="11">
        <v>6.4449198057343264E-4</v>
      </c>
      <c r="M504" s="7">
        <v>7</v>
      </c>
      <c r="N504" s="8">
        <v>1.7543859649122806E-2</v>
      </c>
      <c r="O504" s="7">
        <v>12</v>
      </c>
      <c r="P504" s="8">
        <v>3.007518796992481E-2</v>
      </c>
      <c r="Q504" s="7">
        <v>241</v>
      </c>
      <c r="R504" s="8">
        <v>0.60401002506265666</v>
      </c>
      <c r="S504" s="7">
        <v>139</v>
      </c>
      <c r="T504" s="8">
        <v>0.34837092731829572</v>
      </c>
      <c r="U504" s="10">
        <v>399</v>
      </c>
      <c r="V504" s="11">
        <v>6.4917210219498267E-4</v>
      </c>
      <c r="W504" s="10">
        <v>750</v>
      </c>
      <c r="X504" s="11">
        <v>6.4697337230125841E-4</v>
      </c>
    </row>
    <row r="505" spans="2:24" s="1" customFormat="1" ht="18.75" customHeight="1">
      <c r="B505" s="6" t="s">
        <v>1506</v>
      </c>
      <c r="C505" s="7"/>
      <c r="D505" s="8"/>
      <c r="E505" s="7"/>
      <c r="F505" s="8"/>
      <c r="G505" s="7">
        <v>29</v>
      </c>
      <c r="H505" s="8">
        <v>0.12083333333333333</v>
      </c>
      <c r="I505" s="7">
        <v>211</v>
      </c>
      <c r="J505" s="8">
        <v>0.87916666666666665</v>
      </c>
      <c r="K505" s="10">
        <v>240</v>
      </c>
      <c r="L505" s="11">
        <v>4.4067827731516759E-4</v>
      </c>
      <c r="M505" s="7"/>
      <c r="N505" s="8"/>
      <c r="O505" s="7"/>
      <c r="P505" s="8"/>
      <c r="Q505" s="7">
        <v>17</v>
      </c>
      <c r="R505" s="8">
        <v>0.1440677966101695</v>
      </c>
      <c r="S505" s="7">
        <v>101</v>
      </c>
      <c r="T505" s="8">
        <v>0.85593220338983056</v>
      </c>
      <c r="U505" s="10">
        <v>118</v>
      </c>
      <c r="V505" s="11">
        <v>1.9198573448372922E-4</v>
      </c>
      <c r="W505" s="10">
        <v>358</v>
      </c>
      <c r="X505" s="11">
        <v>3.0882195637846734E-4</v>
      </c>
    </row>
    <row r="506" spans="2:24" s="1" customFormat="1" ht="18.75" customHeight="1">
      <c r="B506" s="6" t="s">
        <v>1507</v>
      </c>
      <c r="C506" s="7"/>
      <c r="D506" s="8"/>
      <c r="E506" s="7">
        <v>2</v>
      </c>
      <c r="F506" s="8">
        <v>9.0867787369377552E-4</v>
      </c>
      <c r="G506" s="7">
        <v>384</v>
      </c>
      <c r="H506" s="8">
        <v>0.17446615174920491</v>
      </c>
      <c r="I506" s="7">
        <v>1815</v>
      </c>
      <c r="J506" s="8">
        <v>0.82462517037710137</v>
      </c>
      <c r="K506" s="10">
        <v>2201</v>
      </c>
      <c r="L506" s="11">
        <v>4.0413870348778493E-3</v>
      </c>
      <c r="M506" s="7"/>
      <c r="N506" s="8"/>
      <c r="O506" s="7"/>
      <c r="P506" s="8"/>
      <c r="Q506" s="7">
        <v>176</v>
      </c>
      <c r="R506" s="8">
        <v>0.15094339622641509</v>
      </c>
      <c r="S506" s="7">
        <v>990</v>
      </c>
      <c r="T506" s="8">
        <v>0.84905660377358494</v>
      </c>
      <c r="U506" s="10">
        <v>1166</v>
      </c>
      <c r="V506" s="11">
        <v>1.8970793763392225E-3</v>
      </c>
      <c r="W506" s="10">
        <v>3367</v>
      </c>
      <c r="X506" s="11">
        <v>2.9044791260511159E-3</v>
      </c>
    </row>
    <row r="507" spans="2:24" s="1" customFormat="1" ht="18.75" customHeight="1">
      <c r="B507" s="6" t="s">
        <v>1508</v>
      </c>
      <c r="C507" s="7"/>
      <c r="D507" s="8"/>
      <c r="E507" s="7"/>
      <c r="F507" s="8"/>
      <c r="G507" s="7">
        <v>103</v>
      </c>
      <c r="H507" s="8">
        <v>0.31117824773413899</v>
      </c>
      <c r="I507" s="7">
        <v>228</v>
      </c>
      <c r="J507" s="8">
        <v>0.68882175226586106</v>
      </c>
      <c r="K507" s="10">
        <v>331</v>
      </c>
      <c r="L507" s="11">
        <v>6.0776879079716859E-4</v>
      </c>
      <c r="M507" s="7"/>
      <c r="N507" s="8"/>
      <c r="O507" s="7"/>
      <c r="P507" s="8"/>
      <c r="Q507" s="7">
        <v>22</v>
      </c>
      <c r="R507" s="8">
        <v>0.28205128205128205</v>
      </c>
      <c r="S507" s="7">
        <v>56</v>
      </c>
      <c r="T507" s="8">
        <v>0.71794871794871795</v>
      </c>
      <c r="U507" s="10">
        <v>78</v>
      </c>
      <c r="V507" s="11">
        <v>1.2690582448924472E-4</v>
      </c>
      <c r="W507" s="10">
        <v>409</v>
      </c>
      <c r="X507" s="11">
        <v>3.5281614569495289E-4</v>
      </c>
    </row>
    <row r="508" spans="2:24" s="1" customFormat="1" ht="18.75" customHeight="1">
      <c r="B508" s="6" t="s">
        <v>1509</v>
      </c>
      <c r="C508" s="7"/>
      <c r="D508" s="8"/>
      <c r="E508" s="7"/>
      <c r="F508" s="8"/>
      <c r="G508" s="7">
        <v>140</v>
      </c>
      <c r="H508" s="8">
        <v>0.37234042553191488</v>
      </c>
      <c r="I508" s="7">
        <v>236</v>
      </c>
      <c r="J508" s="8">
        <v>0.62765957446808507</v>
      </c>
      <c r="K508" s="10">
        <v>376</v>
      </c>
      <c r="L508" s="11">
        <v>6.9039596779376256E-4</v>
      </c>
      <c r="M508" s="7"/>
      <c r="N508" s="8"/>
      <c r="O508" s="7"/>
      <c r="P508" s="8"/>
      <c r="Q508" s="7">
        <v>23</v>
      </c>
      <c r="R508" s="8">
        <v>0.30263157894736842</v>
      </c>
      <c r="S508" s="7">
        <v>53</v>
      </c>
      <c r="T508" s="8">
        <v>0.69736842105263153</v>
      </c>
      <c r="U508" s="10">
        <v>76</v>
      </c>
      <c r="V508" s="11">
        <v>1.2365182898952052E-4</v>
      </c>
      <c r="W508" s="10">
        <v>452</v>
      </c>
      <c r="X508" s="11">
        <v>3.8990928570689171E-4</v>
      </c>
    </row>
    <row r="509" spans="2:24" s="1" customFormat="1" ht="18.75" customHeight="1">
      <c r="B509" s="6" t="s">
        <v>1510</v>
      </c>
      <c r="C509" s="7"/>
      <c r="D509" s="8"/>
      <c r="E509" s="7">
        <v>7</v>
      </c>
      <c r="F509" s="8">
        <v>7.5268817204301078E-2</v>
      </c>
      <c r="G509" s="7">
        <v>65</v>
      </c>
      <c r="H509" s="8">
        <v>0.69892473118279574</v>
      </c>
      <c r="I509" s="7">
        <v>21</v>
      </c>
      <c r="J509" s="8">
        <v>0.22580645161290322</v>
      </c>
      <c r="K509" s="10">
        <v>93</v>
      </c>
      <c r="L509" s="11">
        <v>1.7076283245962744E-4</v>
      </c>
      <c r="M509" s="7"/>
      <c r="N509" s="8"/>
      <c r="O509" s="7">
        <v>1</v>
      </c>
      <c r="P509" s="8">
        <v>1.2658227848101266E-2</v>
      </c>
      <c r="Q509" s="7">
        <v>32</v>
      </c>
      <c r="R509" s="8">
        <v>0.4050632911392405</v>
      </c>
      <c r="S509" s="7">
        <v>46</v>
      </c>
      <c r="T509" s="8">
        <v>0.58227848101265822</v>
      </c>
      <c r="U509" s="10">
        <v>79</v>
      </c>
      <c r="V509" s="11">
        <v>1.2853282223910685E-4</v>
      </c>
      <c r="W509" s="10">
        <v>172</v>
      </c>
      <c r="X509" s="11">
        <v>1.4837256004775526E-4</v>
      </c>
    </row>
    <row r="510" spans="2:24" s="1" customFormat="1" ht="18.75" customHeight="1">
      <c r="B510" s="6" t="s">
        <v>1511</v>
      </c>
      <c r="C510" s="7">
        <v>1</v>
      </c>
      <c r="D510" s="8">
        <v>5.1150895140664957E-4</v>
      </c>
      <c r="E510" s="7">
        <v>150</v>
      </c>
      <c r="F510" s="8">
        <v>7.6726342710997444E-2</v>
      </c>
      <c r="G510" s="7">
        <v>1563</v>
      </c>
      <c r="H510" s="8">
        <v>0.79948849104859332</v>
      </c>
      <c r="I510" s="7">
        <v>241</v>
      </c>
      <c r="J510" s="8">
        <v>0.12327365728900255</v>
      </c>
      <c r="K510" s="10">
        <v>1955</v>
      </c>
      <c r="L510" s="11">
        <v>3.5896918006298028E-3</v>
      </c>
      <c r="M510" s="7">
        <v>2</v>
      </c>
      <c r="N510" s="8">
        <v>1.3908205841446453E-3</v>
      </c>
      <c r="O510" s="7">
        <v>104</v>
      </c>
      <c r="P510" s="8">
        <v>7.2322670375521564E-2</v>
      </c>
      <c r="Q510" s="7">
        <v>845</v>
      </c>
      <c r="R510" s="8">
        <v>0.58762169680111265</v>
      </c>
      <c r="S510" s="7">
        <v>487</v>
      </c>
      <c r="T510" s="8">
        <v>0.33866481223922112</v>
      </c>
      <c r="U510" s="10">
        <v>1438</v>
      </c>
      <c r="V510" s="11">
        <v>2.3396227643017169E-3</v>
      </c>
      <c r="W510" s="10">
        <v>3393</v>
      </c>
      <c r="X510" s="11">
        <v>2.9269075362908931E-3</v>
      </c>
    </row>
    <row r="511" spans="2:24" s="1" customFormat="1" ht="18.75" customHeight="1">
      <c r="B511" s="6" t="s">
        <v>1512</v>
      </c>
      <c r="C511" s="7"/>
      <c r="D511" s="8"/>
      <c r="E511" s="7">
        <v>2</v>
      </c>
      <c r="F511" s="8">
        <v>1.2422360248447204E-2</v>
      </c>
      <c r="G511" s="7">
        <v>66</v>
      </c>
      <c r="H511" s="8">
        <v>0.40993788819875776</v>
      </c>
      <c r="I511" s="7">
        <v>93</v>
      </c>
      <c r="J511" s="8">
        <v>0.57763975155279501</v>
      </c>
      <c r="K511" s="10">
        <v>161</v>
      </c>
      <c r="L511" s="11">
        <v>2.9562167769892495E-4</v>
      </c>
      <c r="M511" s="7"/>
      <c r="N511" s="8"/>
      <c r="O511" s="7"/>
      <c r="P511" s="8"/>
      <c r="Q511" s="7">
        <v>73</v>
      </c>
      <c r="R511" s="8">
        <v>0.51048951048951052</v>
      </c>
      <c r="S511" s="7">
        <v>70</v>
      </c>
      <c r="T511" s="8">
        <v>0.48951048951048953</v>
      </c>
      <c r="U511" s="10">
        <v>143</v>
      </c>
      <c r="V511" s="11">
        <v>2.3266067823028201E-4</v>
      </c>
      <c r="W511" s="10">
        <v>304</v>
      </c>
      <c r="X511" s="11">
        <v>2.6223987357277672E-4</v>
      </c>
    </row>
    <row r="512" spans="2:24" s="1" customFormat="1" ht="18.75" customHeight="1">
      <c r="B512" s="6" t="s">
        <v>1513</v>
      </c>
      <c r="C512" s="7"/>
      <c r="D512" s="8"/>
      <c r="E512" s="7">
        <v>2</v>
      </c>
      <c r="F512" s="8">
        <v>3.0257186081694403E-3</v>
      </c>
      <c r="G512" s="7">
        <v>402</v>
      </c>
      <c r="H512" s="8">
        <v>0.60816944024205744</v>
      </c>
      <c r="I512" s="7">
        <v>257</v>
      </c>
      <c r="J512" s="8">
        <v>0.38880484114977309</v>
      </c>
      <c r="K512" s="10">
        <v>661</v>
      </c>
      <c r="L512" s="11">
        <v>1.2137014221055241E-3</v>
      </c>
      <c r="M512" s="7"/>
      <c r="N512" s="8"/>
      <c r="O512" s="7">
        <v>3</v>
      </c>
      <c r="P512" s="8">
        <v>4.4052863436123352E-3</v>
      </c>
      <c r="Q512" s="7">
        <v>412</v>
      </c>
      <c r="R512" s="8">
        <v>0.60499265785609402</v>
      </c>
      <c r="S512" s="7">
        <v>266</v>
      </c>
      <c r="T512" s="8">
        <v>0.39060205580029367</v>
      </c>
      <c r="U512" s="10">
        <v>681</v>
      </c>
      <c r="V512" s="11">
        <v>1.1079854676560982E-3</v>
      </c>
      <c r="W512" s="10">
        <v>1342</v>
      </c>
      <c r="X512" s="11">
        <v>1.1576510208377185E-3</v>
      </c>
    </row>
    <row r="513" spans="2:24" s="1" customFormat="1" ht="18.75" customHeight="1">
      <c r="B513" s="6" t="s">
        <v>1514</v>
      </c>
      <c r="C513" s="7">
        <v>4</v>
      </c>
      <c r="D513" s="8">
        <v>3.7914691943127963E-3</v>
      </c>
      <c r="E513" s="7">
        <v>10</v>
      </c>
      <c r="F513" s="8">
        <v>9.4786729857819912E-3</v>
      </c>
      <c r="G513" s="7">
        <v>466</v>
      </c>
      <c r="H513" s="8">
        <v>0.44170616113744077</v>
      </c>
      <c r="I513" s="7">
        <v>575</v>
      </c>
      <c r="J513" s="8">
        <v>0.54502369668246442</v>
      </c>
      <c r="K513" s="10">
        <v>1055</v>
      </c>
      <c r="L513" s="11">
        <v>1.9371482606979243E-3</v>
      </c>
      <c r="M513" s="7">
        <v>10</v>
      </c>
      <c r="N513" s="8">
        <v>1.7241379310344827E-2</v>
      </c>
      <c r="O513" s="7">
        <v>6</v>
      </c>
      <c r="P513" s="8">
        <v>1.0344827586206896E-2</v>
      </c>
      <c r="Q513" s="7">
        <v>245</v>
      </c>
      <c r="R513" s="8">
        <v>0.42241379310344829</v>
      </c>
      <c r="S513" s="7">
        <v>319</v>
      </c>
      <c r="T513" s="8">
        <v>0.55000000000000004</v>
      </c>
      <c r="U513" s="10">
        <v>580</v>
      </c>
      <c r="V513" s="11">
        <v>9.4365869492002495E-4</v>
      </c>
      <c r="W513" s="10">
        <v>1635</v>
      </c>
      <c r="X513" s="11">
        <v>1.4104019516167432E-3</v>
      </c>
    </row>
    <row r="514" spans="2:24" s="1" customFormat="1" ht="18.75" customHeight="1">
      <c r="B514" s="6" t="s">
        <v>1515</v>
      </c>
      <c r="C514" s="7">
        <v>2</v>
      </c>
      <c r="D514" s="8">
        <v>2.6007802340702211E-3</v>
      </c>
      <c r="E514" s="7">
        <v>7</v>
      </c>
      <c r="F514" s="8">
        <v>9.1027308192457735E-3</v>
      </c>
      <c r="G514" s="7">
        <v>250</v>
      </c>
      <c r="H514" s="8">
        <v>0.32509752925877761</v>
      </c>
      <c r="I514" s="7">
        <v>510</v>
      </c>
      <c r="J514" s="8">
        <v>0.66319895968790632</v>
      </c>
      <c r="K514" s="10">
        <v>769</v>
      </c>
      <c r="L514" s="11">
        <v>1.4120066468973494E-3</v>
      </c>
      <c r="M514" s="7">
        <v>4</v>
      </c>
      <c r="N514" s="8">
        <v>8.9686098654708519E-3</v>
      </c>
      <c r="O514" s="7">
        <v>3</v>
      </c>
      <c r="P514" s="8">
        <v>6.7264573991031393E-3</v>
      </c>
      <c r="Q514" s="7">
        <v>121</v>
      </c>
      <c r="R514" s="8">
        <v>0.27130044843049328</v>
      </c>
      <c r="S514" s="7">
        <v>318</v>
      </c>
      <c r="T514" s="8">
        <v>0.71300448430493268</v>
      </c>
      <c r="U514" s="10">
        <v>446</v>
      </c>
      <c r="V514" s="11">
        <v>7.2564099643850197E-4</v>
      </c>
      <c r="W514" s="10">
        <v>1215</v>
      </c>
      <c r="X514" s="11">
        <v>1.0480968631280385E-3</v>
      </c>
    </row>
    <row r="515" spans="2:24" s="1" customFormat="1" ht="18.75" customHeight="1">
      <c r="B515" s="6" t="s">
        <v>1516</v>
      </c>
      <c r="C515" s="7"/>
      <c r="D515" s="8"/>
      <c r="E515" s="7"/>
      <c r="F515" s="8"/>
      <c r="G515" s="7">
        <v>146</v>
      </c>
      <c r="H515" s="8">
        <v>0.60833333333333328</v>
      </c>
      <c r="I515" s="7">
        <v>94</v>
      </c>
      <c r="J515" s="8">
        <v>0.39166666666666666</v>
      </c>
      <c r="K515" s="10">
        <v>240</v>
      </c>
      <c r="L515" s="11">
        <v>4.4067827731516759E-4</v>
      </c>
      <c r="M515" s="7"/>
      <c r="N515" s="8"/>
      <c r="O515" s="7"/>
      <c r="P515" s="8"/>
      <c r="Q515" s="7">
        <v>77</v>
      </c>
      <c r="R515" s="8">
        <v>0.48427672955974843</v>
      </c>
      <c r="S515" s="7">
        <v>82</v>
      </c>
      <c r="T515" s="8">
        <v>0.51572327044025157</v>
      </c>
      <c r="U515" s="10">
        <v>159</v>
      </c>
      <c r="V515" s="11">
        <v>2.5869264222807582E-4</v>
      </c>
      <c r="W515" s="10">
        <v>399</v>
      </c>
      <c r="X515" s="11">
        <v>3.4418983406426948E-4</v>
      </c>
    </row>
    <row r="516" spans="2:24" s="1" customFormat="1" ht="18.75" customHeight="1">
      <c r="B516" s="6" t="s">
        <v>1517</v>
      </c>
      <c r="C516" s="7"/>
      <c r="D516" s="8"/>
      <c r="E516" s="7">
        <v>9</v>
      </c>
      <c r="F516" s="8">
        <v>8.1271446631750043E-4</v>
      </c>
      <c r="G516" s="7">
        <v>3724</v>
      </c>
      <c r="H516" s="8">
        <v>0.33628318584070799</v>
      </c>
      <c r="I516" s="7">
        <v>7341</v>
      </c>
      <c r="J516" s="8">
        <v>0.66290409969297448</v>
      </c>
      <c r="K516" s="10">
        <v>11074</v>
      </c>
      <c r="L516" s="11">
        <v>2.0333630179117358E-2</v>
      </c>
      <c r="M516" s="7"/>
      <c r="N516" s="8"/>
      <c r="O516" s="7">
        <v>7</v>
      </c>
      <c r="P516" s="8">
        <v>3.5024517162013407E-4</v>
      </c>
      <c r="Q516" s="7">
        <v>4059</v>
      </c>
      <c r="R516" s="8">
        <v>0.2030921645151606</v>
      </c>
      <c r="S516" s="7">
        <v>15920</v>
      </c>
      <c r="T516" s="8">
        <v>0.79655759031321927</v>
      </c>
      <c r="U516" s="10">
        <v>19986</v>
      </c>
      <c r="V516" s="11">
        <v>3.2517177028744168E-2</v>
      </c>
      <c r="W516" s="10">
        <v>31060</v>
      </c>
      <c r="X516" s="11">
        <v>2.679332392490278E-2</v>
      </c>
    </row>
    <row r="517" spans="2:24" s="1" customFormat="1" ht="18.75" customHeight="1">
      <c r="B517" s="6" t="s">
        <v>1518</v>
      </c>
      <c r="C517" s="7"/>
      <c r="D517" s="8"/>
      <c r="E517" s="7"/>
      <c r="F517" s="8"/>
      <c r="G517" s="7">
        <v>295</v>
      </c>
      <c r="H517" s="8">
        <v>0.30825496342737724</v>
      </c>
      <c r="I517" s="7">
        <v>662</v>
      </c>
      <c r="J517" s="8">
        <v>0.69174503657262276</v>
      </c>
      <c r="K517" s="10">
        <v>957</v>
      </c>
      <c r="L517" s="11">
        <v>1.7572046307942307E-3</v>
      </c>
      <c r="M517" s="7"/>
      <c r="N517" s="8"/>
      <c r="O517" s="7"/>
      <c r="P517" s="8"/>
      <c r="Q517" s="7">
        <v>386</v>
      </c>
      <c r="R517" s="8">
        <v>0.2089875473741202</v>
      </c>
      <c r="S517" s="7">
        <v>1461</v>
      </c>
      <c r="T517" s="8">
        <v>0.79101245262587982</v>
      </c>
      <c r="U517" s="10">
        <v>1847</v>
      </c>
      <c r="V517" s="11">
        <v>3.0050648439953207E-3</v>
      </c>
      <c r="W517" s="10">
        <v>2804</v>
      </c>
      <c r="X517" s="11">
        <v>2.4188177812436381E-3</v>
      </c>
    </row>
    <row r="518" spans="2:24" s="1" customFormat="1" ht="18.75" customHeight="1">
      <c r="B518" s="6" t="s">
        <v>1519</v>
      </c>
      <c r="C518" s="7"/>
      <c r="D518" s="8"/>
      <c r="E518" s="7">
        <v>11</v>
      </c>
      <c r="F518" s="8">
        <v>9.3220338983050849E-2</v>
      </c>
      <c r="G518" s="7">
        <v>64</v>
      </c>
      <c r="H518" s="8">
        <v>0.5423728813559322</v>
      </c>
      <c r="I518" s="7">
        <v>43</v>
      </c>
      <c r="J518" s="8">
        <v>0.36440677966101692</v>
      </c>
      <c r="K518" s="10">
        <v>118</v>
      </c>
      <c r="L518" s="11">
        <v>2.1666681967995739E-4</v>
      </c>
      <c r="M518" s="7"/>
      <c r="N518" s="8"/>
      <c r="O518" s="7">
        <v>40</v>
      </c>
      <c r="P518" s="8">
        <v>0.14336917562724014</v>
      </c>
      <c r="Q518" s="7">
        <v>140</v>
      </c>
      <c r="R518" s="8">
        <v>0.50179211469534046</v>
      </c>
      <c r="S518" s="7">
        <v>99</v>
      </c>
      <c r="T518" s="8">
        <v>0.35483870967741937</v>
      </c>
      <c r="U518" s="10">
        <v>279</v>
      </c>
      <c r="V518" s="11">
        <v>4.5393237221152922E-4</v>
      </c>
      <c r="W518" s="10">
        <v>397</v>
      </c>
      <c r="X518" s="11">
        <v>3.4246457173813281E-4</v>
      </c>
    </row>
    <row r="519" spans="2:24" s="1" customFormat="1" ht="18.75" customHeight="1">
      <c r="B519" s="6" t="s">
        <v>1520</v>
      </c>
      <c r="C519" s="7"/>
      <c r="D519" s="8"/>
      <c r="E519" s="7"/>
      <c r="F519" s="8"/>
      <c r="G519" s="7">
        <v>83</v>
      </c>
      <c r="H519" s="8">
        <v>0.40096618357487923</v>
      </c>
      <c r="I519" s="7">
        <v>124</v>
      </c>
      <c r="J519" s="8">
        <v>0.59903381642512077</v>
      </c>
      <c r="K519" s="10">
        <v>207</v>
      </c>
      <c r="L519" s="11">
        <v>3.8008501418433204E-4</v>
      </c>
      <c r="M519" s="7"/>
      <c r="N519" s="8"/>
      <c r="O519" s="7"/>
      <c r="P519" s="8"/>
      <c r="Q519" s="7">
        <v>11</v>
      </c>
      <c r="R519" s="8">
        <v>0.19298245614035087</v>
      </c>
      <c r="S519" s="7">
        <v>46</v>
      </c>
      <c r="T519" s="8">
        <v>0.80701754385964908</v>
      </c>
      <c r="U519" s="10">
        <v>57</v>
      </c>
      <c r="V519" s="11">
        <v>9.273887174214038E-5</v>
      </c>
      <c r="W519" s="10">
        <v>264</v>
      </c>
      <c r="X519" s="11">
        <v>2.2773462705004296E-4</v>
      </c>
    </row>
    <row r="520" spans="2:24" s="1" customFormat="1" ht="18.75" customHeight="1">
      <c r="B520" s="6" t="s">
        <v>1521</v>
      </c>
      <c r="C520" s="7">
        <v>1</v>
      </c>
      <c r="D520" s="8">
        <v>1.0626992561105207E-3</v>
      </c>
      <c r="E520" s="7"/>
      <c r="F520" s="8"/>
      <c r="G520" s="7">
        <v>345</v>
      </c>
      <c r="H520" s="8">
        <v>0.36663124335812963</v>
      </c>
      <c r="I520" s="7">
        <v>595</v>
      </c>
      <c r="J520" s="8">
        <v>0.63230605738575985</v>
      </c>
      <c r="K520" s="10">
        <v>941</v>
      </c>
      <c r="L520" s="11">
        <v>1.7278260789732197E-3</v>
      </c>
      <c r="M520" s="7"/>
      <c r="N520" s="8"/>
      <c r="O520" s="7"/>
      <c r="P520" s="8"/>
      <c r="Q520" s="7">
        <v>40</v>
      </c>
      <c r="R520" s="8">
        <v>0.17699115044247787</v>
      </c>
      <c r="S520" s="7">
        <v>186</v>
      </c>
      <c r="T520" s="8">
        <v>0.82300884955752207</v>
      </c>
      <c r="U520" s="10">
        <v>226</v>
      </c>
      <c r="V520" s="11">
        <v>3.6770149146883732E-4</v>
      </c>
      <c r="W520" s="10">
        <v>1167</v>
      </c>
      <c r="X520" s="11">
        <v>1.006690567300758E-3</v>
      </c>
    </row>
    <row r="521" spans="2:24" s="1" customFormat="1" ht="18.75" customHeight="1">
      <c r="B521" s="6" t="s">
        <v>1522</v>
      </c>
      <c r="C521" s="7"/>
      <c r="D521" s="8"/>
      <c r="E521" s="7"/>
      <c r="F521" s="8"/>
      <c r="G521" s="7">
        <v>69</v>
      </c>
      <c r="H521" s="8">
        <v>0.32701421800947866</v>
      </c>
      <c r="I521" s="7">
        <v>142</v>
      </c>
      <c r="J521" s="8">
        <v>0.67298578199052128</v>
      </c>
      <c r="K521" s="10">
        <v>211</v>
      </c>
      <c r="L521" s="11">
        <v>3.8742965213958485E-4</v>
      </c>
      <c r="M521" s="7"/>
      <c r="N521" s="8"/>
      <c r="O521" s="7"/>
      <c r="P521" s="8"/>
      <c r="Q521" s="7">
        <v>10</v>
      </c>
      <c r="R521" s="8">
        <v>0.18181818181818182</v>
      </c>
      <c r="S521" s="7">
        <v>45</v>
      </c>
      <c r="T521" s="8">
        <v>0.81818181818181823</v>
      </c>
      <c r="U521" s="10">
        <v>55</v>
      </c>
      <c r="V521" s="11">
        <v>8.9484876242416163E-5</v>
      </c>
      <c r="W521" s="10">
        <v>266</v>
      </c>
      <c r="X521" s="11">
        <v>2.2945988937617964E-4</v>
      </c>
    </row>
    <row r="522" spans="2:24" s="1" customFormat="1" ht="18.75" customHeight="1">
      <c r="B522" s="6" t="s">
        <v>1523</v>
      </c>
      <c r="C522" s="7"/>
      <c r="D522" s="8"/>
      <c r="E522" s="7">
        <v>2</v>
      </c>
      <c r="F522" s="8">
        <v>1.6326530612244899E-3</v>
      </c>
      <c r="G522" s="7">
        <v>457</v>
      </c>
      <c r="H522" s="8">
        <v>0.3730612244897959</v>
      </c>
      <c r="I522" s="7">
        <v>766</v>
      </c>
      <c r="J522" s="8">
        <v>0.62530612244897954</v>
      </c>
      <c r="K522" s="10">
        <v>1225</v>
      </c>
      <c r="L522" s="11">
        <v>2.2492953737961677E-3</v>
      </c>
      <c r="M522" s="7"/>
      <c r="N522" s="8"/>
      <c r="O522" s="7"/>
      <c r="P522" s="8"/>
      <c r="Q522" s="7">
        <v>45</v>
      </c>
      <c r="R522" s="8">
        <v>0.19480519480519481</v>
      </c>
      <c r="S522" s="7">
        <v>186</v>
      </c>
      <c r="T522" s="8">
        <v>0.80519480519480524</v>
      </c>
      <c r="U522" s="10">
        <v>231</v>
      </c>
      <c r="V522" s="11">
        <v>3.7583648021814785E-4</v>
      </c>
      <c r="W522" s="10">
        <v>1456</v>
      </c>
      <c r="X522" s="11">
        <v>1.2559909734275096E-3</v>
      </c>
    </row>
    <row r="523" spans="2:24" s="1" customFormat="1" ht="18.75" customHeight="1">
      <c r="B523" s="6" t="s">
        <v>1524</v>
      </c>
      <c r="C523" s="7"/>
      <c r="D523" s="8"/>
      <c r="E523" s="7">
        <v>2</v>
      </c>
      <c r="F523" s="8">
        <v>1.4492753623188406E-3</v>
      </c>
      <c r="G523" s="7">
        <v>244</v>
      </c>
      <c r="H523" s="8">
        <v>0.17681159420289855</v>
      </c>
      <c r="I523" s="7">
        <v>1134</v>
      </c>
      <c r="J523" s="8">
        <v>0.82173913043478264</v>
      </c>
      <c r="K523" s="10">
        <v>1380</v>
      </c>
      <c r="L523" s="11">
        <v>2.5339000945622135E-3</v>
      </c>
      <c r="M523" s="7"/>
      <c r="N523" s="8"/>
      <c r="O523" s="7"/>
      <c r="P523" s="8"/>
      <c r="Q523" s="7">
        <v>71</v>
      </c>
      <c r="R523" s="8">
        <v>9.9859353023909983E-2</v>
      </c>
      <c r="S523" s="7">
        <v>640</v>
      </c>
      <c r="T523" s="8">
        <v>0.90014064697608998</v>
      </c>
      <c r="U523" s="10">
        <v>711</v>
      </c>
      <c r="V523" s="11">
        <v>1.1567954001519617E-3</v>
      </c>
      <c r="W523" s="10">
        <v>2091</v>
      </c>
      <c r="X523" s="11">
        <v>1.8037617619759084E-3</v>
      </c>
    </row>
    <row r="524" spans="2:24" s="1" customFormat="1" ht="18.75" customHeight="1">
      <c r="B524" s="6" t="s">
        <v>1525</v>
      </c>
      <c r="C524" s="7"/>
      <c r="D524" s="8"/>
      <c r="E524" s="7">
        <v>8</v>
      </c>
      <c r="F524" s="8">
        <v>1.9569471624266144E-3</v>
      </c>
      <c r="G524" s="7">
        <v>362</v>
      </c>
      <c r="H524" s="8">
        <v>8.85518590998043E-2</v>
      </c>
      <c r="I524" s="7">
        <v>3718</v>
      </c>
      <c r="J524" s="8">
        <v>0.9094911937377691</v>
      </c>
      <c r="K524" s="10">
        <v>4088</v>
      </c>
      <c r="L524" s="11">
        <v>7.5062199902683549E-3</v>
      </c>
      <c r="M524" s="7"/>
      <c r="N524" s="8"/>
      <c r="O524" s="7">
        <v>5</v>
      </c>
      <c r="P524" s="8">
        <v>1.7901897601145722E-3</v>
      </c>
      <c r="Q524" s="7">
        <v>183</v>
      </c>
      <c r="R524" s="8">
        <v>6.5520945220193347E-2</v>
      </c>
      <c r="S524" s="7">
        <v>2605</v>
      </c>
      <c r="T524" s="8">
        <v>0.93268886501969206</v>
      </c>
      <c r="U524" s="10">
        <v>2793</v>
      </c>
      <c r="V524" s="11">
        <v>4.5442047153648789E-3</v>
      </c>
      <c r="W524" s="10">
        <v>6881</v>
      </c>
      <c r="X524" s="11">
        <v>5.9357650330732785E-3</v>
      </c>
    </row>
    <row r="525" spans="2:24" s="1" customFormat="1" ht="18.75" customHeight="1">
      <c r="B525" s="6" t="s">
        <v>1526</v>
      </c>
      <c r="C525" s="7"/>
      <c r="D525" s="8"/>
      <c r="E525" s="7">
        <v>2</v>
      </c>
      <c r="F525" s="8">
        <v>1.2195121951219513E-2</v>
      </c>
      <c r="G525" s="7">
        <v>40</v>
      </c>
      <c r="H525" s="8">
        <v>0.24390243902439024</v>
      </c>
      <c r="I525" s="7">
        <v>122</v>
      </c>
      <c r="J525" s="8">
        <v>0.74390243902439024</v>
      </c>
      <c r="K525" s="10">
        <v>164</v>
      </c>
      <c r="L525" s="11">
        <v>3.0113015616536453E-4</v>
      </c>
      <c r="M525" s="7"/>
      <c r="N525" s="8"/>
      <c r="O525" s="7"/>
      <c r="P525" s="8"/>
      <c r="Q525" s="7">
        <v>15</v>
      </c>
      <c r="R525" s="8">
        <v>0.11194029850746269</v>
      </c>
      <c r="S525" s="7">
        <v>119</v>
      </c>
      <c r="T525" s="8">
        <v>0.88805970149253732</v>
      </c>
      <c r="U525" s="10">
        <v>134</v>
      </c>
      <c r="V525" s="11">
        <v>2.1801769848152301E-4</v>
      </c>
      <c r="W525" s="10">
        <v>298</v>
      </c>
      <c r="X525" s="11">
        <v>2.5706408659436665E-4</v>
      </c>
    </row>
    <row r="526" spans="2:24" s="1" customFormat="1" ht="18.75" customHeight="1">
      <c r="B526" s="6" t="s">
        <v>1527</v>
      </c>
      <c r="C526" s="7"/>
      <c r="D526" s="8"/>
      <c r="E526" s="7">
        <v>7</v>
      </c>
      <c r="F526" s="8">
        <v>4.4987146529562984E-3</v>
      </c>
      <c r="G526" s="7">
        <v>362</v>
      </c>
      <c r="H526" s="8">
        <v>0.2326478149100257</v>
      </c>
      <c r="I526" s="7">
        <v>1187</v>
      </c>
      <c r="J526" s="8">
        <v>0.76285347043701801</v>
      </c>
      <c r="K526" s="10">
        <v>1556</v>
      </c>
      <c r="L526" s="11">
        <v>2.8570641645933367E-3</v>
      </c>
      <c r="M526" s="7">
        <v>2</v>
      </c>
      <c r="N526" s="8">
        <v>2.3980815347721821E-3</v>
      </c>
      <c r="O526" s="7">
        <v>4</v>
      </c>
      <c r="P526" s="8">
        <v>4.7961630695443642E-3</v>
      </c>
      <c r="Q526" s="7">
        <v>138</v>
      </c>
      <c r="R526" s="8">
        <v>0.16546762589928057</v>
      </c>
      <c r="S526" s="7">
        <v>690</v>
      </c>
      <c r="T526" s="8">
        <v>0.82733812949640284</v>
      </c>
      <c r="U526" s="10">
        <v>834</v>
      </c>
      <c r="V526" s="11">
        <v>1.3569161233850013E-3</v>
      </c>
      <c r="W526" s="10">
        <v>2390</v>
      </c>
      <c r="X526" s="11">
        <v>2.0616884797333437E-3</v>
      </c>
    </row>
    <row r="527" spans="2:24" s="1" customFormat="1" ht="18.75" customHeight="1">
      <c r="B527" s="6" t="s">
        <v>1528</v>
      </c>
      <c r="C527" s="7">
        <v>5</v>
      </c>
      <c r="D527" s="8">
        <v>1.5659254619480112E-3</v>
      </c>
      <c r="E527" s="7">
        <v>5</v>
      </c>
      <c r="F527" s="8">
        <v>1.5659254619480112E-3</v>
      </c>
      <c r="G527" s="7">
        <v>1238</v>
      </c>
      <c r="H527" s="8">
        <v>0.38772314437832761</v>
      </c>
      <c r="I527" s="7">
        <v>1945</v>
      </c>
      <c r="J527" s="8">
        <v>0.60914500469777644</v>
      </c>
      <c r="K527" s="10">
        <v>3193</v>
      </c>
      <c r="L527" s="11">
        <v>5.8628572477805426E-3</v>
      </c>
      <c r="M527" s="7">
        <v>2</v>
      </c>
      <c r="N527" s="8">
        <v>1.4771048744460858E-3</v>
      </c>
      <c r="O527" s="7">
        <v>2</v>
      </c>
      <c r="P527" s="8">
        <v>1.4771048744460858E-3</v>
      </c>
      <c r="Q527" s="7">
        <v>228</v>
      </c>
      <c r="R527" s="8">
        <v>0.16838995568685378</v>
      </c>
      <c r="S527" s="7">
        <v>1122</v>
      </c>
      <c r="T527" s="8">
        <v>0.82865583456425407</v>
      </c>
      <c r="U527" s="10">
        <v>1354</v>
      </c>
      <c r="V527" s="11">
        <v>2.2029549533132994E-3</v>
      </c>
      <c r="W527" s="10">
        <v>4547</v>
      </c>
      <c r="X527" s="11">
        <v>3.9223838984717629E-3</v>
      </c>
    </row>
    <row r="528" spans="2:24" s="1" customFormat="1" ht="18.75" customHeight="1">
      <c r="B528" s="6" t="s">
        <v>1529</v>
      </c>
      <c r="C528" s="7"/>
      <c r="D528" s="8"/>
      <c r="E528" s="7"/>
      <c r="F528" s="8"/>
      <c r="G528" s="7">
        <v>250</v>
      </c>
      <c r="H528" s="8">
        <v>0.2413127413127413</v>
      </c>
      <c r="I528" s="7">
        <v>786</v>
      </c>
      <c r="J528" s="8">
        <v>0.75868725868725873</v>
      </c>
      <c r="K528" s="10">
        <v>1036</v>
      </c>
      <c r="L528" s="11">
        <v>1.9022612304104734E-3</v>
      </c>
      <c r="M528" s="7"/>
      <c r="N528" s="8"/>
      <c r="O528" s="7"/>
      <c r="P528" s="8"/>
      <c r="Q528" s="7">
        <v>35</v>
      </c>
      <c r="R528" s="8">
        <v>9.5367847411444148E-2</v>
      </c>
      <c r="S528" s="7">
        <v>332</v>
      </c>
      <c r="T528" s="8">
        <v>0.90463215258855589</v>
      </c>
      <c r="U528" s="10">
        <v>367</v>
      </c>
      <c r="V528" s="11">
        <v>5.9710817419939509E-4</v>
      </c>
      <c r="W528" s="10">
        <v>1403</v>
      </c>
      <c r="X528" s="11">
        <v>1.2102715217848874E-3</v>
      </c>
    </row>
    <row r="529" spans="2:24" s="1" customFormat="1" ht="18.75" customHeight="1">
      <c r="B529" s="6" t="s">
        <v>1530</v>
      </c>
      <c r="C529" s="7"/>
      <c r="D529" s="8"/>
      <c r="E529" s="7">
        <v>1</v>
      </c>
      <c r="F529" s="8">
        <v>1.8463810930576072E-4</v>
      </c>
      <c r="G529" s="7">
        <v>2778</v>
      </c>
      <c r="H529" s="8">
        <v>0.51292466765140321</v>
      </c>
      <c r="I529" s="7">
        <v>2637</v>
      </c>
      <c r="J529" s="8">
        <v>0.48689069423929099</v>
      </c>
      <c r="K529" s="10">
        <v>5416</v>
      </c>
      <c r="L529" s="11">
        <v>9.9446397914122828E-3</v>
      </c>
      <c r="M529" s="7"/>
      <c r="N529" s="8"/>
      <c r="O529" s="7"/>
      <c r="P529" s="8"/>
      <c r="Q529" s="7">
        <v>472</v>
      </c>
      <c r="R529" s="8">
        <v>0.26925270964061609</v>
      </c>
      <c r="S529" s="7">
        <v>1281</v>
      </c>
      <c r="T529" s="8">
        <v>0.73074729035938391</v>
      </c>
      <c r="U529" s="10">
        <v>1753</v>
      </c>
      <c r="V529" s="11">
        <v>2.8521270555082823E-3</v>
      </c>
      <c r="W529" s="10">
        <v>7169</v>
      </c>
      <c r="X529" s="11">
        <v>6.1842028080369617E-3</v>
      </c>
    </row>
    <row r="530" spans="2:24" s="1" customFormat="1" ht="18.75" customHeight="1">
      <c r="B530" s="6" t="s">
        <v>1531</v>
      </c>
      <c r="C530" s="7"/>
      <c r="D530" s="8"/>
      <c r="E530" s="7"/>
      <c r="F530" s="8"/>
      <c r="G530" s="7">
        <v>3026</v>
      </c>
      <c r="H530" s="8">
        <v>0.41181273816004355</v>
      </c>
      <c r="I530" s="7">
        <v>4322</v>
      </c>
      <c r="J530" s="8">
        <v>0.5881872618399564</v>
      </c>
      <c r="K530" s="10">
        <v>7348</v>
      </c>
      <c r="L530" s="11">
        <v>1.3492099923799381E-2</v>
      </c>
      <c r="M530" s="7"/>
      <c r="N530" s="8"/>
      <c r="O530" s="7"/>
      <c r="P530" s="8"/>
      <c r="Q530" s="7">
        <v>489</v>
      </c>
      <c r="R530" s="8">
        <v>0.25323666494044539</v>
      </c>
      <c r="S530" s="7">
        <v>1442</v>
      </c>
      <c r="T530" s="8">
        <v>0.74676333505955461</v>
      </c>
      <c r="U530" s="10">
        <v>1931</v>
      </c>
      <c r="V530" s="11">
        <v>3.1417326549837382E-3</v>
      </c>
      <c r="W530" s="10">
        <v>9279</v>
      </c>
      <c r="X530" s="11">
        <v>8.0043545621111684E-3</v>
      </c>
    </row>
    <row r="531" spans="2:24" s="1" customFormat="1" ht="18.75" customHeight="1">
      <c r="B531" s="6" t="s">
        <v>1532</v>
      </c>
      <c r="C531" s="7"/>
      <c r="D531" s="8"/>
      <c r="E531" s="7"/>
      <c r="F531" s="8"/>
      <c r="G531" s="7">
        <v>108</v>
      </c>
      <c r="H531" s="8">
        <v>0.35526315789473684</v>
      </c>
      <c r="I531" s="7">
        <v>196</v>
      </c>
      <c r="J531" s="8">
        <v>0.64473684210526316</v>
      </c>
      <c r="K531" s="10">
        <v>304</v>
      </c>
      <c r="L531" s="11">
        <v>5.5819248459921232E-4</v>
      </c>
      <c r="M531" s="7"/>
      <c r="N531" s="8"/>
      <c r="O531" s="7"/>
      <c r="P531" s="8"/>
      <c r="Q531" s="7">
        <v>46</v>
      </c>
      <c r="R531" s="8">
        <v>0.19827586206896552</v>
      </c>
      <c r="S531" s="7">
        <v>186</v>
      </c>
      <c r="T531" s="8">
        <v>0.80172413793103448</v>
      </c>
      <c r="U531" s="10">
        <v>232</v>
      </c>
      <c r="V531" s="11">
        <v>3.7746347796800998E-4</v>
      </c>
      <c r="W531" s="10">
        <v>536</v>
      </c>
      <c r="X531" s="11">
        <v>4.6237030340463267E-4</v>
      </c>
    </row>
    <row r="532" spans="2:24" s="1" customFormat="1" ht="18.75" customHeight="1">
      <c r="B532" s="6" t="s">
        <v>1533</v>
      </c>
      <c r="C532" s="7">
        <v>8</v>
      </c>
      <c r="D532" s="8">
        <v>2.0997375328083989E-2</v>
      </c>
      <c r="E532" s="7">
        <v>25</v>
      </c>
      <c r="F532" s="8">
        <v>6.5616797900262466E-2</v>
      </c>
      <c r="G532" s="7">
        <v>220</v>
      </c>
      <c r="H532" s="8">
        <v>0.57742782152230976</v>
      </c>
      <c r="I532" s="7">
        <v>128</v>
      </c>
      <c r="J532" s="8">
        <v>0.33595800524934383</v>
      </c>
      <c r="K532" s="10">
        <v>381</v>
      </c>
      <c r="L532" s="11">
        <v>6.9957676523782855E-4</v>
      </c>
      <c r="M532" s="7">
        <v>3</v>
      </c>
      <c r="N532" s="8">
        <v>1.0563380281690141E-2</v>
      </c>
      <c r="O532" s="7">
        <v>17</v>
      </c>
      <c r="P532" s="8">
        <v>5.9859154929577461E-2</v>
      </c>
      <c r="Q532" s="7">
        <v>139</v>
      </c>
      <c r="R532" s="8">
        <v>0.48943661971830987</v>
      </c>
      <c r="S532" s="7">
        <v>125</v>
      </c>
      <c r="T532" s="8">
        <v>0.44014084507042256</v>
      </c>
      <c r="U532" s="10">
        <v>284</v>
      </c>
      <c r="V532" s="11">
        <v>4.6206736096083981E-4</v>
      </c>
      <c r="W532" s="10">
        <v>665</v>
      </c>
      <c r="X532" s="11">
        <v>5.7364972344044912E-4</v>
      </c>
    </row>
    <row r="533" spans="2:24" s="1" customFormat="1" ht="18.75" customHeight="1">
      <c r="B533" s="6" t="s">
        <v>1534</v>
      </c>
      <c r="C533" s="7">
        <v>5</v>
      </c>
      <c r="D533" s="8">
        <v>1.3192612137203167E-2</v>
      </c>
      <c r="E533" s="7">
        <v>67</v>
      </c>
      <c r="F533" s="8">
        <v>0.17678100263852242</v>
      </c>
      <c r="G533" s="7">
        <v>213</v>
      </c>
      <c r="H533" s="8">
        <v>0.56200527704485492</v>
      </c>
      <c r="I533" s="7">
        <v>94</v>
      </c>
      <c r="J533" s="8">
        <v>0.24802110817941952</v>
      </c>
      <c r="K533" s="10">
        <v>379</v>
      </c>
      <c r="L533" s="11">
        <v>6.959044462602022E-4</v>
      </c>
      <c r="M533" s="7">
        <v>8</v>
      </c>
      <c r="N533" s="8">
        <v>2.247191011235955E-2</v>
      </c>
      <c r="O533" s="7">
        <v>66</v>
      </c>
      <c r="P533" s="8">
        <v>0.1853932584269663</v>
      </c>
      <c r="Q533" s="7">
        <v>181</v>
      </c>
      <c r="R533" s="8">
        <v>0.5084269662921348</v>
      </c>
      <c r="S533" s="7">
        <v>101</v>
      </c>
      <c r="T533" s="8">
        <v>0.28370786516853935</v>
      </c>
      <c r="U533" s="10">
        <v>356</v>
      </c>
      <c r="V533" s="11">
        <v>5.7921119895091189E-4</v>
      </c>
      <c r="W533" s="10">
        <v>735</v>
      </c>
      <c r="X533" s="11">
        <v>6.3403390485523327E-4</v>
      </c>
    </row>
    <row r="534" spans="2:24" s="1" customFormat="1" ht="18.75" customHeight="1">
      <c r="B534" s="6" t="s">
        <v>1535</v>
      </c>
      <c r="C534" s="7"/>
      <c r="D534" s="8"/>
      <c r="E534" s="7"/>
      <c r="F534" s="8"/>
      <c r="G534" s="7">
        <v>271</v>
      </c>
      <c r="H534" s="8">
        <v>0.50185185185185188</v>
      </c>
      <c r="I534" s="7">
        <v>269</v>
      </c>
      <c r="J534" s="8">
        <v>0.49814814814814817</v>
      </c>
      <c r="K534" s="10">
        <v>540</v>
      </c>
      <c r="L534" s="11">
        <v>9.9152612395912699E-4</v>
      </c>
      <c r="M534" s="7"/>
      <c r="N534" s="8"/>
      <c r="O534" s="7"/>
      <c r="P534" s="8"/>
      <c r="Q534" s="7">
        <v>180</v>
      </c>
      <c r="R534" s="8">
        <v>0.32142857142857145</v>
      </c>
      <c r="S534" s="7">
        <v>380</v>
      </c>
      <c r="T534" s="8">
        <v>0.6785714285714286</v>
      </c>
      <c r="U534" s="10">
        <v>560</v>
      </c>
      <c r="V534" s="11">
        <v>9.111187399227827E-4</v>
      </c>
      <c r="W534" s="10">
        <v>1100</v>
      </c>
      <c r="X534" s="11">
        <v>9.4889427937517895E-4</v>
      </c>
    </row>
    <row r="535" spans="2:24" s="1" customFormat="1" ht="18.75" customHeight="1">
      <c r="B535" s="6" t="s">
        <v>1536</v>
      </c>
      <c r="C535" s="7"/>
      <c r="D535" s="8"/>
      <c r="E535" s="7"/>
      <c r="F535" s="8"/>
      <c r="G535" s="7">
        <v>867</v>
      </c>
      <c r="H535" s="8">
        <v>0.63890935887988209</v>
      </c>
      <c r="I535" s="7">
        <v>490</v>
      </c>
      <c r="J535" s="8">
        <v>0.36109064112011791</v>
      </c>
      <c r="K535" s="10">
        <v>1357</v>
      </c>
      <c r="L535" s="11">
        <v>2.4916684263195099E-3</v>
      </c>
      <c r="M535" s="7"/>
      <c r="N535" s="8"/>
      <c r="O535" s="7"/>
      <c r="P535" s="8"/>
      <c r="Q535" s="7">
        <v>680</v>
      </c>
      <c r="R535" s="8">
        <v>0.5214723926380368</v>
      </c>
      <c r="S535" s="7">
        <v>624</v>
      </c>
      <c r="T535" s="8">
        <v>0.4785276073619632</v>
      </c>
      <c r="U535" s="10">
        <v>1304</v>
      </c>
      <c r="V535" s="11">
        <v>2.1216050658201938E-3</v>
      </c>
      <c r="W535" s="10">
        <v>2661</v>
      </c>
      <c r="X535" s="11">
        <v>2.2954615249248648E-3</v>
      </c>
    </row>
    <row r="536" spans="2:24" s="1" customFormat="1" ht="18.75" customHeight="1">
      <c r="B536" s="6" t="s">
        <v>1537</v>
      </c>
      <c r="C536" s="7"/>
      <c r="D536" s="8"/>
      <c r="E536" s="7"/>
      <c r="F536" s="8"/>
      <c r="G536" s="7">
        <v>346</v>
      </c>
      <c r="H536" s="8">
        <v>0.85856079404466501</v>
      </c>
      <c r="I536" s="7">
        <v>57</v>
      </c>
      <c r="J536" s="8">
        <v>0.14143920595533499</v>
      </c>
      <c r="K536" s="10">
        <v>403</v>
      </c>
      <c r="L536" s="11">
        <v>7.3997227399171894E-4</v>
      </c>
      <c r="M536" s="7"/>
      <c r="N536" s="8"/>
      <c r="O536" s="7"/>
      <c r="P536" s="8"/>
      <c r="Q536" s="7">
        <v>820</v>
      </c>
      <c r="R536" s="8">
        <v>0.8855291576673866</v>
      </c>
      <c r="S536" s="7">
        <v>106</v>
      </c>
      <c r="T536" s="8">
        <v>0.11447084233261338</v>
      </c>
      <c r="U536" s="10">
        <v>926</v>
      </c>
      <c r="V536" s="11">
        <v>1.5065999163723157E-3</v>
      </c>
      <c r="W536" s="10">
        <v>1329</v>
      </c>
      <c r="X536" s="11">
        <v>1.1464368157178299E-3</v>
      </c>
    </row>
    <row r="537" spans="2:24" s="1" customFormat="1" ht="18.75" customHeight="1">
      <c r="B537" s="6" t="s">
        <v>1538</v>
      </c>
      <c r="C537" s="7">
        <v>12</v>
      </c>
      <c r="D537" s="8">
        <v>1.3698630136986301E-2</v>
      </c>
      <c r="E537" s="7">
        <v>21</v>
      </c>
      <c r="F537" s="8">
        <v>2.3972602739726026E-2</v>
      </c>
      <c r="G537" s="7">
        <v>278</v>
      </c>
      <c r="H537" s="8">
        <v>0.31735159817351599</v>
      </c>
      <c r="I537" s="7">
        <v>565</v>
      </c>
      <c r="J537" s="8">
        <v>0.64497716894977164</v>
      </c>
      <c r="K537" s="10">
        <v>876</v>
      </c>
      <c r="L537" s="11">
        <v>1.6084757122003617E-3</v>
      </c>
      <c r="M537" s="7">
        <v>6</v>
      </c>
      <c r="N537" s="8">
        <v>1.1428571428571429E-2</v>
      </c>
      <c r="O537" s="7">
        <v>13</v>
      </c>
      <c r="P537" s="8">
        <v>2.4761904761904763E-2</v>
      </c>
      <c r="Q537" s="7">
        <v>147</v>
      </c>
      <c r="R537" s="8">
        <v>0.28000000000000003</v>
      </c>
      <c r="S537" s="7">
        <v>359</v>
      </c>
      <c r="T537" s="8">
        <v>0.68380952380952376</v>
      </c>
      <c r="U537" s="10">
        <v>525</v>
      </c>
      <c r="V537" s="11">
        <v>8.5417381867760873E-4</v>
      </c>
      <c r="W537" s="10">
        <v>1401</v>
      </c>
      <c r="X537" s="11">
        <v>1.2085462594587507E-3</v>
      </c>
    </row>
    <row r="538" spans="2:24" s="1" customFormat="1" ht="18.75" customHeight="1">
      <c r="B538" s="6" t="s">
        <v>1539</v>
      </c>
      <c r="C538" s="7">
        <v>12</v>
      </c>
      <c r="D538" s="8">
        <v>1.0771992818671455E-2</v>
      </c>
      <c r="E538" s="7">
        <v>46</v>
      </c>
      <c r="F538" s="8">
        <v>4.1292639138240578E-2</v>
      </c>
      <c r="G538" s="7">
        <v>312</v>
      </c>
      <c r="H538" s="8">
        <v>0.28007181328545783</v>
      </c>
      <c r="I538" s="7">
        <v>744</v>
      </c>
      <c r="J538" s="8">
        <v>0.66786355475763015</v>
      </c>
      <c r="K538" s="10">
        <v>1114</v>
      </c>
      <c r="L538" s="11">
        <v>2.045481670537903E-3</v>
      </c>
      <c r="M538" s="7">
        <v>12</v>
      </c>
      <c r="N538" s="8">
        <v>1.5424164524421594E-2</v>
      </c>
      <c r="O538" s="7">
        <v>31</v>
      </c>
      <c r="P538" s="8">
        <v>3.9845758354755782E-2</v>
      </c>
      <c r="Q538" s="7">
        <v>169</v>
      </c>
      <c r="R538" s="8">
        <v>0.21722365038560412</v>
      </c>
      <c r="S538" s="7">
        <v>566</v>
      </c>
      <c r="T538" s="8">
        <v>0.72750642673521848</v>
      </c>
      <c r="U538" s="10">
        <v>778</v>
      </c>
      <c r="V538" s="11">
        <v>1.265804249392723E-3</v>
      </c>
      <c r="W538" s="10">
        <v>1892</v>
      </c>
      <c r="X538" s="11">
        <v>1.6320981605253079E-3</v>
      </c>
    </row>
    <row r="539" spans="2:24" s="1" customFormat="1" ht="18.75" customHeight="1">
      <c r="B539" s="6" t="s">
        <v>1540</v>
      </c>
      <c r="C539" s="7"/>
      <c r="D539" s="8"/>
      <c r="E539" s="7"/>
      <c r="F539" s="8"/>
      <c r="G539" s="7">
        <v>172</v>
      </c>
      <c r="H539" s="8">
        <v>0.47910863509749302</v>
      </c>
      <c r="I539" s="7">
        <v>187</v>
      </c>
      <c r="J539" s="8">
        <v>0.52089136490250698</v>
      </c>
      <c r="K539" s="10">
        <v>359</v>
      </c>
      <c r="L539" s="11">
        <v>6.5918125648393815E-4</v>
      </c>
      <c r="M539" s="7"/>
      <c r="N539" s="8"/>
      <c r="O539" s="7"/>
      <c r="P539" s="8"/>
      <c r="Q539" s="7">
        <v>79</v>
      </c>
      <c r="R539" s="8">
        <v>0.30980392156862746</v>
      </c>
      <c r="S539" s="7">
        <v>176</v>
      </c>
      <c r="T539" s="8">
        <v>0.69019607843137254</v>
      </c>
      <c r="U539" s="10">
        <v>255</v>
      </c>
      <c r="V539" s="11">
        <v>4.1488442621483856E-4</v>
      </c>
      <c r="W539" s="10">
        <v>614</v>
      </c>
      <c r="X539" s="11">
        <v>5.2965553412396356E-4</v>
      </c>
    </row>
    <row r="540" spans="2:24" s="1" customFormat="1" ht="18.75" customHeight="1">
      <c r="B540" s="6" t="s">
        <v>1541</v>
      </c>
      <c r="C540" s="7"/>
      <c r="D540" s="8"/>
      <c r="E540" s="7"/>
      <c r="F540" s="8"/>
      <c r="G540" s="7">
        <v>244</v>
      </c>
      <c r="H540" s="8">
        <v>0.270509977827051</v>
      </c>
      <c r="I540" s="7">
        <v>658</v>
      </c>
      <c r="J540" s="8">
        <v>0.729490022172949</v>
      </c>
      <c r="K540" s="10">
        <v>902</v>
      </c>
      <c r="L540" s="11">
        <v>1.6562158589095049E-3</v>
      </c>
      <c r="M540" s="7"/>
      <c r="N540" s="8"/>
      <c r="O540" s="7"/>
      <c r="P540" s="8"/>
      <c r="Q540" s="7">
        <v>154</v>
      </c>
      <c r="R540" s="8">
        <v>0.250814332247557</v>
      </c>
      <c r="S540" s="7">
        <v>460</v>
      </c>
      <c r="T540" s="8">
        <v>0.749185667752443</v>
      </c>
      <c r="U540" s="10">
        <v>614</v>
      </c>
      <c r="V540" s="11">
        <v>9.9897661841533668E-4</v>
      </c>
      <c r="W540" s="10">
        <v>1516</v>
      </c>
      <c r="X540" s="11">
        <v>1.3077488432116104E-3</v>
      </c>
    </row>
    <row r="541" spans="2:24" s="1" customFormat="1" ht="18.75" customHeight="1">
      <c r="B541" s="6" t="s">
        <v>1542</v>
      </c>
      <c r="C541" s="7">
        <v>12</v>
      </c>
      <c r="D541" s="8">
        <v>6.7001675041876048E-3</v>
      </c>
      <c r="E541" s="7">
        <v>10</v>
      </c>
      <c r="F541" s="8">
        <v>5.5834729201563373E-3</v>
      </c>
      <c r="G541" s="7">
        <v>647</v>
      </c>
      <c r="H541" s="8">
        <v>0.36125069793411502</v>
      </c>
      <c r="I541" s="7">
        <v>1122</v>
      </c>
      <c r="J541" s="8">
        <v>0.62646566164154105</v>
      </c>
      <c r="K541" s="10">
        <v>1791</v>
      </c>
      <c r="L541" s="11">
        <v>3.2885616444644382E-3</v>
      </c>
      <c r="M541" s="7">
        <v>6</v>
      </c>
      <c r="N541" s="8">
        <v>3.4364261168384879E-3</v>
      </c>
      <c r="O541" s="7">
        <v>13</v>
      </c>
      <c r="P541" s="8">
        <v>7.4455899198167235E-3</v>
      </c>
      <c r="Q541" s="7">
        <v>431</v>
      </c>
      <c r="R541" s="8">
        <v>0.2468499427262314</v>
      </c>
      <c r="S541" s="7">
        <v>1296</v>
      </c>
      <c r="T541" s="8">
        <v>0.74226804123711343</v>
      </c>
      <c r="U541" s="10">
        <v>1746</v>
      </c>
      <c r="V541" s="11">
        <v>2.8407380712592474E-3</v>
      </c>
      <c r="W541" s="10">
        <v>3537</v>
      </c>
      <c r="X541" s="11">
        <v>3.0511264237727347E-3</v>
      </c>
    </row>
    <row r="542" spans="2:24" s="1" customFormat="1" ht="18.75" customHeight="1">
      <c r="B542" s="6" t="s">
        <v>1543</v>
      </c>
      <c r="C542" s="7">
        <v>10</v>
      </c>
      <c r="D542" s="8">
        <v>5.9311981020166073E-3</v>
      </c>
      <c r="E542" s="7">
        <v>4</v>
      </c>
      <c r="F542" s="8">
        <v>2.3724792408066431E-3</v>
      </c>
      <c r="G542" s="7">
        <v>489</v>
      </c>
      <c r="H542" s="8">
        <v>0.29003558718861211</v>
      </c>
      <c r="I542" s="7">
        <v>1183</v>
      </c>
      <c r="J542" s="8">
        <v>0.70166073546856467</v>
      </c>
      <c r="K542" s="10">
        <v>1686</v>
      </c>
      <c r="L542" s="11">
        <v>3.0957648981390523E-3</v>
      </c>
      <c r="M542" s="7">
        <v>9</v>
      </c>
      <c r="N542" s="8">
        <v>6.2283737024221453E-3</v>
      </c>
      <c r="O542" s="7">
        <v>4</v>
      </c>
      <c r="P542" s="8">
        <v>2.7681660899653978E-3</v>
      </c>
      <c r="Q542" s="7">
        <v>389</v>
      </c>
      <c r="R542" s="8">
        <v>0.26920415224913496</v>
      </c>
      <c r="S542" s="7">
        <v>1043</v>
      </c>
      <c r="T542" s="8">
        <v>0.72179930795847747</v>
      </c>
      <c r="U542" s="10">
        <v>1445</v>
      </c>
      <c r="V542" s="11">
        <v>2.3510117485507518E-3</v>
      </c>
      <c r="W542" s="10">
        <v>3131</v>
      </c>
      <c r="X542" s="11">
        <v>2.7008981715669869E-3</v>
      </c>
    </row>
    <row r="543" spans="2:24" s="1" customFormat="1" ht="18.75" customHeight="1">
      <c r="B543" s="6" t="s">
        <v>1544</v>
      </c>
      <c r="C543" s="7">
        <v>9</v>
      </c>
      <c r="D543" s="8">
        <v>2.7027027027027029E-2</v>
      </c>
      <c r="E543" s="7">
        <v>3</v>
      </c>
      <c r="F543" s="8">
        <v>9.0090090090090089E-3</v>
      </c>
      <c r="G543" s="7">
        <v>133</v>
      </c>
      <c r="H543" s="8">
        <v>0.39939939939939939</v>
      </c>
      <c r="I543" s="7">
        <v>188</v>
      </c>
      <c r="J543" s="8">
        <v>0.56456456456456461</v>
      </c>
      <c r="K543" s="10">
        <v>333</v>
      </c>
      <c r="L543" s="11">
        <v>6.1144110977479505E-4</v>
      </c>
      <c r="M543" s="7">
        <v>9</v>
      </c>
      <c r="N543" s="8">
        <v>4.2452830188679243E-2</v>
      </c>
      <c r="O543" s="7">
        <v>4</v>
      </c>
      <c r="P543" s="8">
        <v>1.8867924528301886E-2</v>
      </c>
      <c r="Q543" s="7">
        <v>60</v>
      </c>
      <c r="R543" s="8">
        <v>0.28301886792452829</v>
      </c>
      <c r="S543" s="7">
        <v>139</v>
      </c>
      <c r="T543" s="8">
        <v>0.65566037735849059</v>
      </c>
      <c r="U543" s="10">
        <v>212</v>
      </c>
      <c r="V543" s="11">
        <v>3.4492352297076773E-4</v>
      </c>
      <c r="W543" s="10">
        <v>545</v>
      </c>
      <c r="X543" s="11">
        <v>4.701339838722478E-4</v>
      </c>
    </row>
    <row r="544" spans="2:24" s="1" customFormat="1" ht="18.75" customHeight="1">
      <c r="B544" s="6" t="s">
        <v>1545</v>
      </c>
      <c r="C544" s="7">
        <v>41</v>
      </c>
      <c r="D544" s="8">
        <v>3.3360455655004069E-2</v>
      </c>
      <c r="E544" s="7">
        <v>341</v>
      </c>
      <c r="F544" s="8">
        <v>0.2774613506916192</v>
      </c>
      <c r="G544" s="7">
        <v>330</v>
      </c>
      <c r="H544" s="8">
        <v>0.26851098454027666</v>
      </c>
      <c r="I544" s="7">
        <v>517</v>
      </c>
      <c r="J544" s="8">
        <v>0.42066720911310007</v>
      </c>
      <c r="K544" s="10">
        <v>1229</v>
      </c>
      <c r="L544" s="11">
        <v>2.2566400117514209E-3</v>
      </c>
      <c r="M544" s="7">
        <v>42</v>
      </c>
      <c r="N544" s="8">
        <v>3.7433155080213901E-2</v>
      </c>
      <c r="O544" s="7">
        <v>256</v>
      </c>
      <c r="P544" s="8">
        <v>0.22816399286987521</v>
      </c>
      <c r="Q544" s="7">
        <v>234</v>
      </c>
      <c r="R544" s="8">
        <v>0.20855614973262032</v>
      </c>
      <c r="S544" s="7">
        <v>590</v>
      </c>
      <c r="T544" s="8">
        <v>0.52584670231729058</v>
      </c>
      <c r="U544" s="10">
        <v>1122</v>
      </c>
      <c r="V544" s="11">
        <v>1.8254914753452897E-3</v>
      </c>
      <c r="W544" s="10">
        <v>2351</v>
      </c>
      <c r="X544" s="11">
        <v>2.0280458643736781E-3</v>
      </c>
    </row>
    <row r="545" spans="2:24" s="1" customFormat="1" ht="18.75" customHeight="1">
      <c r="B545" s="6" t="s">
        <v>1546</v>
      </c>
      <c r="C545" s="7">
        <v>2</v>
      </c>
      <c r="D545" s="8">
        <v>2.4479804161566705E-3</v>
      </c>
      <c r="E545" s="7">
        <v>8</v>
      </c>
      <c r="F545" s="8">
        <v>9.7919216646266821E-3</v>
      </c>
      <c r="G545" s="7">
        <v>188</v>
      </c>
      <c r="H545" s="8">
        <v>0.23011015911872704</v>
      </c>
      <c r="I545" s="7">
        <v>619</v>
      </c>
      <c r="J545" s="8">
        <v>0.75764993880048959</v>
      </c>
      <c r="K545" s="10">
        <v>817</v>
      </c>
      <c r="L545" s="11">
        <v>1.5001423023603829E-3</v>
      </c>
      <c r="M545" s="7">
        <v>1</v>
      </c>
      <c r="N545" s="8">
        <v>5.434782608695652E-3</v>
      </c>
      <c r="O545" s="7">
        <v>4</v>
      </c>
      <c r="P545" s="8">
        <v>2.1739130434782608E-2</v>
      </c>
      <c r="Q545" s="7">
        <v>54</v>
      </c>
      <c r="R545" s="8">
        <v>0.29347826086956524</v>
      </c>
      <c r="S545" s="7">
        <v>125</v>
      </c>
      <c r="T545" s="8">
        <v>0.67934782608695654</v>
      </c>
      <c r="U545" s="10">
        <v>184</v>
      </c>
      <c r="V545" s="11">
        <v>2.9936758597462861E-4</v>
      </c>
      <c r="W545" s="10">
        <v>1001</v>
      </c>
      <c r="X545" s="11">
        <v>8.6349379423141285E-4</v>
      </c>
    </row>
    <row r="546" spans="2:24" s="1" customFormat="1" ht="18.75" customHeight="1">
      <c r="B546" s="6" t="s">
        <v>1547</v>
      </c>
      <c r="C546" s="7">
        <v>22</v>
      </c>
      <c r="D546" s="8">
        <v>2.1400778210116732E-2</v>
      </c>
      <c r="E546" s="7">
        <v>218</v>
      </c>
      <c r="F546" s="8">
        <v>0.21206225680933852</v>
      </c>
      <c r="G546" s="7">
        <v>416</v>
      </c>
      <c r="H546" s="8">
        <v>0.40466926070038911</v>
      </c>
      <c r="I546" s="7">
        <v>372</v>
      </c>
      <c r="J546" s="8">
        <v>0.36186770428015563</v>
      </c>
      <c r="K546" s="10">
        <v>1028</v>
      </c>
      <c r="L546" s="11">
        <v>1.8875719544999678E-3</v>
      </c>
      <c r="M546" s="7">
        <v>20</v>
      </c>
      <c r="N546" s="8">
        <v>2.2805017103762829E-2</v>
      </c>
      <c r="O546" s="7">
        <v>115</v>
      </c>
      <c r="P546" s="8">
        <v>0.13112884834663627</v>
      </c>
      <c r="Q546" s="7">
        <v>349</v>
      </c>
      <c r="R546" s="8">
        <v>0.39794754846066133</v>
      </c>
      <c r="S546" s="7">
        <v>393</v>
      </c>
      <c r="T546" s="8">
        <v>0.44811858608893956</v>
      </c>
      <c r="U546" s="10">
        <v>877</v>
      </c>
      <c r="V546" s="11">
        <v>1.4268770266290722E-3</v>
      </c>
      <c r="W546" s="10">
        <v>1905</v>
      </c>
      <c r="X546" s="11">
        <v>1.6433123656451963E-3</v>
      </c>
    </row>
    <row r="547" spans="2:24" s="1" customFormat="1" ht="18.75" customHeight="1">
      <c r="B547" s="6" t="s">
        <v>1548</v>
      </c>
      <c r="C547" s="7"/>
      <c r="D547" s="8"/>
      <c r="E547" s="7"/>
      <c r="F547" s="8"/>
      <c r="G547" s="7">
        <v>25</v>
      </c>
      <c r="H547" s="8">
        <v>0.390625</v>
      </c>
      <c r="I547" s="7">
        <v>39</v>
      </c>
      <c r="J547" s="8">
        <v>0.609375</v>
      </c>
      <c r="K547" s="10">
        <v>64</v>
      </c>
      <c r="L547" s="11">
        <v>1.1751420728404469E-4</v>
      </c>
      <c r="M547" s="7"/>
      <c r="N547" s="8"/>
      <c r="O547" s="7"/>
      <c r="P547" s="8"/>
      <c r="Q547" s="7">
        <v>13</v>
      </c>
      <c r="R547" s="8">
        <v>0.33333333333333331</v>
      </c>
      <c r="S547" s="7">
        <v>26</v>
      </c>
      <c r="T547" s="8">
        <v>0.66666666666666663</v>
      </c>
      <c r="U547" s="10">
        <v>39</v>
      </c>
      <c r="V547" s="11">
        <v>6.3452912244622359E-5</v>
      </c>
      <c r="W547" s="10">
        <v>103</v>
      </c>
      <c r="X547" s="11">
        <v>8.8851009796039488E-5</v>
      </c>
    </row>
    <row r="548" spans="2:24" s="1" customFormat="1" ht="18.75" customHeight="1">
      <c r="B548" s="6" t="s">
        <v>1549</v>
      </c>
      <c r="C548" s="7"/>
      <c r="D548" s="8"/>
      <c r="E548" s="7"/>
      <c r="F548" s="8"/>
      <c r="G548" s="7">
        <v>1200</v>
      </c>
      <c r="H548" s="8">
        <v>0.22022389429253075</v>
      </c>
      <c r="I548" s="7">
        <v>4249</v>
      </c>
      <c r="J548" s="8">
        <v>0.77977610570746925</v>
      </c>
      <c r="K548" s="10">
        <v>5449</v>
      </c>
      <c r="L548" s="11">
        <v>1.0005233054543117E-2</v>
      </c>
      <c r="M548" s="7"/>
      <c r="N548" s="8"/>
      <c r="O548" s="7"/>
      <c r="P548" s="8"/>
      <c r="Q548" s="7">
        <v>914</v>
      </c>
      <c r="R548" s="8">
        <v>0.18896009923506304</v>
      </c>
      <c r="S548" s="7">
        <v>3923</v>
      </c>
      <c r="T548" s="8">
        <v>0.81103990076493693</v>
      </c>
      <c r="U548" s="10">
        <v>4837</v>
      </c>
      <c r="V548" s="11">
        <v>7.8697881160830346E-3</v>
      </c>
      <c r="W548" s="10">
        <v>10286</v>
      </c>
      <c r="X548" s="11">
        <v>8.8730241433209924E-3</v>
      </c>
    </row>
    <row r="549" spans="2:24" s="1" customFormat="1" ht="18.75" customHeight="1">
      <c r="B549" s="6" t="s">
        <v>1550</v>
      </c>
      <c r="C549" s="7"/>
      <c r="D549" s="8"/>
      <c r="E549" s="7"/>
      <c r="F549" s="8"/>
      <c r="G549" s="7">
        <v>101</v>
      </c>
      <c r="H549" s="8">
        <v>0.15256797583081572</v>
      </c>
      <c r="I549" s="7">
        <v>561</v>
      </c>
      <c r="J549" s="8">
        <v>0.84743202416918428</v>
      </c>
      <c r="K549" s="10">
        <v>662</v>
      </c>
      <c r="L549" s="11">
        <v>1.2155375815943372E-3</v>
      </c>
      <c r="M549" s="7"/>
      <c r="N549" s="8"/>
      <c r="O549" s="7"/>
      <c r="P549" s="8"/>
      <c r="Q549" s="7">
        <v>35</v>
      </c>
      <c r="R549" s="8">
        <v>0.11475409836065574</v>
      </c>
      <c r="S549" s="7">
        <v>270</v>
      </c>
      <c r="T549" s="8">
        <v>0.88524590163934425</v>
      </c>
      <c r="U549" s="10">
        <v>305</v>
      </c>
      <c r="V549" s="11">
        <v>4.9623431370794419E-4</v>
      </c>
      <c r="W549" s="10">
        <v>967</v>
      </c>
      <c r="X549" s="11">
        <v>8.3416433468708922E-4</v>
      </c>
    </row>
    <row r="550" spans="2:24" s="1" customFormat="1" ht="18.75" customHeight="1">
      <c r="B550" s="6" t="s">
        <v>1551</v>
      </c>
      <c r="C550" s="7">
        <v>1</v>
      </c>
      <c r="D550" s="8">
        <v>2.8985507246376812E-3</v>
      </c>
      <c r="E550" s="7">
        <v>5</v>
      </c>
      <c r="F550" s="8">
        <v>1.4492753623188406E-2</v>
      </c>
      <c r="G550" s="7">
        <v>122</v>
      </c>
      <c r="H550" s="8">
        <v>0.3536231884057971</v>
      </c>
      <c r="I550" s="7">
        <v>217</v>
      </c>
      <c r="J550" s="8">
        <v>0.62898550724637681</v>
      </c>
      <c r="K550" s="10">
        <v>345</v>
      </c>
      <c r="L550" s="11">
        <v>6.3347502364055337E-4</v>
      </c>
      <c r="M550" s="7">
        <v>2</v>
      </c>
      <c r="N550" s="8">
        <v>7.246376811594203E-3</v>
      </c>
      <c r="O550" s="7">
        <v>12</v>
      </c>
      <c r="P550" s="8">
        <v>4.3478260869565216E-2</v>
      </c>
      <c r="Q550" s="7">
        <v>89</v>
      </c>
      <c r="R550" s="8">
        <v>0.32246376811594202</v>
      </c>
      <c r="S550" s="7">
        <v>173</v>
      </c>
      <c r="T550" s="8">
        <v>0.62681159420289856</v>
      </c>
      <c r="U550" s="10">
        <v>276</v>
      </c>
      <c r="V550" s="11">
        <v>4.4905137896194289E-4</v>
      </c>
      <c r="W550" s="10">
        <v>621</v>
      </c>
      <c r="X550" s="11">
        <v>5.3569395226544191E-4</v>
      </c>
    </row>
    <row r="551" spans="2:24" s="1" customFormat="1" ht="18.75" customHeight="1">
      <c r="B551" s="6" t="s">
        <v>1552</v>
      </c>
      <c r="C551" s="7"/>
      <c r="D551" s="8"/>
      <c r="E551" s="7">
        <v>5</v>
      </c>
      <c r="F551" s="8">
        <v>3.4722222222222224E-2</v>
      </c>
      <c r="G551" s="7">
        <v>67</v>
      </c>
      <c r="H551" s="8">
        <v>0.46527777777777779</v>
      </c>
      <c r="I551" s="7">
        <v>72</v>
      </c>
      <c r="J551" s="8">
        <v>0.5</v>
      </c>
      <c r="K551" s="10">
        <v>144</v>
      </c>
      <c r="L551" s="11">
        <v>2.6440696638910054E-4</v>
      </c>
      <c r="M551" s="7">
        <v>1</v>
      </c>
      <c r="N551" s="8">
        <v>9.6153846153846159E-3</v>
      </c>
      <c r="O551" s="7">
        <v>3</v>
      </c>
      <c r="P551" s="8">
        <v>2.8846153846153848E-2</v>
      </c>
      <c r="Q551" s="7">
        <v>54</v>
      </c>
      <c r="R551" s="8">
        <v>0.51923076923076927</v>
      </c>
      <c r="S551" s="7">
        <v>46</v>
      </c>
      <c r="T551" s="8">
        <v>0.44230769230769229</v>
      </c>
      <c r="U551" s="10">
        <v>104</v>
      </c>
      <c r="V551" s="11">
        <v>1.6920776598565963E-4</v>
      </c>
      <c r="W551" s="10">
        <v>248</v>
      </c>
      <c r="X551" s="11">
        <v>2.1393252844094946E-4</v>
      </c>
    </row>
    <row r="552" spans="2:24" s="1" customFormat="1" ht="22.5" customHeight="1">
      <c r="B552" s="9" t="s">
        <v>839</v>
      </c>
      <c r="C552" s="10">
        <v>54956</v>
      </c>
      <c r="D552" s="11">
        <v>0.10090798086721812</v>
      </c>
      <c r="E552" s="10">
        <v>27071</v>
      </c>
      <c r="F552" s="11">
        <v>4.9706673521662088E-2</v>
      </c>
      <c r="G552" s="10">
        <v>200571</v>
      </c>
      <c r="H552" s="11">
        <v>0.368280344830752</v>
      </c>
      <c r="I552" s="10">
        <v>262017</v>
      </c>
      <c r="J552" s="11">
        <v>0.48110500078036778</v>
      </c>
      <c r="K552" s="10">
        <v>544615</v>
      </c>
      <c r="L552" s="11">
        <v>1</v>
      </c>
      <c r="M552" s="10">
        <v>50092</v>
      </c>
      <c r="N552" s="11">
        <v>8.1499571286092906E-2</v>
      </c>
      <c r="O552" s="10">
        <v>20657</v>
      </c>
      <c r="P552" s="11">
        <v>3.3608892518901645E-2</v>
      </c>
      <c r="Q552" s="10">
        <v>275694</v>
      </c>
      <c r="R552" s="11">
        <v>0.44855351765048507</v>
      </c>
      <c r="S552" s="10">
        <v>268186</v>
      </c>
      <c r="T552" s="11">
        <v>0.43633801854452037</v>
      </c>
      <c r="U552" s="10">
        <v>614629</v>
      </c>
      <c r="V552" s="11">
        <v>1</v>
      </c>
      <c r="W552" s="10">
        <v>1159244</v>
      </c>
      <c r="X552" s="11">
        <v>1</v>
      </c>
    </row>
  </sheetData>
  <mergeCells count="20">
    <mergeCell ref="O14:P14"/>
    <mergeCell ref="Q14:R14"/>
    <mergeCell ref="S14:T14"/>
    <mergeCell ref="U14:V14"/>
    <mergeCell ref="B13:B15"/>
    <mergeCell ref="C13:L13"/>
    <mergeCell ref="M13:V13"/>
    <mergeCell ref="W13:X14"/>
    <mergeCell ref="C14:D14"/>
    <mergeCell ref="E14:F14"/>
    <mergeCell ref="G14:H14"/>
    <mergeCell ref="I14:J14"/>
    <mergeCell ref="K14:L14"/>
    <mergeCell ref="M14:N14"/>
    <mergeCell ref="B11:D11"/>
    <mergeCell ref="K2:O3"/>
    <mergeCell ref="S2:V2"/>
    <mergeCell ref="J5:P6"/>
    <mergeCell ref="B6:C7"/>
    <mergeCell ref="B9:C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101"/>
  <sheetViews>
    <sheetView workbookViewId="0"/>
  </sheetViews>
  <sheetFormatPr defaultColWidth="8.85546875" defaultRowHeight="12.75"/>
  <cols>
    <col min="1" max="1" width="1" style="12" customWidth="1"/>
    <col min="2" max="2" width="44.140625" style="12" customWidth="1"/>
    <col min="3" max="12" width="14.140625" style="12" customWidth="1"/>
    <col min="13" max="16384" width="8.85546875" style="12"/>
  </cols>
  <sheetData>
    <row r="1" spans="2:11" s="1" customFormat="1" ht="11.25" customHeight="1" thickBot="1"/>
    <row r="2" spans="2:11" s="1" customFormat="1" ht="15.75" customHeight="1" thickBot="1">
      <c r="E2" s="216" t="s">
        <v>0</v>
      </c>
      <c r="F2" s="216"/>
      <c r="J2" s="220" t="s">
        <v>1553</v>
      </c>
      <c r="K2" s="220"/>
    </row>
    <row r="3" spans="2:11" s="1" customFormat="1" ht="3" customHeight="1" thickBot="1">
      <c r="E3" s="216"/>
      <c r="F3" s="216"/>
    </row>
    <row r="4" spans="2:11" s="1" customFormat="1" ht="37.5" customHeight="1"/>
    <row r="5" spans="2:11" s="1" customFormat="1" ht="15" customHeight="1" thickBot="1">
      <c r="D5" s="217" t="s">
        <v>1554</v>
      </c>
      <c r="E5" s="217"/>
      <c r="F5" s="217"/>
      <c r="G5" s="217"/>
    </row>
    <row r="6" spans="2:11" s="1" customFormat="1" ht="3" customHeight="1" thickBot="1">
      <c r="D6" s="217"/>
      <c r="E6" s="217"/>
      <c r="F6" s="217"/>
      <c r="G6" s="217"/>
    </row>
    <row r="7" spans="2:11" s="1" customFormat="1" ht="12" customHeight="1"/>
    <row r="8" spans="2:11" s="1" customFormat="1" ht="15.75" customHeight="1">
      <c r="B8" s="2" t="s">
        <v>1555</v>
      </c>
    </row>
    <row r="9" spans="2:11" s="1" customFormat="1" ht="2.25" customHeight="1"/>
    <row r="10" spans="2:11" s="1" customFormat="1" ht="15" customHeight="1">
      <c r="B10" s="2" t="s">
        <v>1556</v>
      </c>
    </row>
    <row r="11" spans="2:11" s="1" customFormat="1" ht="3" customHeight="1"/>
    <row r="12" spans="2:11" s="1" customFormat="1" ht="15" customHeight="1">
      <c r="B12" s="2" t="s">
        <v>1557</v>
      </c>
    </row>
    <row r="13" spans="2:11" s="1" customFormat="1" ht="17.25" customHeight="1"/>
    <row r="14" spans="2:11" s="1" customFormat="1" ht="18" customHeight="1">
      <c r="B14" s="18"/>
      <c r="C14" s="44"/>
      <c r="D14" s="44"/>
      <c r="E14" s="239"/>
      <c r="F14" s="239"/>
      <c r="G14" s="239"/>
      <c r="H14" s="218" t="s">
        <v>839</v>
      </c>
      <c r="I14" s="218"/>
      <c r="J14" s="218"/>
      <c r="K14" s="218"/>
    </row>
    <row r="15" spans="2:11" s="1" customFormat="1" ht="18" customHeight="1">
      <c r="B15" s="18"/>
      <c r="C15" s="44"/>
      <c r="D15" s="44"/>
      <c r="E15" s="240" t="s">
        <v>1558</v>
      </c>
      <c r="F15" s="240"/>
      <c r="G15" s="240"/>
      <c r="H15" s="233" t="s">
        <v>898</v>
      </c>
      <c r="I15" s="233"/>
      <c r="J15" s="231" t="s">
        <v>899</v>
      </c>
      <c r="K15" s="231"/>
    </row>
    <row r="16" spans="2:11" s="1" customFormat="1" ht="45.75" customHeight="1">
      <c r="B16" s="52" t="s">
        <v>1559</v>
      </c>
      <c r="C16" s="20" t="s">
        <v>1560</v>
      </c>
      <c r="D16" s="20" t="s">
        <v>1561</v>
      </c>
      <c r="E16" s="35" t="s">
        <v>900</v>
      </c>
      <c r="F16" s="35" t="s">
        <v>899</v>
      </c>
      <c r="G16" s="20" t="s">
        <v>1562</v>
      </c>
      <c r="H16" s="35" t="s">
        <v>900</v>
      </c>
      <c r="I16" s="20" t="s">
        <v>901</v>
      </c>
      <c r="J16" s="20" t="s">
        <v>900</v>
      </c>
      <c r="K16" s="20" t="s">
        <v>901</v>
      </c>
    </row>
    <row r="17" spans="2:11" s="1" customFormat="1" ht="15" customHeight="1">
      <c r="B17" s="224" t="s">
        <v>215</v>
      </c>
      <c r="C17" s="53" t="s">
        <v>1563</v>
      </c>
      <c r="D17" s="7">
        <v>53</v>
      </c>
      <c r="E17" s="7"/>
      <c r="F17" s="7"/>
      <c r="G17" s="54"/>
      <c r="H17" s="7">
        <v>53</v>
      </c>
      <c r="I17" s="8">
        <v>2.4862902204354293E-4</v>
      </c>
      <c r="J17" s="7">
        <v>53</v>
      </c>
      <c r="K17" s="8">
        <v>1.698347795993181E-4</v>
      </c>
    </row>
    <row r="18" spans="2:11" s="1" customFormat="1" ht="15" customHeight="1">
      <c r="B18" s="224"/>
      <c r="C18" s="53" t="s">
        <v>1564</v>
      </c>
      <c r="D18" s="7">
        <v>20</v>
      </c>
      <c r="E18" s="7">
        <v>66</v>
      </c>
      <c r="F18" s="7">
        <v>547</v>
      </c>
      <c r="G18" s="54">
        <v>8.2878787878787872</v>
      </c>
      <c r="H18" s="7">
        <v>86</v>
      </c>
      <c r="I18" s="8">
        <v>4.0343577161782438E-4</v>
      </c>
      <c r="J18" s="7">
        <v>567</v>
      </c>
      <c r="K18" s="8">
        <v>1.8169116987323275E-3</v>
      </c>
    </row>
    <row r="19" spans="2:11" s="1" customFormat="1" ht="15" customHeight="1">
      <c r="B19" s="224" t="s">
        <v>216</v>
      </c>
      <c r="C19" s="53" t="s">
        <v>1563</v>
      </c>
      <c r="D19" s="7">
        <v>517</v>
      </c>
      <c r="E19" s="7">
        <v>36</v>
      </c>
      <c r="F19" s="7">
        <v>147</v>
      </c>
      <c r="G19" s="54">
        <v>4.083333333333333</v>
      </c>
      <c r="H19" s="7">
        <v>553</v>
      </c>
      <c r="I19" s="8">
        <v>2.5941858337750799E-3</v>
      </c>
      <c r="J19" s="7">
        <v>664</v>
      </c>
      <c r="K19" s="8">
        <v>2.1277413896971173E-3</v>
      </c>
    </row>
    <row r="20" spans="2:11" s="1" customFormat="1" ht="15" customHeight="1">
      <c r="B20" s="224"/>
      <c r="C20" s="53" t="s">
        <v>1564</v>
      </c>
      <c r="D20" s="7">
        <v>3439</v>
      </c>
      <c r="E20" s="7">
        <v>1290</v>
      </c>
      <c r="F20" s="7">
        <v>9372</v>
      </c>
      <c r="G20" s="54">
        <v>7.2651162790697672</v>
      </c>
      <c r="H20" s="7">
        <v>4729</v>
      </c>
      <c r="I20" s="8">
        <v>2.2184276325356876E-2</v>
      </c>
      <c r="J20" s="7">
        <v>12811</v>
      </c>
      <c r="K20" s="8">
        <v>4.1051950215978572E-2</v>
      </c>
    </row>
    <row r="21" spans="2:11" s="1" customFormat="1" ht="15" customHeight="1">
      <c r="B21" s="224" t="s">
        <v>218</v>
      </c>
      <c r="C21" s="53" t="s">
        <v>1563</v>
      </c>
      <c r="D21" s="7">
        <v>12</v>
      </c>
      <c r="E21" s="7">
        <v>1</v>
      </c>
      <c r="F21" s="7">
        <v>2</v>
      </c>
      <c r="G21" s="54">
        <v>2</v>
      </c>
      <c r="H21" s="7">
        <v>13</v>
      </c>
      <c r="I21" s="8">
        <v>6.0984477105019958E-5</v>
      </c>
      <c r="J21" s="7">
        <v>14</v>
      </c>
      <c r="K21" s="8">
        <v>4.4862017252650065E-5</v>
      </c>
    </row>
    <row r="22" spans="2:11" s="1" customFormat="1" ht="15" customHeight="1">
      <c r="B22" s="224"/>
      <c r="C22" s="53" t="s">
        <v>1564</v>
      </c>
      <c r="D22" s="7">
        <v>318</v>
      </c>
      <c r="E22" s="7">
        <v>39</v>
      </c>
      <c r="F22" s="7">
        <v>187</v>
      </c>
      <c r="G22" s="54">
        <v>4.7948717948717947</v>
      </c>
      <c r="H22" s="7">
        <v>357</v>
      </c>
      <c r="I22" s="8">
        <v>1.6747275635763173E-3</v>
      </c>
      <c r="J22" s="7">
        <v>505</v>
      </c>
      <c r="K22" s="8">
        <v>1.6182370508991629E-3</v>
      </c>
    </row>
    <row r="23" spans="2:11" s="1" customFormat="1" ht="15" customHeight="1">
      <c r="B23" s="224" t="s">
        <v>219</v>
      </c>
      <c r="C23" s="53" t="s">
        <v>1563</v>
      </c>
      <c r="D23" s="7">
        <v>1596</v>
      </c>
      <c r="E23" s="7">
        <v>13</v>
      </c>
      <c r="F23" s="7">
        <v>26</v>
      </c>
      <c r="G23" s="54">
        <v>2</v>
      </c>
      <c r="H23" s="7">
        <v>1609</v>
      </c>
      <c r="I23" s="8">
        <v>7.5480018201520855E-3</v>
      </c>
      <c r="J23" s="7">
        <v>1622</v>
      </c>
      <c r="K23" s="8">
        <v>5.1975851416998856E-3</v>
      </c>
    </row>
    <row r="24" spans="2:11" s="1" customFormat="1" ht="15" customHeight="1">
      <c r="B24" s="224"/>
      <c r="C24" s="53" t="s">
        <v>1564</v>
      </c>
      <c r="D24" s="7">
        <v>2578</v>
      </c>
      <c r="E24" s="7">
        <v>169</v>
      </c>
      <c r="F24" s="7">
        <v>598</v>
      </c>
      <c r="G24" s="54">
        <v>3.5384615384615383</v>
      </c>
      <c r="H24" s="7">
        <v>2747</v>
      </c>
      <c r="I24" s="8">
        <v>1.2886489123653064E-2</v>
      </c>
      <c r="J24" s="7">
        <v>3176</v>
      </c>
      <c r="K24" s="8">
        <v>1.0177269056744043E-2</v>
      </c>
    </row>
    <row r="25" spans="2:11" s="1" customFormat="1" ht="15" customHeight="1">
      <c r="B25" s="224" t="s">
        <v>220</v>
      </c>
      <c r="C25" s="53" t="s">
        <v>1563</v>
      </c>
      <c r="D25" s="7">
        <v>20839</v>
      </c>
      <c r="E25" s="7">
        <v>85</v>
      </c>
      <c r="F25" s="7">
        <v>302</v>
      </c>
      <c r="G25" s="54">
        <v>3.552941176470588</v>
      </c>
      <c r="H25" s="7">
        <v>20924</v>
      </c>
      <c r="I25" s="8">
        <v>9.8156861457341357E-2</v>
      </c>
      <c r="J25" s="7">
        <v>21141</v>
      </c>
      <c r="K25" s="8">
        <v>6.7744850481305352E-2</v>
      </c>
    </row>
    <row r="26" spans="2:11" s="1" customFormat="1" ht="15" customHeight="1">
      <c r="B26" s="224"/>
      <c r="C26" s="53" t="s">
        <v>1564</v>
      </c>
      <c r="D26" s="7">
        <v>3587</v>
      </c>
      <c r="E26" s="7">
        <v>310</v>
      </c>
      <c r="F26" s="7">
        <v>1366</v>
      </c>
      <c r="G26" s="54">
        <v>4.4064516129032256</v>
      </c>
      <c r="H26" s="7">
        <v>3897</v>
      </c>
      <c r="I26" s="8">
        <v>1.8281269790635598E-2</v>
      </c>
      <c r="J26" s="7">
        <v>4953</v>
      </c>
      <c r="K26" s="8">
        <v>1.5871540818026841E-2</v>
      </c>
    </row>
    <row r="27" spans="2:11" s="1" customFormat="1" ht="15" customHeight="1">
      <c r="B27" s="224" t="s">
        <v>221</v>
      </c>
      <c r="C27" s="53" t="s">
        <v>1563</v>
      </c>
      <c r="D27" s="7">
        <v>2253</v>
      </c>
      <c r="E27" s="7">
        <v>1</v>
      </c>
      <c r="F27" s="7">
        <v>2</v>
      </c>
      <c r="G27" s="54">
        <v>2</v>
      </c>
      <c r="H27" s="7">
        <v>2254</v>
      </c>
      <c r="I27" s="8">
        <v>1.0573770107285769E-2</v>
      </c>
      <c r="J27" s="7">
        <v>2255</v>
      </c>
      <c r="K27" s="8">
        <v>7.2259892074804212E-3</v>
      </c>
    </row>
    <row r="28" spans="2:11" s="1" customFormat="1" ht="15" customHeight="1">
      <c r="B28" s="224"/>
      <c r="C28" s="53" t="s">
        <v>1564</v>
      </c>
      <c r="D28" s="7">
        <v>612</v>
      </c>
      <c r="E28" s="7">
        <v>11</v>
      </c>
      <c r="F28" s="7">
        <v>24</v>
      </c>
      <c r="G28" s="54">
        <v>2.1818181818181817</v>
      </c>
      <c r="H28" s="7">
        <v>623</v>
      </c>
      <c r="I28" s="8">
        <v>2.9225637874174949E-3</v>
      </c>
      <c r="J28" s="7">
        <v>636</v>
      </c>
      <c r="K28" s="8">
        <v>2.038017355191817E-3</v>
      </c>
    </row>
    <row r="29" spans="2:11" s="1" customFormat="1" ht="15" customHeight="1">
      <c r="B29" s="224" t="s">
        <v>222</v>
      </c>
      <c r="C29" s="53" t="s">
        <v>1563</v>
      </c>
      <c r="D29" s="7">
        <v>1659</v>
      </c>
      <c r="E29" s="7">
        <v>2</v>
      </c>
      <c r="F29" s="7">
        <v>5</v>
      </c>
      <c r="G29" s="54">
        <v>2.5</v>
      </c>
      <c r="H29" s="7">
        <v>1661</v>
      </c>
      <c r="I29" s="8">
        <v>7.7919397285721656E-3</v>
      </c>
      <c r="J29" s="7">
        <v>1664</v>
      </c>
      <c r="K29" s="8">
        <v>5.3321711934578358E-3</v>
      </c>
    </row>
    <row r="30" spans="2:11" s="1" customFormat="1" ht="15" customHeight="1">
      <c r="B30" s="224"/>
      <c r="C30" s="53" t="s">
        <v>1564</v>
      </c>
      <c r="D30" s="7">
        <v>1118</v>
      </c>
      <c r="E30" s="7">
        <v>20</v>
      </c>
      <c r="F30" s="7">
        <v>52</v>
      </c>
      <c r="G30" s="54">
        <v>2.6</v>
      </c>
      <c r="H30" s="7">
        <v>1138</v>
      </c>
      <c r="I30" s="8">
        <v>5.3384873035009781E-3</v>
      </c>
      <c r="J30" s="7">
        <v>1170</v>
      </c>
      <c r="K30" s="8">
        <v>3.7491828704000409E-3</v>
      </c>
    </row>
    <row r="31" spans="2:11" s="1" customFormat="1" ht="15" customHeight="1">
      <c r="B31" s="224" t="s">
        <v>223</v>
      </c>
      <c r="C31" s="53" t="s">
        <v>1563</v>
      </c>
      <c r="D31" s="7">
        <v>4254</v>
      </c>
      <c r="E31" s="7"/>
      <c r="F31" s="7"/>
      <c r="G31" s="54"/>
      <c r="H31" s="7">
        <v>4254</v>
      </c>
      <c r="I31" s="8">
        <v>1.9955997354211916E-2</v>
      </c>
      <c r="J31" s="7">
        <v>4254</v>
      </c>
      <c r="K31" s="8">
        <v>1.3631644385198097E-2</v>
      </c>
    </row>
    <row r="32" spans="2:11" s="1" customFormat="1" ht="15" customHeight="1">
      <c r="B32" s="224"/>
      <c r="C32" s="53" t="s">
        <v>1564</v>
      </c>
      <c r="D32" s="7">
        <v>232</v>
      </c>
      <c r="E32" s="7">
        <v>1</v>
      </c>
      <c r="F32" s="7">
        <v>4</v>
      </c>
      <c r="G32" s="54">
        <v>4</v>
      </c>
      <c r="H32" s="7">
        <v>233</v>
      </c>
      <c r="I32" s="8">
        <v>1.0930294742668963E-3</v>
      </c>
      <c r="J32" s="7">
        <v>236</v>
      </c>
      <c r="K32" s="8">
        <v>7.5624543368752969E-4</v>
      </c>
    </row>
    <row r="33" spans="2:11" s="1" customFormat="1" ht="15" customHeight="1">
      <c r="B33" s="224" t="s">
        <v>224</v>
      </c>
      <c r="C33" s="53" t="s">
        <v>1563</v>
      </c>
      <c r="D33" s="7">
        <v>85</v>
      </c>
      <c r="E33" s="7"/>
      <c r="F33" s="7"/>
      <c r="G33" s="54"/>
      <c r="H33" s="7">
        <v>85</v>
      </c>
      <c r="I33" s="8">
        <v>3.9874465799436128E-4</v>
      </c>
      <c r="J33" s="7">
        <v>85</v>
      </c>
      <c r="K33" s="8">
        <v>2.7237653331966112E-4</v>
      </c>
    </row>
    <row r="34" spans="2:11" s="1" customFormat="1" ht="15" customHeight="1">
      <c r="B34" s="224"/>
      <c r="C34" s="53" t="s">
        <v>1564</v>
      </c>
      <c r="D34" s="7">
        <v>181</v>
      </c>
      <c r="E34" s="7">
        <v>8</v>
      </c>
      <c r="F34" s="7">
        <v>23</v>
      </c>
      <c r="G34" s="54">
        <v>2.875</v>
      </c>
      <c r="H34" s="7">
        <v>189</v>
      </c>
      <c r="I34" s="8">
        <v>8.8662047483452095E-4</v>
      </c>
      <c r="J34" s="7">
        <v>204</v>
      </c>
      <c r="K34" s="8">
        <v>6.5370367996718667E-4</v>
      </c>
    </row>
    <row r="35" spans="2:11" s="1" customFormat="1" ht="15" customHeight="1">
      <c r="B35" s="224" t="s">
        <v>225</v>
      </c>
      <c r="C35" s="53" t="s">
        <v>1563</v>
      </c>
      <c r="D35" s="7">
        <v>323</v>
      </c>
      <c r="E35" s="7">
        <v>1</v>
      </c>
      <c r="F35" s="7">
        <v>2</v>
      </c>
      <c r="G35" s="54">
        <v>2</v>
      </c>
      <c r="H35" s="7">
        <v>324</v>
      </c>
      <c r="I35" s="8">
        <v>1.519920814002036E-3</v>
      </c>
      <c r="J35" s="7">
        <v>325</v>
      </c>
      <c r="K35" s="8">
        <v>1.0414396862222337E-3</v>
      </c>
    </row>
    <row r="36" spans="2:11" s="1" customFormat="1" ht="15" customHeight="1">
      <c r="B36" s="224"/>
      <c r="C36" s="53" t="s">
        <v>1564</v>
      </c>
      <c r="D36" s="7">
        <v>95</v>
      </c>
      <c r="E36" s="7">
        <v>48</v>
      </c>
      <c r="F36" s="7">
        <v>502</v>
      </c>
      <c r="G36" s="54">
        <v>10.458333333333334</v>
      </c>
      <c r="H36" s="7">
        <v>143</v>
      </c>
      <c r="I36" s="8">
        <v>6.7082924815521953E-4</v>
      </c>
      <c r="J36" s="7">
        <v>597</v>
      </c>
      <c r="K36" s="8">
        <v>1.9130445928451491E-3</v>
      </c>
    </row>
    <row r="37" spans="2:11" s="1" customFormat="1" ht="15" customHeight="1">
      <c r="B37" s="224" t="s">
        <v>226</v>
      </c>
      <c r="C37" s="53" t="s">
        <v>1563</v>
      </c>
      <c r="D37" s="7">
        <v>43</v>
      </c>
      <c r="E37" s="7">
        <v>2</v>
      </c>
      <c r="F37" s="7">
        <v>14</v>
      </c>
      <c r="G37" s="54">
        <v>7</v>
      </c>
      <c r="H37" s="7">
        <v>45</v>
      </c>
      <c r="I37" s="8">
        <v>2.1110011305583833E-4</v>
      </c>
      <c r="J37" s="7">
        <v>57</v>
      </c>
      <c r="K37" s="8">
        <v>1.8265249881436096E-4</v>
      </c>
    </row>
    <row r="38" spans="2:11" s="1" customFormat="1" ht="15" customHeight="1">
      <c r="B38" s="224"/>
      <c r="C38" s="53" t="s">
        <v>1564</v>
      </c>
      <c r="D38" s="7">
        <v>216</v>
      </c>
      <c r="E38" s="7">
        <v>393</v>
      </c>
      <c r="F38" s="7">
        <v>4267</v>
      </c>
      <c r="G38" s="54">
        <v>10.857506361323155</v>
      </c>
      <c r="H38" s="7">
        <v>609</v>
      </c>
      <c r="I38" s="8">
        <v>2.856888196689012E-3</v>
      </c>
      <c r="J38" s="7">
        <v>4483</v>
      </c>
      <c r="K38" s="8">
        <v>1.4365458810259302E-2</v>
      </c>
    </row>
    <row r="39" spans="2:11" s="1" customFormat="1" ht="15" customHeight="1">
      <c r="B39" s="224" t="s">
        <v>227</v>
      </c>
      <c r="C39" s="53" t="s">
        <v>1563</v>
      </c>
      <c r="D39" s="7"/>
      <c r="E39" s="7">
        <v>1</v>
      </c>
      <c r="F39" s="7">
        <v>2</v>
      </c>
      <c r="G39" s="54">
        <v>2</v>
      </c>
      <c r="H39" s="7">
        <v>1</v>
      </c>
      <c r="I39" s="8">
        <v>4.6911136234630736E-6</v>
      </c>
      <c r="J39" s="7">
        <v>2</v>
      </c>
      <c r="K39" s="8">
        <v>6.408859607521438E-6</v>
      </c>
    </row>
    <row r="40" spans="2:11" s="1" customFormat="1" ht="15" customHeight="1">
      <c r="B40" s="224"/>
      <c r="C40" s="53" t="s">
        <v>1564</v>
      </c>
      <c r="D40" s="7">
        <v>789</v>
      </c>
      <c r="E40" s="7">
        <v>949</v>
      </c>
      <c r="F40" s="7">
        <v>9596</v>
      </c>
      <c r="G40" s="54">
        <v>10.111696522655427</v>
      </c>
      <c r="H40" s="7">
        <v>1738</v>
      </c>
      <c r="I40" s="8">
        <v>8.1531554775788224E-3</v>
      </c>
      <c r="J40" s="7">
        <v>10385</v>
      </c>
      <c r="K40" s="8">
        <v>3.3278003512055065E-2</v>
      </c>
    </row>
    <row r="41" spans="2:11" s="1" customFormat="1" ht="15" customHeight="1">
      <c r="B41" s="14" t="s">
        <v>228</v>
      </c>
      <c r="C41" s="53" t="s">
        <v>1564</v>
      </c>
      <c r="D41" s="7"/>
      <c r="E41" s="7">
        <v>24</v>
      </c>
      <c r="F41" s="7">
        <v>150</v>
      </c>
      <c r="G41" s="54">
        <v>6.25</v>
      </c>
      <c r="H41" s="7">
        <v>24</v>
      </c>
      <c r="I41" s="8">
        <v>1.1258672696311378E-4</v>
      </c>
      <c r="J41" s="7">
        <v>150</v>
      </c>
      <c r="K41" s="8">
        <v>4.8066447056410781E-4</v>
      </c>
    </row>
    <row r="42" spans="2:11" s="1" customFormat="1" ht="15" customHeight="1">
      <c r="B42" s="224" t="s">
        <v>229</v>
      </c>
      <c r="C42" s="53" t="s">
        <v>1563</v>
      </c>
      <c r="D42" s="7"/>
      <c r="E42" s="7">
        <v>1</v>
      </c>
      <c r="F42" s="7">
        <v>5</v>
      </c>
      <c r="G42" s="54">
        <v>5</v>
      </c>
      <c r="H42" s="7">
        <v>1</v>
      </c>
      <c r="I42" s="8">
        <v>4.6911136234630736E-6</v>
      </c>
      <c r="J42" s="7">
        <v>5</v>
      </c>
      <c r="K42" s="8">
        <v>1.6022149018803594E-5</v>
      </c>
    </row>
    <row r="43" spans="2:11" s="1" customFormat="1" ht="15" customHeight="1">
      <c r="B43" s="224"/>
      <c r="C43" s="53" t="s">
        <v>1564</v>
      </c>
      <c r="D43" s="7">
        <v>146</v>
      </c>
      <c r="E43" s="7">
        <v>93</v>
      </c>
      <c r="F43" s="7">
        <v>227</v>
      </c>
      <c r="G43" s="54">
        <v>2.4408602150537635</v>
      </c>
      <c r="H43" s="7">
        <v>239</v>
      </c>
      <c r="I43" s="8">
        <v>1.1211761560076746E-3</v>
      </c>
      <c r="J43" s="7">
        <v>373</v>
      </c>
      <c r="K43" s="8">
        <v>1.195252316802748E-3</v>
      </c>
    </row>
    <row r="44" spans="2:11" s="1" customFormat="1" ht="15" customHeight="1">
      <c r="B44" s="224" t="s">
        <v>230</v>
      </c>
      <c r="C44" s="53" t="s">
        <v>1563</v>
      </c>
      <c r="D44" s="7">
        <v>12</v>
      </c>
      <c r="E44" s="7">
        <v>1</v>
      </c>
      <c r="F44" s="7">
        <v>4</v>
      </c>
      <c r="G44" s="54">
        <v>4</v>
      </c>
      <c r="H44" s="7">
        <v>13</v>
      </c>
      <c r="I44" s="8">
        <v>6.0984477105019958E-5</v>
      </c>
      <c r="J44" s="7">
        <v>16</v>
      </c>
      <c r="K44" s="8">
        <v>5.1270876860171504E-5</v>
      </c>
    </row>
    <row r="45" spans="2:11" s="1" customFormat="1" ht="15" customHeight="1">
      <c r="B45" s="224"/>
      <c r="C45" s="53" t="s">
        <v>1564</v>
      </c>
      <c r="D45" s="7">
        <v>46</v>
      </c>
      <c r="E45" s="7">
        <v>80</v>
      </c>
      <c r="F45" s="7">
        <v>779</v>
      </c>
      <c r="G45" s="54">
        <v>9.7375000000000007</v>
      </c>
      <c r="H45" s="7">
        <v>126</v>
      </c>
      <c r="I45" s="8">
        <v>5.9108031655634734E-4</v>
      </c>
      <c r="J45" s="7">
        <v>825</v>
      </c>
      <c r="K45" s="8">
        <v>2.6436545881025932E-3</v>
      </c>
    </row>
    <row r="46" spans="2:11" s="1" customFormat="1" ht="15" customHeight="1">
      <c r="B46" s="14" t="s">
        <v>231</v>
      </c>
      <c r="C46" s="53" t="s">
        <v>1564</v>
      </c>
      <c r="D46" s="7">
        <v>50</v>
      </c>
      <c r="E46" s="7">
        <v>6</v>
      </c>
      <c r="F46" s="7">
        <v>14</v>
      </c>
      <c r="G46" s="54">
        <v>2.3333333333333335</v>
      </c>
      <c r="H46" s="7">
        <v>56</v>
      </c>
      <c r="I46" s="8">
        <v>2.6270236291393216E-4</v>
      </c>
      <c r="J46" s="7">
        <v>64</v>
      </c>
      <c r="K46" s="8">
        <v>2.0508350744068602E-4</v>
      </c>
    </row>
    <row r="47" spans="2:11" s="1" customFormat="1" ht="15" customHeight="1">
      <c r="B47" s="224" t="s">
        <v>232</v>
      </c>
      <c r="C47" s="53" t="s">
        <v>1563</v>
      </c>
      <c r="D47" s="7">
        <v>368</v>
      </c>
      <c r="E47" s="7">
        <v>35</v>
      </c>
      <c r="F47" s="7">
        <v>84</v>
      </c>
      <c r="G47" s="54">
        <v>2.4</v>
      </c>
      <c r="H47" s="7">
        <v>403</v>
      </c>
      <c r="I47" s="8">
        <v>1.8905187902556189E-3</v>
      </c>
      <c r="J47" s="7">
        <v>452</v>
      </c>
      <c r="K47" s="8">
        <v>1.4484022712998449E-3</v>
      </c>
    </row>
    <row r="48" spans="2:11" s="1" customFormat="1" ht="15" customHeight="1">
      <c r="B48" s="224"/>
      <c r="C48" s="53" t="s">
        <v>1564</v>
      </c>
      <c r="D48" s="7">
        <v>859</v>
      </c>
      <c r="E48" s="7">
        <v>1268</v>
      </c>
      <c r="F48" s="7">
        <v>6511</v>
      </c>
      <c r="G48" s="54">
        <v>5.1348580441640381</v>
      </c>
      <c r="H48" s="7">
        <v>2127</v>
      </c>
      <c r="I48" s="8">
        <v>9.9779986771059582E-3</v>
      </c>
      <c r="J48" s="7">
        <v>7370</v>
      </c>
      <c r="K48" s="8">
        <v>2.3616647653716499E-2</v>
      </c>
    </row>
    <row r="49" spans="2:11" s="1" customFormat="1" ht="15" customHeight="1">
      <c r="B49" s="224" t="s">
        <v>234</v>
      </c>
      <c r="C49" s="53" t="s">
        <v>1563</v>
      </c>
      <c r="D49" s="7">
        <v>112</v>
      </c>
      <c r="E49" s="7">
        <v>12</v>
      </c>
      <c r="F49" s="7">
        <v>29</v>
      </c>
      <c r="G49" s="54">
        <v>2.4166666666666665</v>
      </c>
      <c r="H49" s="7">
        <v>124</v>
      </c>
      <c r="I49" s="8">
        <v>5.8169808930942115E-4</v>
      </c>
      <c r="J49" s="7">
        <v>141</v>
      </c>
      <c r="K49" s="8">
        <v>4.5182460233026133E-4</v>
      </c>
    </row>
    <row r="50" spans="2:11" s="1" customFormat="1" ht="15" customHeight="1">
      <c r="B50" s="224"/>
      <c r="C50" s="53" t="s">
        <v>1564</v>
      </c>
      <c r="D50" s="7">
        <v>210</v>
      </c>
      <c r="E50" s="7">
        <v>319</v>
      </c>
      <c r="F50" s="7">
        <v>1933</v>
      </c>
      <c r="G50" s="54">
        <v>6.0595611285266457</v>
      </c>
      <c r="H50" s="7">
        <v>529</v>
      </c>
      <c r="I50" s="8">
        <v>2.4815991068119661E-3</v>
      </c>
      <c r="J50" s="7">
        <v>2143</v>
      </c>
      <c r="K50" s="8">
        <v>6.8670930694592208E-3</v>
      </c>
    </row>
    <row r="51" spans="2:11" s="1" customFormat="1" ht="15" customHeight="1">
      <c r="B51" s="224" t="s">
        <v>235</v>
      </c>
      <c r="C51" s="53" t="s">
        <v>1563</v>
      </c>
      <c r="D51" s="7">
        <v>220</v>
      </c>
      <c r="E51" s="7"/>
      <c r="F51" s="7"/>
      <c r="G51" s="54"/>
      <c r="H51" s="7">
        <v>220</v>
      </c>
      <c r="I51" s="8">
        <v>1.0320449971618763E-3</v>
      </c>
      <c r="J51" s="7">
        <v>220</v>
      </c>
      <c r="K51" s="8">
        <v>7.0497455682735812E-4</v>
      </c>
    </row>
    <row r="52" spans="2:11" s="1" customFormat="1" ht="15" customHeight="1">
      <c r="B52" s="224"/>
      <c r="C52" s="53" t="s">
        <v>1564</v>
      </c>
      <c r="D52" s="7">
        <v>477</v>
      </c>
      <c r="E52" s="7"/>
      <c r="F52" s="7"/>
      <c r="G52" s="54"/>
      <c r="H52" s="7">
        <v>477</v>
      </c>
      <c r="I52" s="8">
        <v>2.2376611983918864E-3</v>
      </c>
      <c r="J52" s="7">
        <v>477</v>
      </c>
      <c r="K52" s="8">
        <v>1.5285130163938628E-3</v>
      </c>
    </row>
    <row r="53" spans="2:11" s="1" customFormat="1" ht="15" customHeight="1">
      <c r="B53" s="224" t="s">
        <v>237</v>
      </c>
      <c r="C53" s="53" t="s">
        <v>1563</v>
      </c>
      <c r="D53" s="7">
        <v>272</v>
      </c>
      <c r="E53" s="7"/>
      <c r="F53" s="7"/>
      <c r="G53" s="54"/>
      <c r="H53" s="7">
        <v>272</v>
      </c>
      <c r="I53" s="8">
        <v>1.2759829055819562E-3</v>
      </c>
      <c r="J53" s="7">
        <v>272</v>
      </c>
      <c r="K53" s="8">
        <v>8.7160490662291552E-4</v>
      </c>
    </row>
    <row r="54" spans="2:11" s="1" customFormat="1" ht="15" customHeight="1">
      <c r="B54" s="224"/>
      <c r="C54" s="53" t="s">
        <v>1564</v>
      </c>
      <c r="D54" s="7">
        <v>405</v>
      </c>
      <c r="E54" s="7">
        <v>237</v>
      </c>
      <c r="F54" s="7">
        <v>1034</v>
      </c>
      <c r="G54" s="54">
        <v>4.3628691983122359</v>
      </c>
      <c r="H54" s="7">
        <v>642</v>
      </c>
      <c r="I54" s="8">
        <v>3.0116949462632935E-3</v>
      </c>
      <c r="J54" s="7">
        <v>1439</v>
      </c>
      <c r="K54" s="8">
        <v>4.6111744876116741E-3</v>
      </c>
    </row>
    <row r="55" spans="2:11" s="1" customFormat="1" ht="15" customHeight="1">
      <c r="B55" s="14" t="s">
        <v>238</v>
      </c>
      <c r="C55" s="53" t="s">
        <v>1564</v>
      </c>
      <c r="D55" s="7">
        <v>1386</v>
      </c>
      <c r="E55" s="7">
        <v>551</v>
      </c>
      <c r="F55" s="7">
        <v>4187</v>
      </c>
      <c r="G55" s="54">
        <v>7.5989110707803995</v>
      </c>
      <c r="H55" s="7">
        <v>1937</v>
      </c>
      <c r="I55" s="8">
        <v>9.0866870886479739E-3</v>
      </c>
      <c r="J55" s="7">
        <v>5573</v>
      </c>
      <c r="K55" s="8">
        <v>1.7858287296358487E-2</v>
      </c>
    </row>
    <row r="56" spans="2:11" s="1" customFormat="1" ht="15" customHeight="1">
      <c r="B56" s="224" t="s">
        <v>239</v>
      </c>
      <c r="C56" s="53" t="s">
        <v>1563</v>
      </c>
      <c r="D56" s="7">
        <v>5220</v>
      </c>
      <c r="E56" s="7">
        <v>96</v>
      </c>
      <c r="F56" s="7">
        <v>196</v>
      </c>
      <c r="G56" s="54">
        <v>2.0416666666666665</v>
      </c>
      <c r="H56" s="7">
        <v>5316</v>
      </c>
      <c r="I56" s="8">
        <v>2.4937960022329699E-2</v>
      </c>
      <c r="J56" s="7">
        <v>5416</v>
      </c>
      <c r="K56" s="8">
        <v>1.7355191817168054E-2</v>
      </c>
    </row>
    <row r="57" spans="2:11" s="1" customFormat="1" ht="15" customHeight="1">
      <c r="B57" s="224"/>
      <c r="C57" s="53" t="s">
        <v>1564</v>
      </c>
      <c r="D57" s="7">
        <v>294</v>
      </c>
      <c r="E57" s="7">
        <v>39</v>
      </c>
      <c r="F57" s="7">
        <v>207</v>
      </c>
      <c r="G57" s="54">
        <v>5.3076923076923075</v>
      </c>
      <c r="H57" s="7">
        <v>333</v>
      </c>
      <c r="I57" s="8">
        <v>1.5621408366132037E-3</v>
      </c>
      <c r="J57" s="7">
        <v>501</v>
      </c>
      <c r="K57" s="8">
        <v>1.6054193316841201E-3</v>
      </c>
    </row>
    <row r="58" spans="2:11" s="1" customFormat="1" ht="15" customHeight="1">
      <c r="B58" s="224" t="s">
        <v>240</v>
      </c>
      <c r="C58" s="53" t="s">
        <v>1563</v>
      </c>
      <c r="D58" s="7">
        <v>763</v>
      </c>
      <c r="E58" s="7">
        <v>57</v>
      </c>
      <c r="F58" s="7">
        <v>157</v>
      </c>
      <c r="G58" s="54">
        <v>2.7543859649122808</v>
      </c>
      <c r="H58" s="7">
        <v>820</v>
      </c>
      <c r="I58" s="8">
        <v>3.8467131712397206E-3</v>
      </c>
      <c r="J58" s="7">
        <v>920</v>
      </c>
      <c r="K58" s="8">
        <v>2.9480754194598615E-3</v>
      </c>
    </row>
    <row r="59" spans="2:11" s="1" customFormat="1" ht="15" customHeight="1">
      <c r="B59" s="224"/>
      <c r="C59" s="53" t="s">
        <v>1564</v>
      </c>
      <c r="D59" s="7">
        <v>2701</v>
      </c>
      <c r="E59" s="7">
        <v>1330</v>
      </c>
      <c r="F59" s="7">
        <v>3694</v>
      </c>
      <c r="G59" s="54">
        <v>2.7774436090225563</v>
      </c>
      <c r="H59" s="7">
        <v>4031</v>
      </c>
      <c r="I59" s="8">
        <v>1.8909879016179652E-2</v>
      </c>
      <c r="J59" s="7">
        <v>6395</v>
      </c>
      <c r="K59" s="8">
        <v>2.0492328595049798E-2</v>
      </c>
    </row>
    <row r="60" spans="2:11" s="1" customFormat="1" ht="15" customHeight="1">
      <c r="B60" s="224" t="s">
        <v>241</v>
      </c>
      <c r="C60" s="53" t="s">
        <v>1563</v>
      </c>
      <c r="D60" s="7">
        <v>8424</v>
      </c>
      <c r="E60" s="7">
        <v>16</v>
      </c>
      <c r="F60" s="7">
        <v>33</v>
      </c>
      <c r="G60" s="54">
        <v>2.0625</v>
      </c>
      <c r="H60" s="7">
        <v>8440</v>
      </c>
      <c r="I60" s="8">
        <v>3.9592998982028345E-2</v>
      </c>
      <c r="J60" s="7">
        <v>8457</v>
      </c>
      <c r="K60" s="8">
        <v>2.7099862850404399E-2</v>
      </c>
    </row>
    <row r="61" spans="2:11" s="1" customFormat="1" ht="15" customHeight="1">
      <c r="B61" s="224"/>
      <c r="C61" s="53" t="s">
        <v>1564</v>
      </c>
      <c r="D61" s="7">
        <v>1301</v>
      </c>
      <c r="E61" s="7">
        <v>370</v>
      </c>
      <c r="F61" s="7">
        <v>1211</v>
      </c>
      <c r="G61" s="54">
        <v>3.2729729729729731</v>
      </c>
      <c r="H61" s="7">
        <v>1671</v>
      </c>
      <c r="I61" s="8">
        <v>7.838850864806797E-3</v>
      </c>
      <c r="J61" s="7">
        <v>2512</v>
      </c>
      <c r="K61" s="8">
        <v>8.0495276670469254E-3</v>
      </c>
    </row>
    <row r="62" spans="2:11" s="1" customFormat="1" ht="15" customHeight="1">
      <c r="B62" s="224" t="s">
        <v>242</v>
      </c>
      <c r="C62" s="53" t="s">
        <v>1563</v>
      </c>
      <c r="D62" s="7">
        <v>45886</v>
      </c>
      <c r="E62" s="7">
        <v>88</v>
      </c>
      <c r="F62" s="7">
        <v>183</v>
      </c>
      <c r="G62" s="54">
        <v>2.0795454545454546</v>
      </c>
      <c r="H62" s="7">
        <v>45974</v>
      </c>
      <c r="I62" s="8">
        <v>0.21566925772509135</v>
      </c>
      <c r="J62" s="7">
        <v>46069</v>
      </c>
      <c r="K62" s="8">
        <v>0.14762487662945256</v>
      </c>
    </row>
    <row r="63" spans="2:11" s="1" customFormat="1" ht="15" customHeight="1">
      <c r="B63" s="224"/>
      <c r="C63" s="53" t="s">
        <v>1564</v>
      </c>
      <c r="D63" s="7">
        <v>2321</v>
      </c>
      <c r="E63" s="7">
        <v>147</v>
      </c>
      <c r="F63" s="7">
        <v>532</v>
      </c>
      <c r="G63" s="54">
        <v>3.6190476190476191</v>
      </c>
      <c r="H63" s="7">
        <v>2468</v>
      </c>
      <c r="I63" s="8">
        <v>1.1577668422706867E-2</v>
      </c>
      <c r="J63" s="7">
        <v>2853</v>
      </c>
      <c r="K63" s="8">
        <v>9.142238230129331E-3</v>
      </c>
    </row>
    <row r="64" spans="2:11" s="1" customFormat="1" ht="15" customHeight="1">
      <c r="B64" s="224" t="s">
        <v>243</v>
      </c>
      <c r="C64" s="53" t="s">
        <v>1563</v>
      </c>
      <c r="D64" s="7">
        <v>5496</v>
      </c>
      <c r="E64" s="7">
        <v>18</v>
      </c>
      <c r="F64" s="7">
        <v>47</v>
      </c>
      <c r="G64" s="54">
        <v>2.6111111111111112</v>
      </c>
      <c r="H64" s="7">
        <v>5514</v>
      </c>
      <c r="I64" s="8">
        <v>2.5866800519775388E-2</v>
      </c>
      <c r="J64" s="7">
        <v>5543</v>
      </c>
      <c r="K64" s="8">
        <v>1.7762154402245666E-2</v>
      </c>
    </row>
    <row r="65" spans="2:11" s="1" customFormat="1" ht="15" customHeight="1">
      <c r="B65" s="224"/>
      <c r="C65" s="53" t="s">
        <v>1564</v>
      </c>
      <c r="D65" s="7">
        <v>1361</v>
      </c>
      <c r="E65" s="7">
        <v>242</v>
      </c>
      <c r="F65" s="7">
        <v>1219</v>
      </c>
      <c r="G65" s="54">
        <v>5.0371900826446279</v>
      </c>
      <c r="H65" s="7">
        <v>1603</v>
      </c>
      <c r="I65" s="8">
        <v>7.5198551384113074E-3</v>
      </c>
      <c r="J65" s="7">
        <v>2580</v>
      </c>
      <c r="K65" s="8">
        <v>8.2674288937026538E-3</v>
      </c>
    </row>
    <row r="66" spans="2:11" s="1" customFormat="1" ht="15" customHeight="1">
      <c r="B66" s="224" t="s">
        <v>244</v>
      </c>
      <c r="C66" s="53" t="s">
        <v>1563</v>
      </c>
      <c r="D66" s="7">
        <v>733</v>
      </c>
      <c r="E66" s="7">
        <v>4</v>
      </c>
      <c r="F66" s="7">
        <v>22</v>
      </c>
      <c r="G66" s="54">
        <v>5.5</v>
      </c>
      <c r="H66" s="7">
        <v>737</v>
      </c>
      <c r="I66" s="8">
        <v>3.4573507404922856E-3</v>
      </c>
      <c r="J66" s="7">
        <v>755</v>
      </c>
      <c r="K66" s="8">
        <v>2.4193445018393426E-3</v>
      </c>
    </row>
    <row r="67" spans="2:11" s="1" customFormat="1" ht="15" customHeight="1">
      <c r="B67" s="224"/>
      <c r="C67" s="53" t="s">
        <v>1564</v>
      </c>
      <c r="D67" s="7">
        <v>6121</v>
      </c>
      <c r="E67" s="7">
        <v>1043</v>
      </c>
      <c r="F67" s="7">
        <v>4363</v>
      </c>
      <c r="G67" s="54">
        <v>4.1831255992329819</v>
      </c>
      <c r="H67" s="7">
        <v>7164</v>
      </c>
      <c r="I67" s="8">
        <v>3.360713799848946E-2</v>
      </c>
      <c r="J67" s="7">
        <v>10484</v>
      </c>
      <c r="K67" s="8">
        <v>3.3595242062627373E-2</v>
      </c>
    </row>
    <row r="68" spans="2:11" s="1" customFormat="1" ht="15" customHeight="1">
      <c r="B68" s="14" t="s">
        <v>245</v>
      </c>
      <c r="C68" s="53" t="s">
        <v>1564</v>
      </c>
      <c r="D68" s="7">
        <v>250</v>
      </c>
      <c r="E68" s="7">
        <v>1166</v>
      </c>
      <c r="F68" s="7">
        <v>11707</v>
      </c>
      <c r="G68" s="54">
        <v>10.040308747855917</v>
      </c>
      <c r="H68" s="7">
        <v>1416</v>
      </c>
      <c r="I68" s="8">
        <v>6.642616890823713E-3</v>
      </c>
      <c r="J68" s="7">
        <v>11957</v>
      </c>
      <c r="K68" s="8">
        <v>3.8315367163566913E-2</v>
      </c>
    </row>
    <row r="69" spans="2:11" s="1" customFormat="1" ht="15" customHeight="1">
      <c r="B69" s="224" t="s">
        <v>246</v>
      </c>
      <c r="C69" s="53" t="s">
        <v>1563</v>
      </c>
      <c r="D69" s="7">
        <v>2183</v>
      </c>
      <c r="E69" s="7">
        <v>26</v>
      </c>
      <c r="F69" s="7">
        <v>72</v>
      </c>
      <c r="G69" s="54">
        <v>2.7692307692307692</v>
      </c>
      <c r="H69" s="7">
        <v>2209</v>
      </c>
      <c r="I69" s="8">
        <v>1.0362669994229931E-2</v>
      </c>
      <c r="J69" s="7">
        <v>2255</v>
      </c>
      <c r="K69" s="8">
        <v>7.2259892074804212E-3</v>
      </c>
    </row>
    <row r="70" spans="2:11" s="1" customFormat="1" ht="15" customHeight="1">
      <c r="B70" s="224"/>
      <c r="C70" s="53" t="s">
        <v>1564</v>
      </c>
      <c r="D70" s="7">
        <v>14161</v>
      </c>
      <c r="E70" s="7">
        <v>1616</v>
      </c>
      <c r="F70" s="7">
        <v>7070</v>
      </c>
      <c r="G70" s="54">
        <v>4.375</v>
      </c>
      <c r="H70" s="7">
        <v>15777</v>
      </c>
      <c r="I70" s="8">
        <v>7.4011699637376915E-2</v>
      </c>
      <c r="J70" s="7">
        <v>21231</v>
      </c>
      <c r="K70" s="8">
        <v>6.8033249163643825E-2</v>
      </c>
    </row>
    <row r="71" spans="2:11" s="1" customFormat="1" ht="15" customHeight="1">
      <c r="B71" s="224" t="s">
        <v>248</v>
      </c>
      <c r="C71" s="53" t="s">
        <v>1563</v>
      </c>
      <c r="D71" s="7">
        <v>30</v>
      </c>
      <c r="E71" s="7">
        <v>30</v>
      </c>
      <c r="F71" s="7">
        <v>194</v>
      </c>
      <c r="G71" s="54">
        <v>6.4666666666666668</v>
      </c>
      <c r="H71" s="7">
        <v>60</v>
      </c>
      <c r="I71" s="8">
        <v>2.8146681740778444E-4</v>
      </c>
      <c r="J71" s="7">
        <v>224</v>
      </c>
      <c r="K71" s="8">
        <v>7.1779227604240104E-4</v>
      </c>
    </row>
    <row r="72" spans="2:11" s="1" customFormat="1" ht="15" customHeight="1">
      <c r="B72" s="224"/>
      <c r="C72" s="53" t="s">
        <v>1564</v>
      </c>
      <c r="D72" s="7">
        <v>110</v>
      </c>
      <c r="E72" s="7">
        <v>131</v>
      </c>
      <c r="F72" s="7">
        <v>1766</v>
      </c>
      <c r="G72" s="54">
        <v>13.480916030534351</v>
      </c>
      <c r="H72" s="7">
        <v>241</v>
      </c>
      <c r="I72" s="8">
        <v>1.1305583832546008E-3</v>
      </c>
      <c r="J72" s="7">
        <v>1876</v>
      </c>
      <c r="K72" s="8">
        <v>6.0115103118551089E-3</v>
      </c>
    </row>
    <row r="73" spans="2:11" s="1" customFormat="1" ht="15" customHeight="1">
      <c r="B73" s="224" t="s">
        <v>249</v>
      </c>
      <c r="C73" s="53" t="s">
        <v>1563</v>
      </c>
      <c r="D73" s="7">
        <v>167</v>
      </c>
      <c r="E73" s="7">
        <v>1</v>
      </c>
      <c r="F73" s="7">
        <v>2</v>
      </c>
      <c r="G73" s="54">
        <v>2</v>
      </c>
      <c r="H73" s="7">
        <v>168</v>
      </c>
      <c r="I73" s="8">
        <v>7.8810708874179638E-4</v>
      </c>
      <c r="J73" s="7">
        <v>169</v>
      </c>
      <c r="K73" s="8">
        <v>5.4154863683556148E-4</v>
      </c>
    </row>
    <row r="74" spans="2:11" s="1" customFormat="1" ht="15" customHeight="1">
      <c r="B74" s="224"/>
      <c r="C74" s="53" t="s">
        <v>1564</v>
      </c>
      <c r="D74" s="7">
        <v>76</v>
      </c>
      <c r="E74" s="7">
        <v>29</v>
      </c>
      <c r="F74" s="7">
        <v>58</v>
      </c>
      <c r="G74" s="54">
        <v>2</v>
      </c>
      <c r="H74" s="7">
        <v>105</v>
      </c>
      <c r="I74" s="8">
        <v>4.9256693046362276E-4</v>
      </c>
      <c r="J74" s="7">
        <v>134</v>
      </c>
      <c r="K74" s="8">
        <v>4.293935937039363E-4</v>
      </c>
    </row>
    <row r="75" spans="2:11" s="1" customFormat="1" ht="15" customHeight="1">
      <c r="B75" s="224" t="s">
        <v>252</v>
      </c>
      <c r="C75" s="53" t="s">
        <v>1563</v>
      </c>
      <c r="D75" s="7">
        <v>1729</v>
      </c>
      <c r="E75" s="7">
        <v>18</v>
      </c>
      <c r="F75" s="7">
        <v>49</v>
      </c>
      <c r="G75" s="54">
        <v>2.7222222222222223</v>
      </c>
      <c r="H75" s="7">
        <v>1747</v>
      </c>
      <c r="I75" s="8">
        <v>8.1953755001899897E-3</v>
      </c>
      <c r="J75" s="7">
        <v>1778</v>
      </c>
      <c r="K75" s="8">
        <v>5.697476191086558E-3</v>
      </c>
    </row>
    <row r="76" spans="2:11" s="1" customFormat="1" ht="15" customHeight="1">
      <c r="B76" s="224"/>
      <c r="C76" s="53" t="s">
        <v>1564</v>
      </c>
      <c r="D76" s="7">
        <v>272</v>
      </c>
      <c r="E76" s="7">
        <v>519</v>
      </c>
      <c r="F76" s="7">
        <v>3393</v>
      </c>
      <c r="G76" s="54">
        <v>6.5375722543352603</v>
      </c>
      <c r="H76" s="7">
        <v>791</v>
      </c>
      <c r="I76" s="8">
        <v>3.7106708761592915E-3</v>
      </c>
      <c r="J76" s="7">
        <v>3665</v>
      </c>
      <c r="K76" s="8">
        <v>1.1744235230783034E-2</v>
      </c>
    </row>
    <row r="77" spans="2:11" s="1" customFormat="1" ht="15" customHeight="1">
      <c r="B77" s="224" t="s">
        <v>254</v>
      </c>
      <c r="C77" s="53" t="s">
        <v>1563</v>
      </c>
      <c r="D77" s="7"/>
      <c r="E77" s="7">
        <v>1</v>
      </c>
      <c r="F77" s="7">
        <v>6</v>
      </c>
      <c r="G77" s="54">
        <v>6</v>
      </c>
      <c r="H77" s="7">
        <v>1</v>
      </c>
      <c r="I77" s="8">
        <v>4.6911136234630736E-6</v>
      </c>
      <c r="J77" s="7">
        <v>6</v>
      </c>
      <c r="K77" s="8">
        <v>1.9226578822564313E-5</v>
      </c>
    </row>
    <row r="78" spans="2:11" s="1" customFormat="1" ht="15" customHeight="1">
      <c r="B78" s="224"/>
      <c r="C78" s="53" t="s">
        <v>1564</v>
      </c>
      <c r="D78" s="7">
        <v>106</v>
      </c>
      <c r="E78" s="7">
        <v>1015</v>
      </c>
      <c r="F78" s="7">
        <v>22616</v>
      </c>
      <c r="G78" s="54">
        <v>22.281773399014778</v>
      </c>
      <c r="H78" s="7">
        <v>1121</v>
      </c>
      <c r="I78" s="8">
        <v>5.2587383719021061E-3</v>
      </c>
      <c r="J78" s="7">
        <v>22722</v>
      </c>
      <c r="K78" s="8">
        <v>7.2811054001051048E-2</v>
      </c>
    </row>
    <row r="79" spans="2:11" s="1" customFormat="1" ht="15" customHeight="1">
      <c r="B79" s="224" t="s">
        <v>256</v>
      </c>
      <c r="C79" s="53" t="s">
        <v>1563</v>
      </c>
      <c r="D79" s="7">
        <v>24</v>
      </c>
      <c r="E79" s="7">
        <v>10</v>
      </c>
      <c r="F79" s="7">
        <v>28</v>
      </c>
      <c r="G79" s="54">
        <v>2.8</v>
      </c>
      <c r="H79" s="7">
        <v>34</v>
      </c>
      <c r="I79" s="8">
        <v>1.5949786319774452E-4</v>
      </c>
      <c r="J79" s="7">
        <v>52</v>
      </c>
      <c r="K79" s="8">
        <v>1.6663034979555737E-4</v>
      </c>
    </row>
    <row r="80" spans="2:11" s="1" customFormat="1" ht="15" customHeight="1">
      <c r="B80" s="224"/>
      <c r="C80" s="53" t="s">
        <v>1564</v>
      </c>
      <c r="D80" s="7">
        <v>774</v>
      </c>
      <c r="E80" s="7">
        <v>316</v>
      </c>
      <c r="F80" s="7">
        <v>1281</v>
      </c>
      <c r="G80" s="54">
        <v>4.0537974683544302</v>
      </c>
      <c r="H80" s="7">
        <v>1090</v>
      </c>
      <c r="I80" s="8">
        <v>5.1133138495747504E-3</v>
      </c>
      <c r="J80" s="7">
        <v>2055</v>
      </c>
      <c r="K80" s="8">
        <v>6.5851032467282768E-3</v>
      </c>
    </row>
    <row r="81" spans="2:11" s="1" customFormat="1" ht="15" customHeight="1">
      <c r="B81" s="14" t="s">
        <v>258</v>
      </c>
      <c r="C81" s="53" t="s">
        <v>1564</v>
      </c>
      <c r="D81" s="7">
        <v>2</v>
      </c>
      <c r="E81" s="7"/>
      <c r="F81" s="7"/>
      <c r="G81" s="54"/>
      <c r="H81" s="7">
        <v>2</v>
      </c>
      <c r="I81" s="8">
        <v>9.3822272469261472E-6</v>
      </c>
      <c r="J81" s="7">
        <v>2</v>
      </c>
      <c r="K81" s="8">
        <v>6.408859607521438E-6</v>
      </c>
    </row>
    <row r="82" spans="2:11" s="1" customFormat="1" ht="15" customHeight="1">
      <c r="B82" s="14" t="s">
        <v>259</v>
      </c>
      <c r="C82" s="53" t="s">
        <v>1564</v>
      </c>
      <c r="D82" s="7">
        <v>353</v>
      </c>
      <c r="E82" s="7">
        <v>3</v>
      </c>
      <c r="F82" s="7">
        <v>6</v>
      </c>
      <c r="G82" s="54">
        <v>2</v>
      </c>
      <c r="H82" s="7">
        <v>356</v>
      </c>
      <c r="I82" s="8">
        <v>1.6700364499528542E-3</v>
      </c>
      <c r="J82" s="7">
        <v>359</v>
      </c>
      <c r="K82" s="8">
        <v>1.1503902995500981E-3</v>
      </c>
    </row>
    <row r="83" spans="2:11" s="1" customFormat="1" ht="15" customHeight="1">
      <c r="B83" s="224" t="s">
        <v>260</v>
      </c>
      <c r="C83" s="53" t="s">
        <v>1563</v>
      </c>
      <c r="D83" s="7">
        <v>16</v>
      </c>
      <c r="E83" s="7"/>
      <c r="F83" s="7"/>
      <c r="G83" s="54"/>
      <c r="H83" s="7">
        <v>16</v>
      </c>
      <c r="I83" s="8">
        <v>7.5057817975409177E-5</v>
      </c>
      <c r="J83" s="7">
        <v>16</v>
      </c>
      <c r="K83" s="8">
        <v>5.1270876860171504E-5</v>
      </c>
    </row>
    <row r="84" spans="2:11" s="1" customFormat="1" ht="15" customHeight="1">
      <c r="B84" s="224"/>
      <c r="C84" s="53" t="s">
        <v>1564</v>
      </c>
      <c r="D84" s="7">
        <v>799</v>
      </c>
      <c r="E84" s="7">
        <v>514</v>
      </c>
      <c r="F84" s="7">
        <v>2492</v>
      </c>
      <c r="G84" s="54">
        <v>4.8482490272373537</v>
      </c>
      <c r="H84" s="7">
        <v>1313</v>
      </c>
      <c r="I84" s="8">
        <v>6.1594321876070161E-3</v>
      </c>
      <c r="J84" s="7">
        <v>3291</v>
      </c>
      <c r="K84" s="8">
        <v>1.0545778484176526E-2</v>
      </c>
    </row>
    <row r="85" spans="2:11" s="1" customFormat="1" ht="15" customHeight="1">
      <c r="B85" s="14" t="s">
        <v>261</v>
      </c>
      <c r="C85" s="53" t="s">
        <v>1564</v>
      </c>
      <c r="D85" s="7">
        <v>171</v>
      </c>
      <c r="E85" s="7">
        <v>256</v>
      </c>
      <c r="F85" s="7">
        <v>1388</v>
      </c>
      <c r="G85" s="54">
        <v>5.421875</v>
      </c>
      <c r="H85" s="7">
        <v>427</v>
      </c>
      <c r="I85" s="8">
        <v>2.0031055172187325E-3</v>
      </c>
      <c r="J85" s="7">
        <v>1559</v>
      </c>
      <c r="K85" s="8">
        <v>4.9957060640629606E-3</v>
      </c>
    </row>
    <row r="86" spans="2:11" s="1" customFormat="1" ht="15" customHeight="1">
      <c r="B86" s="224" t="s">
        <v>263</v>
      </c>
      <c r="C86" s="53" t="s">
        <v>1563</v>
      </c>
      <c r="D86" s="7">
        <v>30</v>
      </c>
      <c r="E86" s="7"/>
      <c r="F86" s="7"/>
      <c r="G86" s="54"/>
      <c r="H86" s="7">
        <v>30</v>
      </c>
      <c r="I86" s="8">
        <v>1.4073340870389222E-4</v>
      </c>
      <c r="J86" s="7">
        <v>30</v>
      </c>
      <c r="K86" s="8">
        <v>9.6132894112821562E-5</v>
      </c>
    </row>
    <row r="87" spans="2:11" s="1" customFormat="1" ht="15" customHeight="1">
      <c r="B87" s="224"/>
      <c r="C87" s="53" t="s">
        <v>1564</v>
      </c>
      <c r="D87" s="7">
        <v>8</v>
      </c>
      <c r="E87" s="7"/>
      <c r="F87" s="7"/>
      <c r="G87" s="54"/>
      <c r="H87" s="7">
        <v>8</v>
      </c>
      <c r="I87" s="8">
        <v>3.7528908987704589E-5</v>
      </c>
      <c r="J87" s="7">
        <v>8</v>
      </c>
      <c r="K87" s="8">
        <v>2.5635438430085752E-5</v>
      </c>
    </row>
    <row r="88" spans="2:11" s="1" customFormat="1" ht="15" customHeight="1">
      <c r="B88" s="224" t="s">
        <v>264</v>
      </c>
      <c r="C88" s="53" t="s">
        <v>1563</v>
      </c>
      <c r="D88" s="7">
        <v>62</v>
      </c>
      <c r="E88" s="7">
        <v>26</v>
      </c>
      <c r="F88" s="7">
        <v>67</v>
      </c>
      <c r="G88" s="54">
        <v>2.5769230769230771</v>
      </c>
      <c r="H88" s="7">
        <v>88</v>
      </c>
      <c r="I88" s="8">
        <v>4.1281799886475052E-4</v>
      </c>
      <c r="J88" s="7">
        <v>129</v>
      </c>
      <c r="K88" s="8">
        <v>4.1337144468513273E-4</v>
      </c>
    </row>
    <row r="89" spans="2:11" s="1" customFormat="1" ht="15" customHeight="1">
      <c r="B89" s="224"/>
      <c r="C89" s="53" t="s">
        <v>1564</v>
      </c>
      <c r="D89" s="7">
        <v>757</v>
      </c>
      <c r="E89" s="7">
        <v>159</v>
      </c>
      <c r="F89" s="7">
        <v>704</v>
      </c>
      <c r="G89" s="54">
        <v>4.4276729559748427</v>
      </c>
      <c r="H89" s="7">
        <v>916</v>
      </c>
      <c r="I89" s="8">
        <v>4.2970600790921756E-3</v>
      </c>
      <c r="J89" s="7">
        <v>1461</v>
      </c>
      <c r="K89" s="8">
        <v>4.6816719432944106E-3</v>
      </c>
    </row>
    <row r="90" spans="2:11" s="1" customFormat="1" ht="15" customHeight="1">
      <c r="B90" s="224" t="s">
        <v>265</v>
      </c>
      <c r="C90" s="53" t="s">
        <v>1563</v>
      </c>
      <c r="D90" s="7">
        <v>25</v>
      </c>
      <c r="E90" s="7"/>
      <c r="F90" s="7"/>
      <c r="G90" s="54"/>
      <c r="H90" s="7">
        <v>25</v>
      </c>
      <c r="I90" s="8">
        <v>1.1727784058657685E-4</v>
      </c>
      <c r="J90" s="7">
        <v>25</v>
      </c>
      <c r="K90" s="8">
        <v>8.0110745094017969E-5</v>
      </c>
    </row>
    <row r="91" spans="2:11" s="1" customFormat="1" ht="15" customHeight="1">
      <c r="B91" s="224"/>
      <c r="C91" s="53" t="s">
        <v>1564</v>
      </c>
      <c r="D91" s="7">
        <v>4</v>
      </c>
      <c r="E91" s="7"/>
      <c r="F91" s="7"/>
      <c r="G91" s="54"/>
      <c r="H91" s="7">
        <v>4</v>
      </c>
      <c r="I91" s="8">
        <v>1.8764454493852294E-5</v>
      </c>
      <c r="J91" s="7">
        <v>4</v>
      </c>
      <c r="K91" s="8">
        <v>1.2817719215042876E-5</v>
      </c>
    </row>
    <row r="92" spans="2:11" s="1" customFormat="1" ht="15" customHeight="1">
      <c r="B92" s="224" t="s">
        <v>266</v>
      </c>
      <c r="C92" s="53" t="s">
        <v>1563</v>
      </c>
      <c r="D92" s="7">
        <v>65</v>
      </c>
      <c r="E92" s="7"/>
      <c r="F92" s="7"/>
      <c r="G92" s="54"/>
      <c r="H92" s="7">
        <v>65</v>
      </c>
      <c r="I92" s="8">
        <v>3.0492238552509981E-4</v>
      </c>
      <c r="J92" s="7">
        <v>65</v>
      </c>
      <c r="K92" s="8">
        <v>2.0828793724444672E-4</v>
      </c>
    </row>
    <row r="93" spans="2:11" s="1" customFormat="1" ht="15" customHeight="1">
      <c r="B93" s="224"/>
      <c r="C93" s="53" t="s">
        <v>1564</v>
      </c>
      <c r="D93" s="7">
        <v>11</v>
      </c>
      <c r="E93" s="7"/>
      <c r="F93" s="7"/>
      <c r="G93" s="54"/>
      <c r="H93" s="7">
        <v>11</v>
      </c>
      <c r="I93" s="8">
        <v>5.1602249858093815E-5</v>
      </c>
      <c r="J93" s="7">
        <v>11</v>
      </c>
      <c r="K93" s="8">
        <v>3.524872784136791E-5</v>
      </c>
    </row>
    <row r="94" spans="2:11" s="1" customFormat="1" ht="15" customHeight="1">
      <c r="B94" s="224" t="s">
        <v>267</v>
      </c>
      <c r="C94" s="53" t="s">
        <v>1563</v>
      </c>
      <c r="D94" s="7">
        <v>9</v>
      </c>
      <c r="E94" s="7">
        <v>2</v>
      </c>
      <c r="F94" s="7">
        <v>73</v>
      </c>
      <c r="G94" s="54">
        <v>36.5</v>
      </c>
      <c r="H94" s="7">
        <v>11</v>
      </c>
      <c r="I94" s="8">
        <v>5.1602249858093815E-5</v>
      </c>
      <c r="J94" s="7">
        <v>82</v>
      </c>
      <c r="K94" s="8">
        <v>2.6276324390837896E-4</v>
      </c>
    </row>
    <row r="95" spans="2:11" s="1" customFormat="1" ht="15" customHeight="1">
      <c r="B95" s="224"/>
      <c r="C95" s="53" t="s">
        <v>1564</v>
      </c>
      <c r="D95" s="7">
        <v>246</v>
      </c>
      <c r="E95" s="7">
        <v>440</v>
      </c>
      <c r="F95" s="7">
        <v>2382</v>
      </c>
      <c r="G95" s="54">
        <v>5.413636363636364</v>
      </c>
      <c r="H95" s="7">
        <v>686</v>
      </c>
      <c r="I95" s="8">
        <v>3.2181039456956688E-3</v>
      </c>
      <c r="J95" s="7">
        <v>2628</v>
      </c>
      <c r="K95" s="8">
        <v>8.4212415242831684E-3</v>
      </c>
    </row>
    <row r="96" spans="2:11" s="1" customFormat="1" ht="15" customHeight="1">
      <c r="B96" s="14" t="s">
        <v>269</v>
      </c>
      <c r="C96" s="53" t="s">
        <v>1564</v>
      </c>
      <c r="D96" s="7">
        <v>851</v>
      </c>
      <c r="E96" s="7">
        <v>512</v>
      </c>
      <c r="F96" s="7">
        <v>1642</v>
      </c>
      <c r="G96" s="54">
        <v>3.20703125</v>
      </c>
      <c r="H96" s="7">
        <v>1363</v>
      </c>
      <c r="I96" s="8">
        <v>6.3939878687801696E-3</v>
      </c>
      <c r="J96" s="7">
        <v>2493</v>
      </c>
      <c r="K96" s="8">
        <v>7.9886435007754716E-3</v>
      </c>
    </row>
    <row r="97" spans="2:11" s="1" customFormat="1" ht="15" customHeight="1">
      <c r="B97" s="224" t="s">
        <v>270</v>
      </c>
      <c r="C97" s="53" t="s">
        <v>1563</v>
      </c>
      <c r="D97" s="7">
        <v>35837</v>
      </c>
      <c r="E97" s="7">
        <v>110</v>
      </c>
      <c r="F97" s="7">
        <v>293</v>
      </c>
      <c r="G97" s="54">
        <v>2.6636363636363636</v>
      </c>
      <c r="H97" s="7">
        <v>35947</v>
      </c>
      <c r="I97" s="8">
        <v>0.16863146142262711</v>
      </c>
      <c r="J97" s="7">
        <v>36130</v>
      </c>
      <c r="K97" s="8">
        <v>0.11577604880987477</v>
      </c>
    </row>
    <row r="98" spans="2:11" s="1" customFormat="1" ht="15" customHeight="1">
      <c r="B98" s="224"/>
      <c r="C98" s="53" t="s">
        <v>1564</v>
      </c>
      <c r="D98" s="7">
        <v>5898</v>
      </c>
      <c r="E98" s="7">
        <v>492</v>
      </c>
      <c r="F98" s="7">
        <v>2419</v>
      </c>
      <c r="G98" s="54">
        <v>4.916666666666667</v>
      </c>
      <c r="H98" s="7">
        <v>6390</v>
      </c>
      <c r="I98" s="8">
        <v>2.9976216053929042E-2</v>
      </c>
      <c r="J98" s="7">
        <v>8317</v>
      </c>
      <c r="K98" s="8">
        <v>2.6651242677877898E-2</v>
      </c>
    </row>
    <row r="99" spans="2:11" s="1" customFormat="1" ht="15" customHeight="1">
      <c r="B99" s="224" t="s">
        <v>271</v>
      </c>
      <c r="C99" s="53" t="s">
        <v>1563</v>
      </c>
      <c r="D99" s="7">
        <v>15</v>
      </c>
      <c r="E99" s="7"/>
      <c r="F99" s="7"/>
      <c r="G99" s="54"/>
      <c r="H99" s="7">
        <v>15</v>
      </c>
      <c r="I99" s="8">
        <v>7.0366704351946109E-5</v>
      </c>
      <c r="J99" s="7">
        <v>15</v>
      </c>
      <c r="K99" s="8">
        <v>4.8066447056410781E-5</v>
      </c>
    </row>
    <row r="100" spans="2:11" s="1" customFormat="1" ht="15" customHeight="1">
      <c r="B100" s="224"/>
      <c r="C100" s="53" t="s">
        <v>1564</v>
      </c>
      <c r="D100" s="7">
        <v>618</v>
      </c>
      <c r="E100" s="7">
        <v>592</v>
      </c>
      <c r="F100" s="7">
        <v>2837</v>
      </c>
      <c r="G100" s="54">
        <v>4.7922297297297298</v>
      </c>
      <c r="H100" s="7">
        <v>1210</v>
      </c>
      <c r="I100" s="8">
        <v>5.6762474843903192E-3</v>
      </c>
      <c r="J100" s="7">
        <v>3455</v>
      </c>
      <c r="K100" s="8">
        <v>1.1071304971993283E-2</v>
      </c>
    </row>
    <row r="101" spans="2:11" s="1" customFormat="1" ht="18" customHeight="1">
      <c r="B101" s="9" t="s">
        <v>887</v>
      </c>
      <c r="C101" s="41"/>
      <c r="D101" s="10">
        <v>195662</v>
      </c>
      <c r="E101" s="10">
        <v>17507</v>
      </c>
      <c r="F101" s="10">
        <v>116406</v>
      </c>
      <c r="G101" s="55">
        <v>6.6491117838578857</v>
      </c>
      <c r="H101" s="10">
        <v>213169</v>
      </c>
      <c r="I101" s="11">
        <v>1</v>
      </c>
      <c r="J101" s="10">
        <v>312068</v>
      </c>
      <c r="K101" s="11">
        <v>1</v>
      </c>
    </row>
  </sheetData>
  <mergeCells count="46">
    <mergeCell ref="B75:B76"/>
    <mergeCell ref="B77:B78"/>
    <mergeCell ref="B97:B98"/>
    <mergeCell ref="B99:B100"/>
    <mergeCell ref="B83:B84"/>
    <mergeCell ref="B86:B87"/>
    <mergeCell ref="B88:B89"/>
    <mergeCell ref="B90:B91"/>
    <mergeCell ref="B92:B93"/>
    <mergeCell ref="B94:B95"/>
    <mergeCell ref="B79:B80"/>
    <mergeCell ref="B56:B57"/>
    <mergeCell ref="B58:B59"/>
    <mergeCell ref="B60:B61"/>
    <mergeCell ref="B62:B63"/>
    <mergeCell ref="B64:B65"/>
    <mergeCell ref="B66:B67"/>
    <mergeCell ref="B69:B70"/>
    <mergeCell ref="B71:B72"/>
    <mergeCell ref="B73:B74"/>
    <mergeCell ref="B39:B40"/>
    <mergeCell ref="B42:B43"/>
    <mergeCell ref="B44:B45"/>
    <mergeCell ref="B47:B48"/>
    <mergeCell ref="B49:B50"/>
    <mergeCell ref="B51:B52"/>
    <mergeCell ref="B19:B20"/>
    <mergeCell ref="B21:B22"/>
    <mergeCell ref="B23:B24"/>
    <mergeCell ref="B25:B26"/>
    <mergeCell ref="B53:B54"/>
    <mergeCell ref="B29:B30"/>
    <mergeCell ref="B31:B32"/>
    <mergeCell ref="B33:B34"/>
    <mergeCell ref="B35:B36"/>
    <mergeCell ref="B37:B38"/>
    <mergeCell ref="B27:B28"/>
    <mergeCell ref="E2:F3"/>
    <mergeCell ref="J2:K2"/>
    <mergeCell ref="D5:G6"/>
    <mergeCell ref="E14:G14"/>
    <mergeCell ref="H14:K14"/>
    <mergeCell ref="E15:G15"/>
    <mergeCell ref="H15:I15"/>
    <mergeCell ref="J15:K15"/>
    <mergeCell ref="B17:B18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429"/>
  <sheetViews>
    <sheetView workbookViewId="0"/>
  </sheetViews>
  <sheetFormatPr defaultColWidth="8.85546875" defaultRowHeight="12.75"/>
  <cols>
    <col min="1" max="1" width="0.85546875" style="12" customWidth="1"/>
    <col min="2" max="2" width="38.28515625" style="12" customWidth="1"/>
    <col min="3" max="12" width="14.140625" style="12" customWidth="1"/>
    <col min="13" max="13" width="12.28515625" style="12" customWidth="1"/>
    <col min="14" max="16384" width="8.85546875" style="12"/>
  </cols>
  <sheetData>
    <row r="1" spans="2:12" s="1" customFormat="1" ht="11.25" customHeight="1" thickBot="1"/>
    <row r="2" spans="2:12" s="1" customFormat="1" ht="15.75" customHeight="1" thickBot="1">
      <c r="F2" s="216" t="s">
        <v>0</v>
      </c>
      <c r="G2" s="216"/>
      <c r="K2" s="220" t="s">
        <v>1553</v>
      </c>
      <c r="L2" s="220"/>
    </row>
    <row r="3" spans="2:12" s="1" customFormat="1" ht="3" customHeight="1" thickBot="1">
      <c r="F3" s="216"/>
      <c r="G3" s="216"/>
    </row>
    <row r="4" spans="2:12" s="1" customFormat="1" ht="36.75" customHeight="1"/>
    <row r="5" spans="2:12" s="1" customFormat="1" ht="15.75" customHeight="1" thickBot="1">
      <c r="D5" s="241" t="s">
        <v>1565</v>
      </c>
      <c r="E5" s="241"/>
      <c r="F5" s="241"/>
      <c r="G5" s="241"/>
      <c r="H5" s="241"/>
    </row>
    <row r="6" spans="2:12" s="1" customFormat="1" ht="2.25" customHeight="1" thickBot="1">
      <c r="D6" s="241"/>
      <c r="E6" s="241"/>
      <c r="F6" s="241"/>
      <c r="G6" s="241"/>
      <c r="H6" s="241"/>
    </row>
    <row r="7" spans="2:12" s="1" customFormat="1" ht="12.75" customHeight="1"/>
    <row r="8" spans="2:12" s="1" customFormat="1" ht="7.5" customHeight="1"/>
    <row r="9" spans="2:12" s="1" customFormat="1" ht="14.25" customHeight="1">
      <c r="B9" s="2" t="s">
        <v>1555</v>
      </c>
    </row>
    <row r="10" spans="2:12" s="1" customFormat="1" ht="7.5" customHeight="1"/>
    <row r="11" spans="2:12" s="1" customFormat="1" ht="15" customHeight="1">
      <c r="B11" s="2" t="s">
        <v>1556</v>
      </c>
    </row>
    <row r="12" spans="2:12" s="1" customFormat="1" ht="7.5" customHeight="1"/>
    <row r="13" spans="2:12" s="1" customFormat="1" ht="15" customHeight="1">
      <c r="B13" s="2" t="s">
        <v>1557</v>
      </c>
    </row>
    <row r="14" spans="2:12" s="1" customFormat="1" ht="15.75" customHeight="1"/>
    <row r="15" spans="2:12" s="1" customFormat="1" ht="18" customHeight="1">
      <c r="B15" s="18"/>
      <c r="C15" s="44"/>
      <c r="D15" s="44"/>
      <c r="E15" s="44"/>
      <c r="F15" s="239"/>
      <c r="G15" s="239"/>
      <c r="H15" s="239"/>
      <c r="I15" s="218" t="s">
        <v>839</v>
      </c>
      <c r="J15" s="218"/>
      <c r="K15" s="218"/>
      <c r="L15" s="218"/>
    </row>
    <row r="16" spans="2:12" s="1" customFormat="1" ht="18" customHeight="1">
      <c r="B16" s="18"/>
      <c r="C16" s="44"/>
      <c r="D16" s="44"/>
      <c r="E16" s="44"/>
      <c r="F16" s="240" t="s">
        <v>1558</v>
      </c>
      <c r="G16" s="240"/>
      <c r="H16" s="240"/>
      <c r="I16" s="233" t="s">
        <v>898</v>
      </c>
      <c r="J16" s="233"/>
      <c r="K16" s="231" t="s">
        <v>899</v>
      </c>
      <c r="L16" s="231"/>
    </row>
    <row r="17" spans="2:12" s="1" customFormat="1" ht="35.25" customHeight="1">
      <c r="B17" s="52" t="s">
        <v>275</v>
      </c>
      <c r="C17" s="20" t="s">
        <v>998</v>
      </c>
      <c r="D17" s="20" t="s">
        <v>897</v>
      </c>
      <c r="E17" s="20" t="s">
        <v>1561</v>
      </c>
      <c r="F17" s="35" t="s">
        <v>900</v>
      </c>
      <c r="G17" s="35" t="s">
        <v>899</v>
      </c>
      <c r="H17" s="20" t="s">
        <v>1562</v>
      </c>
      <c r="I17" s="35" t="s">
        <v>900</v>
      </c>
      <c r="J17" s="20" t="s">
        <v>901</v>
      </c>
      <c r="K17" s="20" t="s">
        <v>900</v>
      </c>
      <c r="L17" s="20" t="s">
        <v>901</v>
      </c>
    </row>
    <row r="18" spans="2:12" s="1" customFormat="1" ht="15" customHeight="1">
      <c r="B18" s="14" t="s">
        <v>277</v>
      </c>
      <c r="C18" s="37" t="s">
        <v>1003</v>
      </c>
      <c r="D18" s="37" t="s">
        <v>907</v>
      </c>
      <c r="E18" s="7">
        <v>3</v>
      </c>
      <c r="F18" s="7"/>
      <c r="G18" s="7"/>
      <c r="H18" s="54"/>
      <c r="I18" s="7">
        <v>3</v>
      </c>
      <c r="J18" s="8">
        <v>1.4073340870389222E-5</v>
      </c>
      <c r="K18" s="7">
        <v>3</v>
      </c>
      <c r="L18" s="8">
        <v>9.6132894112821566E-6</v>
      </c>
    </row>
    <row r="19" spans="2:12" s="1" customFormat="1" ht="15" customHeight="1">
      <c r="B19" s="14" t="s">
        <v>279</v>
      </c>
      <c r="C19" s="37" t="s">
        <v>1003</v>
      </c>
      <c r="D19" s="37" t="s">
        <v>907</v>
      </c>
      <c r="E19" s="7">
        <v>430</v>
      </c>
      <c r="F19" s="7"/>
      <c r="G19" s="7"/>
      <c r="H19" s="54"/>
      <c r="I19" s="7">
        <v>430</v>
      </c>
      <c r="J19" s="8">
        <v>2.0171788580891216E-3</v>
      </c>
      <c r="K19" s="7">
        <v>430</v>
      </c>
      <c r="L19" s="8">
        <v>1.3779048156171091E-3</v>
      </c>
    </row>
    <row r="20" spans="2:12" s="1" customFormat="1" ht="15" customHeight="1">
      <c r="B20" s="14" t="s">
        <v>280</v>
      </c>
      <c r="C20" s="37" t="s">
        <v>1003</v>
      </c>
      <c r="D20" s="37" t="s">
        <v>907</v>
      </c>
      <c r="E20" s="7">
        <v>6</v>
      </c>
      <c r="F20" s="7"/>
      <c r="G20" s="7"/>
      <c r="H20" s="54"/>
      <c r="I20" s="7">
        <v>6</v>
      </c>
      <c r="J20" s="8">
        <v>2.8146681740778445E-5</v>
      </c>
      <c r="K20" s="7">
        <v>6</v>
      </c>
      <c r="L20" s="8">
        <v>1.9226578822564313E-5</v>
      </c>
    </row>
    <row r="21" spans="2:12" s="1" customFormat="1" ht="15" customHeight="1">
      <c r="B21" s="14" t="s">
        <v>281</v>
      </c>
      <c r="C21" s="37" t="s">
        <v>1003</v>
      </c>
      <c r="D21" s="37" t="s">
        <v>907</v>
      </c>
      <c r="E21" s="7">
        <v>1453</v>
      </c>
      <c r="F21" s="7">
        <v>3</v>
      </c>
      <c r="G21" s="7">
        <v>8</v>
      </c>
      <c r="H21" s="54">
        <v>2.6666666666666665</v>
      </c>
      <c r="I21" s="7">
        <v>1456</v>
      </c>
      <c r="J21" s="8">
        <v>6.830261435762236E-3</v>
      </c>
      <c r="K21" s="7">
        <v>1461</v>
      </c>
      <c r="L21" s="8">
        <v>4.6816719432944106E-3</v>
      </c>
    </row>
    <row r="22" spans="2:12" s="1" customFormat="1" ht="15" customHeight="1">
      <c r="B22" s="14" t="s">
        <v>282</v>
      </c>
      <c r="C22" s="37" t="s">
        <v>1003</v>
      </c>
      <c r="D22" s="37" t="s">
        <v>914</v>
      </c>
      <c r="E22" s="7">
        <v>137</v>
      </c>
      <c r="F22" s="7">
        <v>320</v>
      </c>
      <c r="G22" s="7">
        <v>3977</v>
      </c>
      <c r="H22" s="54">
        <v>12.428125</v>
      </c>
      <c r="I22" s="7">
        <v>457</v>
      </c>
      <c r="J22" s="8">
        <v>2.1438389259226249E-3</v>
      </c>
      <c r="K22" s="7">
        <v>4114</v>
      </c>
      <c r="L22" s="8">
        <v>1.3183024212671597E-2</v>
      </c>
    </row>
    <row r="23" spans="2:12" s="1" customFormat="1" ht="15" customHeight="1">
      <c r="B23" s="14" t="s">
        <v>283</v>
      </c>
      <c r="C23" s="37" t="s">
        <v>1003</v>
      </c>
      <c r="D23" s="37" t="s">
        <v>914</v>
      </c>
      <c r="E23" s="7">
        <v>58</v>
      </c>
      <c r="F23" s="7"/>
      <c r="G23" s="7"/>
      <c r="H23" s="54"/>
      <c r="I23" s="7">
        <v>58</v>
      </c>
      <c r="J23" s="8">
        <v>2.720845901608583E-4</v>
      </c>
      <c r="K23" s="7">
        <v>58</v>
      </c>
      <c r="L23" s="8">
        <v>1.8585692861812169E-4</v>
      </c>
    </row>
    <row r="24" spans="2:12" s="1" customFormat="1" ht="15" customHeight="1">
      <c r="B24" s="14" t="s">
        <v>284</v>
      </c>
      <c r="C24" s="37" t="s">
        <v>1003</v>
      </c>
      <c r="D24" s="37" t="s">
        <v>914</v>
      </c>
      <c r="E24" s="7">
        <v>207</v>
      </c>
      <c r="F24" s="7">
        <v>15</v>
      </c>
      <c r="G24" s="7">
        <v>44</v>
      </c>
      <c r="H24" s="54">
        <v>2.9333333333333331</v>
      </c>
      <c r="I24" s="7">
        <v>222</v>
      </c>
      <c r="J24" s="8">
        <v>1.0414272244088025E-3</v>
      </c>
      <c r="K24" s="7">
        <v>251</v>
      </c>
      <c r="L24" s="8">
        <v>8.0431188074394039E-4</v>
      </c>
    </row>
    <row r="25" spans="2:12" s="1" customFormat="1" ht="15" customHeight="1">
      <c r="B25" s="14" t="s">
        <v>285</v>
      </c>
      <c r="C25" s="37" t="s">
        <v>1003</v>
      </c>
      <c r="D25" s="37" t="s">
        <v>914</v>
      </c>
      <c r="E25" s="7">
        <v>679</v>
      </c>
      <c r="F25" s="7">
        <v>717</v>
      </c>
      <c r="G25" s="7">
        <v>13591</v>
      </c>
      <c r="H25" s="54">
        <v>18.955369595536961</v>
      </c>
      <c r="I25" s="7">
        <v>1396</v>
      </c>
      <c r="J25" s="8">
        <v>6.5487946183544511E-3</v>
      </c>
      <c r="K25" s="7">
        <v>14270</v>
      </c>
      <c r="L25" s="8">
        <v>4.5727213299665455E-2</v>
      </c>
    </row>
    <row r="26" spans="2:12" s="1" customFormat="1" ht="15" customHeight="1">
      <c r="B26" s="14" t="s">
        <v>286</v>
      </c>
      <c r="C26" s="37" t="s">
        <v>1003</v>
      </c>
      <c r="D26" s="37" t="s">
        <v>914</v>
      </c>
      <c r="E26" s="7">
        <v>40</v>
      </c>
      <c r="F26" s="7">
        <v>157</v>
      </c>
      <c r="G26" s="7">
        <v>2015</v>
      </c>
      <c r="H26" s="54">
        <v>12.834394904458598</v>
      </c>
      <c r="I26" s="7">
        <v>197</v>
      </c>
      <c r="J26" s="8">
        <v>9.2414938382222561E-4</v>
      </c>
      <c r="K26" s="7">
        <v>2055</v>
      </c>
      <c r="L26" s="8">
        <v>6.5851032467282768E-3</v>
      </c>
    </row>
    <row r="27" spans="2:12" s="1" customFormat="1" ht="15" customHeight="1">
      <c r="B27" s="14" t="s">
        <v>287</v>
      </c>
      <c r="C27" s="37" t="s">
        <v>1003</v>
      </c>
      <c r="D27" s="37" t="s">
        <v>914</v>
      </c>
      <c r="E27" s="7">
        <v>23</v>
      </c>
      <c r="F27" s="7">
        <v>13</v>
      </c>
      <c r="G27" s="7">
        <v>29</v>
      </c>
      <c r="H27" s="54">
        <v>2.2307692307692308</v>
      </c>
      <c r="I27" s="7">
        <v>36</v>
      </c>
      <c r="J27" s="8">
        <v>1.6888009044467066E-4</v>
      </c>
      <c r="K27" s="7">
        <v>52</v>
      </c>
      <c r="L27" s="8">
        <v>1.6663034979555737E-4</v>
      </c>
    </row>
    <row r="28" spans="2:12" s="1" customFormat="1" ht="15" customHeight="1">
      <c r="B28" s="14" t="s">
        <v>288</v>
      </c>
      <c r="C28" s="37" t="s">
        <v>1003</v>
      </c>
      <c r="D28" s="37" t="s">
        <v>914</v>
      </c>
      <c r="E28" s="7">
        <v>25</v>
      </c>
      <c r="F28" s="7"/>
      <c r="G28" s="7"/>
      <c r="H28" s="54"/>
      <c r="I28" s="7">
        <v>25</v>
      </c>
      <c r="J28" s="8">
        <v>1.1727784058657685E-4</v>
      </c>
      <c r="K28" s="7">
        <v>25</v>
      </c>
      <c r="L28" s="8">
        <v>8.0110745094017969E-5</v>
      </c>
    </row>
    <row r="29" spans="2:12" s="1" customFormat="1" ht="15" customHeight="1">
      <c r="B29" s="14" t="s">
        <v>289</v>
      </c>
      <c r="C29" s="37" t="s">
        <v>1003</v>
      </c>
      <c r="D29" s="37" t="s">
        <v>914</v>
      </c>
      <c r="E29" s="7">
        <v>1</v>
      </c>
      <c r="F29" s="7">
        <v>1</v>
      </c>
      <c r="G29" s="7">
        <v>3</v>
      </c>
      <c r="H29" s="54">
        <v>3</v>
      </c>
      <c r="I29" s="7">
        <v>2</v>
      </c>
      <c r="J29" s="8">
        <v>9.3822272469261472E-6</v>
      </c>
      <c r="K29" s="7">
        <v>4</v>
      </c>
      <c r="L29" s="8">
        <v>1.2817719215042876E-5</v>
      </c>
    </row>
    <row r="30" spans="2:12" s="1" customFormat="1" ht="15" customHeight="1">
      <c r="B30" s="14" t="s">
        <v>290</v>
      </c>
      <c r="C30" s="37" t="s">
        <v>1003</v>
      </c>
      <c r="D30" s="37" t="s">
        <v>914</v>
      </c>
      <c r="E30" s="7">
        <v>31</v>
      </c>
      <c r="F30" s="7">
        <v>14</v>
      </c>
      <c r="G30" s="7">
        <v>67</v>
      </c>
      <c r="H30" s="54">
        <v>4.7857142857142856</v>
      </c>
      <c r="I30" s="7">
        <v>45</v>
      </c>
      <c r="J30" s="8">
        <v>2.1110011305583833E-4</v>
      </c>
      <c r="K30" s="7">
        <v>98</v>
      </c>
      <c r="L30" s="8">
        <v>3.1403412076855047E-4</v>
      </c>
    </row>
    <row r="31" spans="2:12" s="1" customFormat="1" ht="15" customHeight="1">
      <c r="B31" s="14" t="s">
        <v>291</v>
      </c>
      <c r="C31" s="37" t="s">
        <v>1003</v>
      </c>
      <c r="D31" s="37" t="s">
        <v>914</v>
      </c>
      <c r="E31" s="7">
        <v>36</v>
      </c>
      <c r="F31" s="7">
        <v>18</v>
      </c>
      <c r="G31" s="7">
        <v>83</v>
      </c>
      <c r="H31" s="54">
        <v>4.6111111111111107</v>
      </c>
      <c r="I31" s="7">
        <v>54</v>
      </c>
      <c r="J31" s="8">
        <v>2.5332013566700597E-4</v>
      </c>
      <c r="K31" s="7">
        <v>119</v>
      </c>
      <c r="L31" s="8">
        <v>3.8132714664752555E-4</v>
      </c>
    </row>
    <row r="32" spans="2:12" s="1" customFormat="1" ht="15" customHeight="1">
      <c r="B32" s="14" t="s">
        <v>292</v>
      </c>
      <c r="C32" s="37" t="s">
        <v>1003</v>
      </c>
      <c r="D32" s="37" t="s">
        <v>914</v>
      </c>
      <c r="E32" s="7">
        <v>106</v>
      </c>
      <c r="F32" s="7">
        <v>231</v>
      </c>
      <c r="G32" s="7">
        <v>1788</v>
      </c>
      <c r="H32" s="54">
        <v>7.7402597402597406</v>
      </c>
      <c r="I32" s="7">
        <v>337</v>
      </c>
      <c r="J32" s="8">
        <v>1.5809052911070558E-3</v>
      </c>
      <c r="K32" s="7">
        <v>1894</v>
      </c>
      <c r="L32" s="8">
        <v>6.0691900483228018E-3</v>
      </c>
    </row>
    <row r="33" spans="2:12" s="1" customFormat="1" ht="15" customHeight="1">
      <c r="B33" s="14" t="s">
        <v>295</v>
      </c>
      <c r="C33" s="37" t="s">
        <v>1003</v>
      </c>
      <c r="D33" s="37" t="s">
        <v>914</v>
      </c>
      <c r="E33" s="7">
        <v>13</v>
      </c>
      <c r="F33" s="7">
        <v>14</v>
      </c>
      <c r="G33" s="7">
        <v>286</v>
      </c>
      <c r="H33" s="54">
        <v>20.428571428571427</v>
      </c>
      <c r="I33" s="7">
        <v>27</v>
      </c>
      <c r="J33" s="8">
        <v>1.2666006783350299E-4</v>
      </c>
      <c r="K33" s="7">
        <v>299</v>
      </c>
      <c r="L33" s="8">
        <v>9.5812451132445498E-4</v>
      </c>
    </row>
    <row r="34" spans="2:12" s="1" customFormat="1" ht="15" customHeight="1">
      <c r="B34" s="14" t="s">
        <v>296</v>
      </c>
      <c r="C34" s="37" t="s">
        <v>1003</v>
      </c>
      <c r="D34" s="37" t="s">
        <v>914</v>
      </c>
      <c r="E34" s="7">
        <v>645</v>
      </c>
      <c r="F34" s="7">
        <v>132</v>
      </c>
      <c r="G34" s="7">
        <v>381</v>
      </c>
      <c r="H34" s="54">
        <v>2.8863636363636362</v>
      </c>
      <c r="I34" s="7">
        <v>777</v>
      </c>
      <c r="J34" s="8">
        <v>3.6449952854308086E-3</v>
      </c>
      <c r="K34" s="7">
        <v>1026</v>
      </c>
      <c r="L34" s="8">
        <v>3.2877449786584976E-3</v>
      </c>
    </row>
    <row r="35" spans="2:12" s="1" customFormat="1" ht="15" customHeight="1">
      <c r="B35" s="14" t="s">
        <v>297</v>
      </c>
      <c r="C35" s="37" t="s">
        <v>1003</v>
      </c>
      <c r="D35" s="37" t="s">
        <v>914</v>
      </c>
      <c r="E35" s="7">
        <v>6</v>
      </c>
      <c r="F35" s="7">
        <v>6</v>
      </c>
      <c r="G35" s="7">
        <v>156</v>
      </c>
      <c r="H35" s="54">
        <v>26</v>
      </c>
      <c r="I35" s="7">
        <v>12</v>
      </c>
      <c r="J35" s="8">
        <v>5.629336348155689E-5</v>
      </c>
      <c r="K35" s="7">
        <v>162</v>
      </c>
      <c r="L35" s="8">
        <v>5.191176282092364E-4</v>
      </c>
    </row>
    <row r="36" spans="2:12" s="1" customFormat="1" ht="15" customHeight="1">
      <c r="B36" s="14" t="s">
        <v>300</v>
      </c>
      <c r="C36" s="37" t="s">
        <v>1003</v>
      </c>
      <c r="D36" s="37" t="s">
        <v>914</v>
      </c>
      <c r="E36" s="7">
        <v>4</v>
      </c>
      <c r="F36" s="7">
        <v>1</v>
      </c>
      <c r="G36" s="7">
        <v>2</v>
      </c>
      <c r="H36" s="54">
        <v>2</v>
      </c>
      <c r="I36" s="7">
        <v>5</v>
      </c>
      <c r="J36" s="8">
        <v>2.345556811731537E-5</v>
      </c>
      <c r="K36" s="7">
        <v>6</v>
      </c>
      <c r="L36" s="8">
        <v>1.9226578822564313E-5</v>
      </c>
    </row>
    <row r="37" spans="2:12" s="1" customFormat="1" ht="15" customHeight="1">
      <c r="B37" s="14" t="s">
        <v>304</v>
      </c>
      <c r="C37" s="37" t="s">
        <v>1003</v>
      </c>
      <c r="D37" s="37" t="s">
        <v>914</v>
      </c>
      <c r="E37" s="7">
        <v>87</v>
      </c>
      <c r="F37" s="7">
        <v>97</v>
      </c>
      <c r="G37" s="7">
        <v>421</v>
      </c>
      <c r="H37" s="54">
        <v>4.34020618556701</v>
      </c>
      <c r="I37" s="7">
        <v>184</v>
      </c>
      <c r="J37" s="8">
        <v>8.6316490671720558E-4</v>
      </c>
      <c r="K37" s="7">
        <v>508</v>
      </c>
      <c r="L37" s="8">
        <v>1.6278503403104451E-3</v>
      </c>
    </row>
    <row r="38" spans="2:12" s="1" customFormat="1" ht="15" customHeight="1">
      <c r="B38" s="14" t="s">
        <v>305</v>
      </c>
      <c r="C38" s="37" t="s">
        <v>1003</v>
      </c>
      <c r="D38" s="37" t="s">
        <v>914</v>
      </c>
      <c r="E38" s="7">
        <v>884</v>
      </c>
      <c r="F38" s="7">
        <v>290</v>
      </c>
      <c r="G38" s="7">
        <v>1849</v>
      </c>
      <c r="H38" s="54">
        <v>6.3758620689655174</v>
      </c>
      <c r="I38" s="7">
        <v>1174</v>
      </c>
      <c r="J38" s="8">
        <v>5.5073673939456487E-3</v>
      </c>
      <c r="K38" s="7">
        <v>2733</v>
      </c>
      <c r="L38" s="8">
        <v>8.7577066536780445E-3</v>
      </c>
    </row>
    <row r="39" spans="2:12" s="1" customFormat="1" ht="15" customHeight="1">
      <c r="B39" s="14" t="s">
        <v>306</v>
      </c>
      <c r="C39" s="37" t="s">
        <v>1566</v>
      </c>
      <c r="D39" s="37" t="s">
        <v>907</v>
      </c>
      <c r="E39" s="7">
        <v>455</v>
      </c>
      <c r="F39" s="7">
        <v>47</v>
      </c>
      <c r="G39" s="7">
        <v>94</v>
      </c>
      <c r="H39" s="54">
        <v>2</v>
      </c>
      <c r="I39" s="7">
        <v>502</v>
      </c>
      <c r="J39" s="8">
        <v>2.3549390389784632E-3</v>
      </c>
      <c r="K39" s="7">
        <v>549</v>
      </c>
      <c r="L39" s="8">
        <v>1.7592319622646347E-3</v>
      </c>
    </row>
    <row r="40" spans="2:12" s="1" customFormat="1" ht="15" customHeight="1">
      <c r="B40" s="14" t="s">
        <v>307</v>
      </c>
      <c r="C40" s="37" t="s">
        <v>1566</v>
      </c>
      <c r="D40" s="37" t="s">
        <v>907</v>
      </c>
      <c r="E40" s="7">
        <v>43</v>
      </c>
      <c r="F40" s="7">
        <v>1</v>
      </c>
      <c r="G40" s="7">
        <v>2</v>
      </c>
      <c r="H40" s="54">
        <v>2</v>
      </c>
      <c r="I40" s="7">
        <v>44</v>
      </c>
      <c r="J40" s="8">
        <v>2.0640899943237526E-4</v>
      </c>
      <c r="K40" s="7">
        <v>45</v>
      </c>
      <c r="L40" s="8">
        <v>1.4419934116923234E-4</v>
      </c>
    </row>
    <row r="41" spans="2:12" s="1" customFormat="1" ht="15" customHeight="1">
      <c r="B41" s="14" t="s">
        <v>308</v>
      </c>
      <c r="C41" s="37" t="s">
        <v>1566</v>
      </c>
      <c r="D41" s="37" t="s">
        <v>907</v>
      </c>
      <c r="E41" s="7">
        <v>423</v>
      </c>
      <c r="F41" s="7"/>
      <c r="G41" s="7"/>
      <c r="H41" s="54"/>
      <c r="I41" s="7">
        <v>423</v>
      </c>
      <c r="J41" s="8">
        <v>1.9843410627248801E-3</v>
      </c>
      <c r="K41" s="7">
        <v>423</v>
      </c>
      <c r="L41" s="8">
        <v>1.3554738069907841E-3</v>
      </c>
    </row>
    <row r="42" spans="2:12" s="1" customFormat="1" ht="15" customHeight="1">
      <c r="B42" s="14" t="s">
        <v>309</v>
      </c>
      <c r="C42" s="37" t="s">
        <v>1566</v>
      </c>
      <c r="D42" s="37" t="s">
        <v>907</v>
      </c>
      <c r="E42" s="7">
        <v>2696</v>
      </c>
      <c r="F42" s="7">
        <v>7</v>
      </c>
      <c r="G42" s="7">
        <v>14</v>
      </c>
      <c r="H42" s="54">
        <v>2</v>
      </c>
      <c r="I42" s="7">
        <v>2703</v>
      </c>
      <c r="J42" s="8">
        <v>1.2680080124220689E-2</v>
      </c>
      <c r="K42" s="7">
        <v>2710</v>
      </c>
      <c r="L42" s="8">
        <v>8.6840047681915472E-3</v>
      </c>
    </row>
    <row r="43" spans="2:12" s="1" customFormat="1" ht="15" customHeight="1">
      <c r="B43" s="14" t="s">
        <v>310</v>
      </c>
      <c r="C43" s="37" t="s">
        <v>1566</v>
      </c>
      <c r="D43" s="37" t="s">
        <v>907</v>
      </c>
      <c r="E43" s="7">
        <v>1932</v>
      </c>
      <c r="F43" s="7">
        <v>15</v>
      </c>
      <c r="G43" s="7">
        <v>30</v>
      </c>
      <c r="H43" s="54">
        <v>2</v>
      </c>
      <c r="I43" s="7">
        <v>1947</v>
      </c>
      <c r="J43" s="8">
        <v>9.1335982248826053E-3</v>
      </c>
      <c r="K43" s="7">
        <v>1962</v>
      </c>
      <c r="L43" s="8">
        <v>6.2870912749785303E-3</v>
      </c>
    </row>
    <row r="44" spans="2:12" s="1" customFormat="1" ht="15" customHeight="1">
      <c r="B44" s="14" t="s">
        <v>311</v>
      </c>
      <c r="C44" s="37" t="s">
        <v>1566</v>
      </c>
      <c r="D44" s="37" t="s">
        <v>907</v>
      </c>
      <c r="E44" s="7">
        <v>1187</v>
      </c>
      <c r="F44" s="7">
        <v>12</v>
      </c>
      <c r="G44" s="7">
        <v>26</v>
      </c>
      <c r="H44" s="54">
        <v>2.1666666666666665</v>
      </c>
      <c r="I44" s="7">
        <v>1199</v>
      </c>
      <c r="J44" s="8">
        <v>5.6246452345322254E-3</v>
      </c>
      <c r="K44" s="7">
        <v>1213</v>
      </c>
      <c r="L44" s="8">
        <v>3.886973351961752E-3</v>
      </c>
    </row>
    <row r="45" spans="2:12" s="1" customFormat="1" ht="15" customHeight="1">
      <c r="B45" s="14" t="s">
        <v>312</v>
      </c>
      <c r="C45" s="37" t="s">
        <v>1566</v>
      </c>
      <c r="D45" s="37" t="s">
        <v>907</v>
      </c>
      <c r="E45" s="7">
        <v>1381</v>
      </c>
      <c r="F45" s="7">
        <v>21</v>
      </c>
      <c r="G45" s="7">
        <v>44</v>
      </c>
      <c r="H45" s="54">
        <v>2.0952380952380953</v>
      </c>
      <c r="I45" s="7">
        <v>1402</v>
      </c>
      <c r="J45" s="8">
        <v>6.5769413000952293E-3</v>
      </c>
      <c r="K45" s="7">
        <v>1425</v>
      </c>
      <c r="L45" s="8">
        <v>4.5663124703590246E-3</v>
      </c>
    </row>
    <row r="46" spans="2:12" s="1" customFormat="1" ht="15" customHeight="1">
      <c r="B46" s="14" t="s">
        <v>314</v>
      </c>
      <c r="C46" s="37" t="s">
        <v>1566</v>
      </c>
      <c r="D46" s="37" t="s">
        <v>914</v>
      </c>
      <c r="E46" s="7">
        <v>2</v>
      </c>
      <c r="F46" s="7">
        <v>8</v>
      </c>
      <c r="G46" s="7">
        <v>78</v>
      </c>
      <c r="H46" s="54">
        <v>9.75</v>
      </c>
      <c r="I46" s="7">
        <v>10</v>
      </c>
      <c r="J46" s="8">
        <v>4.6911136234630739E-5</v>
      </c>
      <c r="K46" s="7">
        <v>80</v>
      </c>
      <c r="L46" s="8">
        <v>2.563543843008575E-4</v>
      </c>
    </row>
    <row r="47" spans="2:12" s="1" customFormat="1" ht="15" customHeight="1">
      <c r="B47" s="14" t="s">
        <v>315</v>
      </c>
      <c r="C47" s="37" t="s">
        <v>1566</v>
      </c>
      <c r="D47" s="37" t="s">
        <v>914</v>
      </c>
      <c r="E47" s="7">
        <v>14</v>
      </c>
      <c r="F47" s="7">
        <v>15</v>
      </c>
      <c r="G47" s="7">
        <v>57</v>
      </c>
      <c r="H47" s="54">
        <v>3.8</v>
      </c>
      <c r="I47" s="7">
        <v>29</v>
      </c>
      <c r="J47" s="8">
        <v>1.3604229508042915E-4</v>
      </c>
      <c r="K47" s="7">
        <v>71</v>
      </c>
      <c r="L47" s="8">
        <v>2.2751451606701104E-4</v>
      </c>
    </row>
    <row r="48" spans="2:12" s="1" customFormat="1" ht="15" customHeight="1">
      <c r="B48" s="14" t="s">
        <v>316</v>
      </c>
      <c r="C48" s="37" t="s">
        <v>1566</v>
      </c>
      <c r="D48" s="37" t="s">
        <v>914</v>
      </c>
      <c r="E48" s="7">
        <v>2</v>
      </c>
      <c r="F48" s="7">
        <v>1</v>
      </c>
      <c r="G48" s="7">
        <v>3</v>
      </c>
      <c r="H48" s="54">
        <v>3</v>
      </c>
      <c r="I48" s="7">
        <v>3</v>
      </c>
      <c r="J48" s="8">
        <v>1.4073340870389222E-5</v>
      </c>
      <c r="K48" s="7">
        <v>5</v>
      </c>
      <c r="L48" s="8">
        <v>1.6022149018803594E-5</v>
      </c>
    </row>
    <row r="49" spans="2:12" s="1" customFormat="1" ht="15" customHeight="1">
      <c r="B49" s="14" t="s">
        <v>317</v>
      </c>
      <c r="C49" s="37" t="s">
        <v>1566</v>
      </c>
      <c r="D49" s="37" t="s">
        <v>914</v>
      </c>
      <c r="E49" s="7">
        <v>163</v>
      </c>
      <c r="F49" s="7">
        <v>54</v>
      </c>
      <c r="G49" s="7">
        <v>179</v>
      </c>
      <c r="H49" s="54">
        <v>3.3148148148148149</v>
      </c>
      <c r="I49" s="7">
        <v>217</v>
      </c>
      <c r="J49" s="8">
        <v>1.017971656291487E-3</v>
      </c>
      <c r="K49" s="7">
        <v>342</v>
      </c>
      <c r="L49" s="8">
        <v>1.0959149928861658E-3</v>
      </c>
    </row>
    <row r="50" spans="2:12" s="1" customFormat="1" ht="15" customHeight="1">
      <c r="B50" s="14" t="s">
        <v>318</v>
      </c>
      <c r="C50" s="37" t="s">
        <v>1566</v>
      </c>
      <c r="D50" s="37" t="s">
        <v>914</v>
      </c>
      <c r="E50" s="7">
        <v>187</v>
      </c>
      <c r="F50" s="7">
        <v>13</v>
      </c>
      <c r="G50" s="7">
        <v>39</v>
      </c>
      <c r="H50" s="54">
        <v>3</v>
      </c>
      <c r="I50" s="7">
        <v>200</v>
      </c>
      <c r="J50" s="8">
        <v>9.3822272469261479E-4</v>
      </c>
      <c r="K50" s="7">
        <v>226</v>
      </c>
      <c r="L50" s="8">
        <v>7.2420113564992245E-4</v>
      </c>
    </row>
    <row r="51" spans="2:12" s="1" customFormat="1" ht="15" customHeight="1">
      <c r="B51" s="14" t="s">
        <v>319</v>
      </c>
      <c r="C51" s="37" t="s">
        <v>1005</v>
      </c>
      <c r="D51" s="37" t="s">
        <v>907</v>
      </c>
      <c r="E51" s="7">
        <v>4</v>
      </c>
      <c r="F51" s="7"/>
      <c r="G51" s="7"/>
      <c r="H51" s="54"/>
      <c r="I51" s="7">
        <v>4</v>
      </c>
      <c r="J51" s="8">
        <v>1.8764454493852294E-5</v>
      </c>
      <c r="K51" s="7">
        <v>4</v>
      </c>
      <c r="L51" s="8">
        <v>1.2817719215042876E-5</v>
      </c>
    </row>
    <row r="52" spans="2:12" s="1" customFormat="1" ht="15" customHeight="1">
      <c r="B52" s="14" t="s">
        <v>320</v>
      </c>
      <c r="C52" s="37" t="s">
        <v>1005</v>
      </c>
      <c r="D52" s="37" t="s">
        <v>907</v>
      </c>
      <c r="E52" s="7">
        <v>16</v>
      </c>
      <c r="F52" s="7"/>
      <c r="G52" s="7"/>
      <c r="H52" s="54"/>
      <c r="I52" s="7">
        <v>16</v>
      </c>
      <c r="J52" s="8">
        <v>7.5057817975409177E-5</v>
      </c>
      <c r="K52" s="7">
        <v>16</v>
      </c>
      <c r="L52" s="8">
        <v>5.1270876860171504E-5</v>
      </c>
    </row>
    <row r="53" spans="2:12" s="1" customFormat="1" ht="15" customHeight="1">
      <c r="B53" s="14" t="s">
        <v>321</v>
      </c>
      <c r="C53" s="37" t="s">
        <v>1005</v>
      </c>
      <c r="D53" s="37" t="s">
        <v>907</v>
      </c>
      <c r="E53" s="7">
        <v>163</v>
      </c>
      <c r="F53" s="7"/>
      <c r="G53" s="7"/>
      <c r="H53" s="54"/>
      <c r="I53" s="7">
        <v>163</v>
      </c>
      <c r="J53" s="8">
        <v>7.6465152062448101E-4</v>
      </c>
      <c r="K53" s="7">
        <v>163</v>
      </c>
      <c r="L53" s="8">
        <v>5.2232205801299716E-4</v>
      </c>
    </row>
    <row r="54" spans="2:12" s="1" customFormat="1" ht="15" customHeight="1">
      <c r="B54" s="14" t="s">
        <v>322</v>
      </c>
      <c r="C54" s="37" t="s">
        <v>1005</v>
      </c>
      <c r="D54" s="37" t="s">
        <v>907</v>
      </c>
      <c r="E54" s="7">
        <v>73</v>
      </c>
      <c r="F54" s="7"/>
      <c r="G54" s="7"/>
      <c r="H54" s="54"/>
      <c r="I54" s="7">
        <v>73</v>
      </c>
      <c r="J54" s="8">
        <v>3.4245129451280441E-4</v>
      </c>
      <c r="K54" s="7">
        <v>73</v>
      </c>
      <c r="L54" s="8">
        <v>2.3392337567453247E-4</v>
      </c>
    </row>
    <row r="55" spans="2:12" s="1" customFormat="1" ht="15" customHeight="1">
      <c r="B55" s="14" t="s">
        <v>323</v>
      </c>
      <c r="C55" s="37" t="s">
        <v>1005</v>
      </c>
      <c r="D55" s="37" t="s">
        <v>907</v>
      </c>
      <c r="E55" s="7">
        <v>597</v>
      </c>
      <c r="F55" s="7">
        <v>2</v>
      </c>
      <c r="G55" s="7">
        <v>4</v>
      </c>
      <c r="H55" s="54">
        <v>2</v>
      </c>
      <c r="I55" s="7">
        <v>599</v>
      </c>
      <c r="J55" s="8">
        <v>2.8099770604543815E-3</v>
      </c>
      <c r="K55" s="7">
        <v>601</v>
      </c>
      <c r="L55" s="8">
        <v>1.9258623120601921E-3</v>
      </c>
    </row>
    <row r="56" spans="2:12" s="1" customFormat="1" ht="15" customHeight="1">
      <c r="B56" s="14" t="s">
        <v>324</v>
      </c>
      <c r="C56" s="37" t="s">
        <v>1005</v>
      </c>
      <c r="D56" s="37" t="s">
        <v>907</v>
      </c>
      <c r="E56" s="7">
        <v>19</v>
      </c>
      <c r="F56" s="7"/>
      <c r="G56" s="7"/>
      <c r="H56" s="54"/>
      <c r="I56" s="7">
        <v>19</v>
      </c>
      <c r="J56" s="8">
        <v>8.913115884579841E-5</v>
      </c>
      <c r="K56" s="7">
        <v>19</v>
      </c>
      <c r="L56" s="8">
        <v>6.0884166271453659E-5</v>
      </c>
    </row>
    <row r="57" spans="2:12" s="1" customFormat="1" ht="15" customHeight="1">
      <c r="B57" s="14" t="s">
        <v>325</v>
      </c>
      <c r="C57" s="37" t="s">
        <v>1005</v>
      </c>
      <c r="D57" s="37" t="s">
        <v>907</v>
      </c>
      <c r="E57" s="7">
        <v>3458</v>
      </c>
      <c r="F57" s="7">
        <v>8</v>
      </c>
      <c r="G57" s="7">
        <v>17</v>
      </c>
      <c r="H57" s="54">
        <v>2.125</v>
      </c>
      <c r="I57" s="7">
        <v>3466</v>
      </c>
      <c r="J57" s="8">
        <v>1.6259399818923014E-2</v>
      </c>
      <c r="K57" s="7">
        <v>3475</v>
      </c>
      <c r="L57" s="8">
        <v>1.1135393568068497E-2</v>
      </c>
    </row>
    <row r="58" spans="2:12" s="1" customFormat="1" ht="15" customHeight="1">
      <c r="B58" s="14" t="s">
        <v>326</v>
      </c>
      <c r="C58" s="37" t="s">
        <v>1005</v>
      </c>
      <c r="D58" s="37" t="s">
        <v>907</v>
      </c>
      <c r="E58" s="7">
        <v>148</v>
      </c>
      <c r="F58" s="7"/>
      <c r="G58" s="7"/>
      <c r="H58" s="54"/>
      <c r="I58" s="7">
        <v>148</v>
      </c>
      <c r="J58" s="8">
        <v>6.942848162725349E-4</v>
      </c>
      <c r="K58" s="7">
        <v>148</v>
      </c>
      <c r="L58" s="8">
        <v>4.7425561095658641E-4</v>
      </c>
    </row>
    <row r="59" spans="2:12" s="1" customFormat="1" ht="15" customHeight="1">
      <c r="B59" s="14" t="s">
        <v>327</v>
      </c>
      <c r="C59" s="37" t="s">
        <v>1005</v>
      </c>
      <c r="D59" s="37" t="s">
        <v>907</v>
      </c>
      <c r="E59" s="7">
        <v>80</v>
      </c>
      <c r="F59" s="7">
        <v>3</v>
      </c>
      <c r="G59" s="7">
        <v>11</v>
      </c>
      <c r="H59" s="54">
        <v>3.6666666666666665</v>
      </c>
      <c r="I59" s="7">
        <v>83</v>
      </c>
      <c r="J59" s="8">
        <v>3.8936243074743515E-4</v>
      </c>
      <c r="K59" s="7">
        <v>91</v>
      </c>
      <c r="L59" s="8">
        <v>2.9160311214222539E-4</v>
      </c>
    </row>
    <row r="60" spans="2:12" s="1" customFormat="1" ht="15" customHeight="1">
      <c r="B60" s="14" t="s">
        <v>328</v>
      </c>
      <c r="C60" s="37" t="s">
        <v>1005</v>
      </c>
      <c r="D60" s="37" t="s">
        <v>907</v>
      </c>
      <c r="E60" s="7">
        <v>86</v>
      </c>
      <c r="F60" s="7"/>
      <c r="G60" s="7"/>
      <c r="H60" s="54"/>
      <c r="I60" s="7">
        <v>86</v>
      </c>
      <c r="J60" s="8">
        <v>4.0343577161782438E-4</v>
      </c>
      <c r="K60" s="7">
        <v>86</v>
      </c>
      <c r="L60" s="8">
        <v>2.7558096312342182E-4</v>
      </c>
    </row>
    <row r="61" spans="2:12" s="1" customFormat="1" ht="15" customHeight="1">
      <c r="B61" s="14" t="s">
        <v>329</v>
      </c>
      <c r="C61" s="37" t="s">
        <v>1005</v>
      </c>
      <c r="D61" s="37" t="s">
        <v>907</v>
      </c>
      <c r="E61" s="7">
        <v>58</v>
      </c>
      <c r="F61" s="7"/>
      <c r="G61" s="7"/>
      <c r="H61" s="54"/>
      <c r="I61" s="7">
        <v>58</v>
      </c>
      <c r="J61" s="8">
        <v>2.720845901608583E-4</v>
      </c>
      <c r="K61" s="7">
        <v>58</v>
      </c>
      <c r="L61" s="8">
        <v>1.8585692861812169E-4</v>
      </c>
    </row>
    <row r="62" spans="2:12" s="1" customFormat="1" ht="15" customHeight="1">
      <c r="B62" s="14" t="s">
        <v>330</v>
      </c>
      <c r="C62" s="37" t="s">
        <v>1005</v>
      </c>
      <c r="D62" s="37" t="s">
        <v>907</v>
      </c>
      <c r="E62" s="7">
        <v>1142</v>
      </c>
      <c r="F62" s="7">
        <v>4</v>
      </c>
      <c r="G62" s="7">
        <v>8</v>
      </c>
      <c r="H62" s="54">
        <v>2</v>
      </c>
      <c r="I62" s="7">
        <v>1146</v>
      </c>
      <c r="J62" s="8">
        <v>5.3760162124886829E-3</v>
      </c>
      <c r="K62" s="7">
        <v>1150</v>
      </c>
      <c r="L62" s="8">
        <v>3.6850942743248266E-3</v>
      </c>
    </row>
    <row r="63" spans="2:12" s="1" customFormat="1" ht="15" customHeight="1">
      <c r="B63" s="14" t="s">
        <v>331</v>
      </c>
      <c r="C63" s="37" t="s">
        <v>1005</v>
      </c>
      <c r="D63" s="37" t="s">
        <v>907</v>
      </c>
      <c r="E63" s="7">
        <v>198</v>
      </c>
      <c r="F63" s="7">
        <v>2</v>
      </c>
      <c r="G63" s="7">
        <v>11</v>
      </c>
      <c r="H63" s="54">
        <v>5.5</v>
      </c>
      <c r="I63" s="7">
        <v>200</v>
      </c>
      <c r="J63" s="8">
        <v>9.3822272469261479E-4</v>
      </c>
      <c r="K63" s="7">
        <v>209</v>
      </c>
      <c r="L63" s="8">
        <v>6.6972582898599023E-4</v>
      </c>
    </row>
    <row r="64" spans="2:12" s="1" customFormat="1" ht="15" customHeight="1">
      <c r="B64" s="14" t="s">
        <v>332</v>
      </c>
      <c r="C64" s="37" t="s">
        <v>1005</v>
      </c>
      <c r="D64" s="37" t="s">
        <v>907</v>
      </c>
      <c r="E64" s="7">
        <v>123</v>
      </c>
      <c r="F64" s="7"/>
      <c r="G64" s="7"/>
      <c r="H64" s="54"/>
      <c r="I64" s="7">
        <v>123</v>
      </c>
      <c r="J64" s="8">
        <v>5.7700697568595805E-4</v>
      </c>
      <c r="K64" s="7">
        <v>123</v>
      </c>
      <c r="L64" s="8">
        <v>3.9414486586256841E-4</v>
      </c>
    </row>
    <row r="65" spans="2:12" s="1" customFormat="1" ht="15" customHeight="1">
      <c r="B65" s="14" t="s">
        <v>333</v>
      </c>
      <c r="C65" s="37" t="s">
        <v>1005</v>
      </c>
      <c r="D65" s="37" t="s">
        <v>907</v>
      </c>
      <c r="E65" s="7">
        <v>263</v>
      </c>
      <c r="F65" s="7">
        <v>5</v>
      </c>
      <c r="G65" s="7">
        <v>10</v>
      </c>
      <c r="H65" s="54">
        <v>2</v>
      </c>
      <c r="I65" s="7">
        <v>268</v>
      </c>
      <c r="J65" s="8">
        <v>1.2572184510881038E-3</v>
      </c>
      <c r="K65" s="7">
        <v>273</v>
      </c>
      <c r="L65" s="8">
        <v>8.7480933642667628E-4</v>
      </c>
    </row>
    <row r="66" spans="2:12" s="1" customFormat="1" ht="15" customHeight="1">
      <c r="B66" s="14" t="s">
        <v>334</v>
      </c>
      <c r="C66" s="37" t="s">
        <v>1005</v>
      </c>
      <c r="D66" s="37" t="s">
        <v>914</v>
      </c>
      <c r="E66" s="7">
        <v>138</v>
      </c>
      <c r="F66" s="7">
        <v>4</v>
      </c>
      <c r="G66" s="7">
        <v>12</v>
      </c>
      <c r="H66" s="54">
        <v>3</v>
      </c>
      <c r="I66" s="7">
        <v>142</v>
      </c>
      <c r="J66" s="8">
        <v>6.6613813453175654E-4</v>
      </c>
      <c r="K66" s="7">
        <v>150</v>
      </c>
      <c r="L66" s="8">
        <v>4.8066447056410781E-4</v>
      </c>
    </row>
    <row r="67" spans="2:12" s="1" customFormat="1" ht="15" customHeight="1">
      <c r="B67" s="14" t="s">
        <v>335</v>
      </c>
      <c r="C67" s="37" t="s">
        <v>1005</v>
      </c>
      <c r="D67" s="37" t="s">
        <v>914</v>
      </c>
      <c r="E67" s="7">
        <v>50</v>
      </c>
      <c r="F67" s="7">
        <v>7</v>
      </c>
      <c r="G67" s="7">
        <v>31</v>
      </c>
      <c r="H67" s="54">
        <v>4.4285714285714288</v>
      </c>
      <c r="I67" s="7">
        <v>57</v>
      </c>
      <c r="J67" s="8">
        <v>2.673934765373952E-4</v>
      </c>
      <c r="K67" s="7">
        <v>81</v>
      </c>
      <c r="L67" s="8">
        <v>2.595588141046182E-4</v>
      </c>
    </row>
    <row r="68" spans="2:12" s="1" customFormat="1" ht="15" customHeight="1">
      <c r="B68" s="14" t="s">
        <v>336</v>
      </c>
      <c r="C68" s="37" t="s">
        <v>1005</v>
      </c>
      <c r="D68" s="37" t="s">
        <v>914</v>
      </c>
      <c r="E68" s="7">
        <v>69</v>
      </c>
      <c r="F68" s="7"/>
      <c r="G68" s="7"/>
      <c r="H68" s="54"/>
      <c r="I68" s="7">
        <v>69</v>
      </c>
      <c r="J68" s="8">
        <v>3.2368684001895208E-4</v>
      </c>
      <c r="K68" s="7">
        <v>69</v>
      </c>
      <c r="L68" s="8">
        <v>2.2110565645948961E-4</v>
      </c>
    </row>
    <row r="69" spans="2:12" s="1" customFormat="1" ht="15" customHeight="1">
      <c r="B69" s="14" t="s">
        <v>339</v>
      </c>
      <c r="C69" s="37" t="s">
        <v>1005</v>
      </c>
      <c r="D69" s="37" t="s">
        <v>914</v>
      </c>
      <c r="E69" s="7">
        <v>99</v>
      </c>
      <c r="F69" s="7">
        <v>27</v>
      </c>
      <c r="G69" s="7">
        <v>177</v>
      </c>
      <c r="H69" s="54">
        <v>6.5555555555555554</v>
      </c>
      <c r="I69" s="7">
        <v>126</v>
      </c>
      <c r="J69" s="8">
        <v>5.9108031655634734E-4</v>
      </c>
      <c r="K69" s="7">
        <v>276</v>
      </c>
      <c r="L69" s="8">
        <v>8.8442262583795844E-4</v>
      </c>
    </row>
    <row r="70" spans="2:12" s="1" customFormat="1" ht="15" customHeight="1">
      <c r="B70" s="14" t="s">
        <v>340</v>
      </c>
      <c r="C70" s="37" t="s">
        <v>1005</v>
      </c>
      <c r="D70" s="37" t="s">
        <v>914</v>
      </c>
      <c r="E70" s="7">
        <v>21</v>
      </c>
      <c r="F70" s="7">
        <v>4</v>
      </c>
      <c r="G70" s="7">
        <v>9</v>
      </c>
      <c r="H70" s="54">
        <v>2.25</v>
      </c>
      <c r="I70" s="7">
        <v>25</v>
      </c>
      <c r="J70" s="8">
        <v>1.1727784058657685E-4</v>
      </c>
      <c r="K70" s="7">
        <v>30</v>
      </c>
      <c r="L70" s="8">
        <v>9.6132894112821562E-5</v>
      </c>
    </row>
    <row r="71" spans="2:12" s="1" customFormat="1" ht="15" customHeight="1">
      <c r="B71" s="14" t="s">
        <v>342</v>
      </c>
      <c r="C71" s="37" t="s">
        <v>1005</v>
      </c>
      <c r="D71" s="37" t="s">
        <v>914</v>
      </c>
      <c r="E71" s="7">
        <v>190</v>
      </c>
      <c r="F71" s="7">
        <v>2</v>
      </c>
      <c r="G71" s="7">
        <v>4</v>
      </c>
      <c r="H71" s="54">
        <v>2</v>
      </c>
      <c r="I71" s="7">
        <v>192</v>
      </c>
      <c r="J71" s="8">
        <v>9.0069381570491024E-4</v>
      </c>
      <c r="K71" s="7">
        <v>194</v>
      </c>
      <c r="L71" s="8">
        <v>6.2165938192957943E-4</v>
      </c>
    </row>
    <row r="72" spans="2:12" s="1" customFormat="1" ht="15" customHeight="1">
      <c r="B72" s="14" t="s">
        <v>343</v>
      </c>
      <c r="C72" s="37" t="s">
        <v>1005</v>
      </c>
      <c r="D72" s="37" t="s">
        <v>914</v>
      </c>
      <c r="E72" s="7">
        <v>552</v>
      </c>
      <c r="F72" s="7">
        <v>301</v>
      </c>
      <c r="G72" s="7">
        <v>1686</v>
      </c>
      <c r="H72" s="54">
        <v>5.6013289036544851</v>
      </c>
      <c r="I72" s="7">
        <v>853</v>
      </c>
      <c r="J72" s="8">
        <v>4.0015199208140017E-3</v>
      </c>
      <c r="K72" s="7">
        <v>2238</v>
      </c>
      <c r="L72" s="8">
        <v>7.1715139008164891E-3</v>
      </c>
    </row>
    <row r="73" spans="2:12" s="1" customFormat="1" ht="15" customHeight="1">
      <c r="B73" s="14" t="s">
        <v>344</v>
      </c>
      <c r="C73" s="37" t="s">
        <v>1005</v>
      </c>
      <c r="D73" s="37" t="s">
        <v>914</v>
      </c>
      <c r="E73" s="7">
        <v>170</v>
      </c>
      <c r="F73" s="7">
        <v>24</v>
      </c>
      <c r="G73" s="7">
        <v>82</v>
      </c>
      <c r="H73" s="54">
        <v>3.4166666666666665</v>
      </c>
      <c r="I73" s="7">
        <v>194</v>
      </c>
      <c r="J73" s="8">
        <v>9.1007604295183632E-4</v>
      </c>
      <c r="K73" s="7">
        <v>252</v>
      </c>
      <c r="L73" s="8">
        <v>8.0751631054770115E-4</v>
      </c>
    </row>
    <row r="74" spans="2:12" s="1" customFormat="1" ht="15" customHeight="1">
      <c r="B74" s="14" t="s">
        <v>345</v>
      </c>
      <c r="C74" s="37" t="s">
        <v>1004</v>
      </c>
      <c r="D74" s="37" t="s">
        <v>907</v>
      </c>
      <c r="E74" s="7">
        <v>5</v>
      </c>
      <c r="F74" s="7"/>
      <c r="G74" s="7"/>
      <c r="H74" s="54"/>
      <c r="I74" s="7">
        <v>5</v>
      </c>
      <c r="J74" s="8">
        <v>2.345556811731537E-5</v>
      </c>
      <c r="K74" s="7">
        <v>5</v>
      </c>
      <c r="L74" s="8">
        <v>1.6022149018803594E-5</v>
      </c>
    </row>
    <row r="75" spans="2:12" s="1" customFormat="1" ht="15" customHeight="1">
      <c r="B75" s="14" t="s">
        <v>346</v>
      </c>
      <c r="C75" s="37" t="s">
        <v>1004</v>
      </c>
      <c r="D75" s="37" t="s">
        <v>907</v>
      </c>
      <c r="E75" s="7">
        <v>35</v>
      </c>
      <c r="F75" s="7">
        <v>1</v>
      </c>
      <c r="G75" s="7">
        <v>3</v>
      </c>
      <c r="H75" s="54">
        <v>3</v>
      </c>
      <c r="I75" s="7">
        <v>36</v>
      </c>
      <c r="J75" s="8">
        <v>1.6888009044467066E-4</v>
      </c>
      <c r="K75" s="7">
        <v>38</v>
      </c>
      <c r="L75" s="8">
        <v>1.2176833254290732E-4</v>
      </c>
    </row>
    <row r="76" spans="2:12" s="1" customFormat="1" ht="15" customHeight="1">
      <c r="B76" s="14" t="s">
        <v>347</v>
      </c>
      <c r="C76" s="37" t="s">
        <v>1004</v>
      </c>
      <c r="D76" s="37" t="s">
        <v>907</v>
      </c>
      <c r="E76" s="7">
        <v>355</v>
      </c>
      <c r="F76" s="7">
        <v>31</v>
      </c>
      <c r="G76" s="7">
        <v>78</v>
      </c>
      <c r="H76" s="54">
        <v>2.5161290322580645</v>
      </c>
      <c r="I76" s="7">
        <v>386</v>
      </c>
      <c r="J76" s="8">
        <v>1.8107698586567465E-3</v>
      </c>
      <c r="K76" s="7">
        <v>433</v>
      </c>
      <c r="L76" s="8">
        <v>1.3875181050283913E-3</v>
      </c>
    </row>
    <row r="77" spans="2:12" s="1" customFormat="1" ht="15" customHeight="1">
      <c r="B77" s="14" t="s">
        <v>349</v>
      </c>
      <c r="C77" s="37" t="s">
        <v>1004</v>
      </c>
      <c r="D77" s="37" t="s">
        <v>914</v>
      </c>
      <c r="E77" s="7">
        <v>1</v>
      </c>
      <c r="F77" s="7">
        <v>1</v>
      </c>
      <c r="G77" s="7">
        <v>15</v>
      </c>
      <c r="H77" s="54">
        <v>15</v>
      </c>
      <c r="I77" s="7">
        <v>2</v>
      </c>
      <c r="J77" s="8">
        <v>9.3822272469261472E-6</v>
      </c>
      <c r="K77" s="7">
        <v>16</v>
      </c>
      <c r="L77" s="8">
        <v>5.1270876860171504E-5</v>
      </c>
    </row>
    <row r="78" spans="2:12" s="1" customFormat="1" ht="15" customHeight="1">
      <c r="B78" s="14" t="s">
        <v>350</v>
      </c>
      <c r="C78" s="37" t="s">
        <v>1004</v>
      </c>
      <c r="D78" s="37" t="s">
        <v>914</v>
      </c>
      <c r="E78" s="7">
        <v>9</v>
      </c>
      <c r="F78" s="7">
        <v>3</v>
      </c>
      <c r="G78" s="7">
        <v>10</v>
      </c>
      <c r="H78" s="54">
        <v>3.3333333333333335</v>
      </c>
      <c r="I78" s="7">
        <v>12</v>
      </c>
      <c r="J78" s="8">
        <v>5.629336348155689E-5</v>
      </c>
      <c r="K78" s="7">
        <v>19</v>
      </c>
      <c r="L78" s="8">
        <v>6.0884166271453659E-5</v>
      </c>
    </row>
    <row r="79" spans="2:12" s="1" customFormat="1" ht="15" customHeight="1">
      <c r="B79" s="14" t="s">
        <v>351</v>
      </c>
      <c r="C79" s="37" t="s">
        <v>1004</v>
      </c>
      <c r="D79" s="37" t="s">
        <v>914</v>
      </c>
      <c r="E79" s="7">
        <v>3</v>
      </c>
      <c r="F79" s="7">
        <v>1</v>
      </c>
      <c r="G79" s="7">
        <v>3</v>
      </c>
      <c r="H79" s="54">
        <v>3</v>
      </c>
      <c r="I79" s="7">
        <v>4</v>
      </c>
      <c r="J79" s="8">
        <v>1.8764454493852294E-5</v>
      </c>
      <c r="K79" s="7">
        <v>6</v>
      </c>
      <c r="L79" s="8">
        <v>1.9226578822564313E-5</v>
      </c>
    </row>
    <row r="80" spans="2:12" s="1" customFormat="1" ht="15" customHeight="1">
      <c r="B80" s="14" t="s">
        <v>352</v>
      </c>
      <c r="C80" s="37" t="s">
        <v>1004</v>
      </c>
      <c r="D80" s="37" t="s">
        <v>914</v>
      </c>
      <c r="E80" s="7">
        <v>393</v>
      </c>
      <c r="F80" s="7">
        <v>23</v>
      </c>
      <c r="G80" s="7">
        <v>118</v>
      </c>
      <c r="H80" s="54">
        <v>5.1304347826086953</v>
      </c>
      <c r="I80" s="7">
        <v>416</v>
      </c>
      <c r="J80" s="8">
        <v>1.9515032673606387E-3</v>
      </c>
      <c r="K80" s="7">
        <v>511</v>
      </c>
      <c r="L80" s="8">
        <v>1.6374636297217273E-3</v>
      </c>
    </row>
    <row r="81" spans="2:12" s="1" customFormat="1" ht="15" customHeight="1">
      <c r="B81" s="14" t="s">
        <v>355</v>
      </c>
      <c r="C81" s="37" t="s">
        <v>1004</v>
      </c>
      <c r="D81" s="37" t="s">
        <v>914</v>
      </c>
      <c r="E81" s="7">
        <v>23</v>
      </c>
      <c r="F81" s="7">
        <v>5</v>
      </c>
      <c r="G81" s="7">
        <v>26</v>
      </c>
      <c r="H81" s="54">
        <v>5.2</v>
      </c>
      <c r="I81" s="7">
        <v>28</v>
      </c>
      <c r="J81" s="8">
        <v>1.3135118145696608E-4</v>
      </c>
      <c r="K81" s="7">
        <v>49</v>
      </c>
      <c r="L81" s="8">
        <v>1.5701706038427523E-4</v>
      </c>
    </row>
    <row r="82" spans="2:12" s="1" customFormat="1" ht="15" customHeight="1">
      <c r="B82" s="14" t="s">
        <v>356</v>
      </c>
      <c r="C82" s="37" t="s">
        <v>1004</v>
      </c>
      <c r="D82" s="37" t="s">
        <v>914</v>
      </c>
      <c r="E82" s="7">
        <v>38</v>
      </c>
      <c r="F82" s="7">
        <v>9</v>
      </c>
      <c r="G82" s="7">
        <v>24</v>
      </c>
      <c r="H82" s="54">
        <v>2.6666666666666665</v>
      </c>
      <c r="I82" s="7">
        <v>47</v>
      </c>
      <c r="J82" s="8">
        <v>2.2048234030276446E-4</v>
      </c>
      <c r="K82" s="7">
        <v>62</v>
      </c>
      <c r="L82" s="8">
        <v>1.9867464783316456E-4</v>
      </c>
    </row>
    <row r="83" spans="2:12" s="1" customFormat="1" ht="15" customHeight="1">
      <c r="B83" s="14" t="s">
        <v>357</v>
      </c>
      <c r="C83" s="37" t="s">
        <v>1004</v>
      </c>
      <c r="D83" s="37" t="s">
        <v>914</v>
      </c>
      <c r="E83" s="7">
        <v>27</v>
      </c>
      <c r="F83" s="7">
        <v>7</v>
      </c>
      <c r="G83" s="7">
        <v>50</v>
      </c>
      <c r="H83" s="54">
        <v>7.1428571428571432</v>
      </c>
      <c r="I83" s="7">
        <v>34</v>
      </c>
      <c r="J83" s="8">
        <v>1.5949786319774452E-4</v>
      </c>
      <c r="K83" s="7">
        <v>77</v>
      </c>
      <c r="L83" s="8">
        <v>2.4674109488957534E-4</v>
      </c>
    </row>
    <row r="84" spans="2:12" s="1" customFormat="1" ht="15" customHeight="1">
      <c r="B84" s="14" t="s">
        <v>358</v>
      </c>
      <c r="C84" s="37" t="s">
        <v>1004</v>
      </c>
      <c r="D84" s="37" t="s">
        <v>914</v>
      </c>
      <c r="E84" s="7">
        <v>25</v>
      </c>
      <c r="F84" s="7">
        <v>13</v>
      </c>
      <c r="G84" s="7">
        <v>185</v>
      </c>
      <c r="H84" s="54">
        <v>14.23076923076923</v>
      </c>
      <c r="I84" s="7">
        <v>38</v>
      </c>
      <c r="J84" s="8">
        <v>1.7826231769159682E-4</v>
      </c>
      <c r="K84" s="7">
        <v>210</v>
      </c>
      <c r="L84" s="8">
        <v>6.7293025878975099E-4</v>
      </c>
    </row>
    <row r="85" spans="2:12" s="1" customFormat="1" ht="15" customHeight="1">
      <c r="B85" s="14" t="s">
        <v>359</v>
      </c>
      <c r="C85" s="37" t="s">
        <v>1004</v>
      </c>
      <c r="D85" s="37" t="s">
        <v>914</v>
      </c>
      <c r="E85" s="7">
        <v>2</v>
      </c>
      <c r="F85" s="7">
        <v>1</v>
      </c>
      <c r="G85" s="7">
        <v>3</v>
      </c>
      <c r="H85" s="54">
        <v>3</v>
      </c>
      <c r="I85" s="7">
        <v>3</v>
      </c>
      <c r="J85" s="8">
        <v>1.4073340870389222E-5</v>
      </c>
      <c r="K85" s="7">
        <v>5</v>
      </c>
      <c r="L85" s="8">
        <v>1.6022149018803594E-5</v>
      </c>
    </row>
    <row r="86" spans="2:12" s="1" customFormat="1" ht="15" customHeight="1">
      <c r="B86" s="14" t="s">
        <v>360</v>
      </c>
      <c r="C86" s="37" t="s">
        <v>1004</v>
      </c>
      <c r="D86" s="37" t="s">
        <v>914</v>
      </c>
      <c r="E86" s="7">
        <v>13</v>
      </c>
      <c r="F86" s="7">
        <v>3</v>
      </c>
      <c r="G86" s="7">
        <v>9</v>
      </c>
      <c r="H86" s="54">
        <v>3</v>
      </c>
      <c r="I86" s="7">
        <v>16</v>
      </c>
      <c r="J86" s="8">
        <v>7.5057817975409177E-5</v>
      </c>
      <c r="K86" s="7">
        <v>22</v>
      </c>
      <c r="L86" s="8">
        <v>7.0497455682735821E-5</v>
      </c>
    </row>
    <row r="87" spans="2:12" s="1" customFormat="1" ht="15" customHeight="1">
      <c r="B87" s="14" t="s">
        <v>361</v>
      </c>
      <c r="C87" s="37" t="s">
        <v>1004</v>
      </c>
      <c r="D87" s="37" t="s">
        <v>914</v>
      </c>
      <c r="E87" s="7">
        <v>2</v>
      </c>
      <c r="F87" s="7">
        <v>1</v>
      </c>
      <c r="G87" s="7">
        <v>3</v>
      </c>
      <c r="H87" s="54">
        <v>3</v>
      </c>
      <c r="I87" s="7">
        <v>3</v>
      </c>
      <c r="J87" s="8">
        <v>1.4073340870389222E-5</v>
      </c>
      <c r="K87" s="7">
        <v>5</v>
      </c>
      <c r="L87" s="8">
        <v>1.6022149018803594E-5</v>
      </c>
    </row>
    <row r="88" spans="2:12" s="1" customFormat="1" ht="15" customHeight="1">
      <c r="B88" s="14" t="s">
        <v>362</v>
      </c>
      <c r="C88" s="37" t="s">
        <v>1004</v>
      </c>
      <c r="D88" s="37" t="s">
        <v>914</v>
      </c>
      <c r="E88" s="7">
        <v>1</v>
      </c>
      <c r="F88" s="7"/>
      <c r="G88" s="7"/>
      <c r="H88" s="54"/>
      <c r="I88" s="7">
        <v>1</v>
      </c>
      <c r="J88" s="8">
        <v>4.6911136234630736E-6</v>
      </c>
      <c r="K88" s="7">
        <v>1</v>
      </c>
      <c r="L88" s="8">
        <v>3.204429803760719E-6</v>
      </c>
    </row>
    <row r="89" spans="2:12" s="1" customFormat="1" ht="15" customHeight="1">
      <c r="B89" s="14" t="s">
        <v>363</v>
      </c>
      <c r="C89" s="37" t="s">
        <v>1004</v>
      </c>
      <c r="D89" s="37" t="s">
        <v>914</v>
      </c>
      <c r="E89" s="7">
        <v>121</v>
      </c>
      <c r="F89" s="7">
        <v>11</v>
      </c>
      <c r="G89" s="7">
        <v>23</v>
      </c>
      <c r="H89" s="54">
        <v>2.0909090909090908</v>
      </c>
      <c r="I89" s="7">
        <v>132</v>
      </c>
      <c r="J89" s="8">
        <v>6.192269982971258E-4</v>
      </c>
      <c r="K89" s="7">
        <v>144</v>
      </c>
      <c r="L89" s="8">
        <v>4.6143789174154349E-4</v>
      </c>
    </row>
    <row r="90" spans="2:12" s="1" customFormat="1" ht="15" customHeight="1">
      <c r="B90" s="14" t="s">
        <v>364</v>
      </c>
      <c r="C90" s="37" t="s">
        <v>1004</v>
      </c>
      <c r="D90" s="37" t="s">
        <v>914</v>
      </c>
      <c r="E90" s="7">
        <v>1</v>
      </c>
      <c r="F90" s="7"/>
      <c r="G90" s="7"/>
      <c r="H90" s="54"/>
      <c r="I90" s="7">
        <v>1</v>
      </c>
      <c r="J90" s="8">
        <v>4.6911136234630736E-6</v>
      </c>
      <c r="K90" s="7">
        <v>1</v>
      </c>
      <c r="L90" s="8">
        <v>3.204429803760719E-6</v>
      </c>
    </row>
    <row r="91" spans="2:12" s="1" customFormat="1" ht="15" customHeight="1">
      <c r="B91" s="14" t="s">
        <v>365</v>
      </c>
      <c r="C91" s="37" t="s">
        <v>1004</v>
      </c>
      <c r="D91" s="37" t="s">
        <v>914</v>
      </c>
      <c r="E91" s="7">
        <v>5</v>
      </c>
      <c r="F91" s="7"/>
      <c r="G91" s="7"/>
      <c r="H91" s="54"/>
      <c r="I91" s="7">
        <v>5</v>
      </c>
      <c r="J91" s="8">
        <v>2.345556811731537E-5</v>
      </c>
      <c r="K91" s="7">
        <v>5</v>
      </c>
      <c r="L91" s="8">
        <v>1.6022149018803594E-5</v>
      </c>
    </row>
    <row r="92" spans="2:12" s="1" customFormat="1" ht="15" customHeight="1">
      <c r="B92" s="14" t="s">
        <v>366</v>
      </c>
      <c r="C92" s="37" t="s">
        <v>1004</v>
      </c>
      <c r="D92" s="37" t="s">
        <v>914</v>
      </c>
      <c r="E92" s="7">
        <v>5</v>
      </c>
      <c r="F92" s="7"/>
      <c r="G92" s="7"/>
      <c r="H92" s="54"/>
      <c r="I92" s="7">
        <v>5</v>
      </c>
      <c r="J92" s="8">
        <v>2.345556811731537E-5</v>
      </c>
      <c r="K92" s="7">
        <v>5</v>
      </c>
      <c r="L92" s="8">
        <v>1.6022149018803594E-5</v>
      </c>
    </row>
    <row r="93" spans="2:12" s="1" customFormat="1" ht="15" customHeight="1">
      <c r="B93" s="14" t="s">
        <v>367</v>
      </c>
      <c r="C93" s="37" t="s">
        <v>1004</v>
      </c>
      <c r="D93" s="37" t="s">
        <v>914</v>
      </c>
      <c r="E93" s="7">
        <v>22</v>
      </c>
      <c r="F93" s="7">
        <v>8</v>
      </c>
      <c r="G93" s="7">
        <v>21</v>
      </c>
      <c r="H93" s="54">
        <v>2.625</v>
      </c>
      <c r="I93" s="7">
        <v>30</v>
      </c>
      <c r="J93" s="8">
        <v>1.4073340870389222E-4</v>
      </c>
      <c r="K93" s="7">
        <v>43</v>
      </c>
      <c r="L93" s="8">
        <v>1.3779048156171091E-4</v>
      </c>
    </row>
    <row r="94" spans="2:12" s="1" customFormat="1" ht="15" customHeight="1">
      <c r="B94" s="14" t="s">
        <v>368</v>
      </c>
      <c r="C94" s="37" t="s">
        <v>1004</v>
      </c>
      <c r="D94" s="37" t="s">
        <v>914</v>
      </c>
      <c r="E94" s="7">
        <v>6</v>
      </c>
      <c r="F94" s="7">
        <v>2</v>
      </c>
      <c r="G94" s="7">
        <v>7</v>
      </c>
      <c r="H94" s="54">
        <v>3.5</v>
      </c>
      <c r="I94" s="7">
        <v>8</v>
      </c>
      <c r="J94" s="8">
        <v>3.7528908987704589E-5</v>
      </c>
      <c r="K94" s="7">
        <v>13</v>
      </c>
      <c r="L94" s="8">
        <v>4.1657587448889342E-5</v>
      </c>
    </row>
    <row r="95" spans="2:12" s="1" customFormat="1" ht="15" customHeight="1">
      <c r="B95" s="14" t="s">
        <v>369</v>
      </c>
      <c r="C95" s="37" t="s">
        <v>1004</v>
      </c>
      <c r="D95" s="37" t="s">
        <v>914</v>
      </c>
      <c r="E95" s="7">
        <v>2</v>
      </c>
      <c r="F95" s="7"/>
      <c r="G95" s="7"/>
      <c r="H95" s="54"/>
      <c r="I95" s="7">
        <v>2</v>
      </c>
      <c r="J95" s="8">
        <v>9.3822272469261472E-6</v>
      </c>
      <c r="K95" s="7">
        <v>2</v>
      </c>
      <c r="L95" s="8">
        <v>6.408859607521438E-6</v>
      </c>
    </row>
    <row r="96" spans="2:12" s="1" customFormat="1" ht="15" customHeight="1">
      <c r="B96" s="14" t="s">
        <v>370</v>
      </c>
      <c r="C96" s="37" t="s">
        <v>1004</v>
      </c>
      <c r="D96" s="37" t="s">
        <v>914</v>
      </c>
      <c r="E96" s="7">
        <v>104</v>
      </c>
      <c r="F96" s="7">
        <v>19</v>
      </c>
      <c r="G96" s="7">
        <v>52</v>
      </c>
      <c r="H96" s="54">
        <v>2.736842105263158</v>
      </c>
      <c r="I96" s="7">
        <v>123</v>
      </c>
      <c r="J96" s="8">
        <v>5.7700697568595805E-4</v>
      </c>
      <c r="K96" s="7">
        <v>156</v>
      </c>
      <c r="L96" s="8">
        <v>4.9989104938667219E-4</v>
      </c>
    </row>
    <row r="97" spans="2:12" s="1" customFormat="1" ht="15" customHeight="1">
      <c r="B97" s="14" t="s">
        <v>371</v>
      </c>
      <c r="C97" s="37" t="s">
        <v>1004</v>
      </c>
      <c r="D97" s="37" t="s">
        <v>914</v>
      </c>
      <c r="E97" s="7">
        <v>332</v>
      </c>
      <c r="F97" s="7">
        <v>21</v>
      </c>
      <c r="G97" s="7">
        <v>47</v>
      </c>
      <c r="H97" s="54">
        <v>2.2380952380952381</v>
      </c>
      <c r="I97" s="7">
        <v>353</v>
      </c>
      <c r="J97" s="8">
        <v>1.6559631090824652E-3</v>
      </c>
      <c r="K97" s="7">
        <v>379</v>
      </c>
      <c r="L97" s="8">
        <v>1.2144788956253124E-3</v>
      </c>
    </row>
    <row r="98" spans="2:12" s="1" customFormat="1" ht="15" customHeight="1">
      <c r="B98" s="14" t="s">
        <v>372</v>
      </c>
      <c r="C98" s="37" t="s">
        <v>1004</v>
      </c>
      <c r="D98" s="37" t="s">
        <v>914</v>
      </c>
      <c r="E98" s="7">
        <v>166</v>
      </c>
      <c r="F98" s="7">
        <v>51</v>
      </c>
      <c r="G98" s="7">
        <v>116</v>
      </c>
      <c r="H98" s="54">
        <v>2.2745098039215685</v>
      </c>
      <c r="I98" s="7">
        <v>217</v>
      </c>
      <c r="J98" s="8">
        <v>1.017971656291487E-3</v>
      </c>
      <c r="K98" s="7">
        <v>282</v>
      </c>
      <c r="L98" s="8">
        <v>9.0364920466052265E-4</v>
      </c>
    </row>
    <row r="99" spans="2:12" s="1" customFormat="1" ht="15" customHeight="1">
      <c r="B99" s="14" t="s">
        <v>379</v>
      </c>
      <c r="C99" s="37" t="s">
        <v>1000</v>
      </c>
      <c r="D99" s="37" t="s">
        <v>907</v>
      </c>
      <c r="E99" s="7">
        <v>5</v>
      </c>
      <c r="F99" s="7"/>
      <c r="G99" s="7"/>
      <c r="H99" s="54"/>
      <c r="I99" s="7">
        <v>5</v>
      </c>
      <c r="J99" s="8">
        <v>2.345556811731537E-5</v>
      </c>
      <c r="K99" s="7">
        <v>5</v>
      </c>
      <c r="L99" s="8">
        <v>1.6022149018803594E-5</v>
      </c>
    </row>
    <row r="100" spans="2:12" s="1" customFormat="1" ht="15" customHeight="1">
      <c r="B100" s="14" t="s">
        <v>380</v>
      </c>
      <c r="C100" s="37" t="s">
        <v>1000</v>
      </c>
      <c r="D100" s="37" t="s">
        <v>907</v>
      </c>
      <c r="E100" s="7">
        <v>2</v>
      </c>
      <c r="F100" s="7"/>
      <c r="G100" s="7"/>
      <c r="H100" s="54"/>
      <c r="I100" s="7">
        <v>2</v>
      </c>
      <c r="J100" s="8">
        <v>9.3822272469261472E-6</v>
      </c>
      <c r="K100" s="7">
        <v>2</v>
      </c>
      <c r="L100" s="8">
        <v>6.408859607521438E-6</v>
      </c>
    </row>
    <row r="101" spans="2:12" s="1" customFormat="1" ht="15" customHeight="1">
      <c r="B101" s="14" t="s">
        <v>381</v>
      </c>
      <c r="C101" s="37" t="s">
        <v>1000</v>
      </c>
      <c r="D101" s="37" t="s">
        <v>907</v>
      </c>
      <c r="E101" s="7">
        <v>58</v>
      </c>
      <c r="F101" s="7"/>
      <c r="G101" s="7"/>
      <c r="H101" s="54"/>
      <c r="I101" s="7">
        <v>58</v>
      </c>
      <c r="J101" s="8">
        <v>2.720845901608583E-4</v>
      </c>
      <c r="K101" s="7">
        <v>58</v>
      </c>
      <c r="L101" s="8">
        <v>1.8585692861812169E-4</v>
      </c>
    </row>
    <row r="102" spans="2:12" s="1" customFormat="1" ht="15" customHeight="1">
      <c r="B102" s="14" t="s">
        <v>382</v>
      </c>
      <c r="C102" s="37" t="s">
        <v>1000</v>
      </c>
      <c r="D102" s="37" t="s">
        <v>907</v>
      </c>
      <c r="E102" s="7">
        <v>276</v>
      </c>
      <c r="F102" s="7">
        <v>1</v>
      </c>
      <c r="G102" s="7">
        <v>2</v>
      </c>
      <c r="H102" s="54">
        <v>2</v>
      </c>
      <c r="I102" s="7">
        <v>277</v>
      </c>
      <c r="J102" s="8">
        <v>1.2994384736992714E-3</v>
      </c>
      <c r="K102" s="7">
        <v>278</v>
      </c>
      <c r="L102" s="8">
        <v>8.9083148544547984E-4</v>
      </c>
    </row>
    <row r="103" spans="2:12" s="1" customFormat="1" ht="15" customHeight="1">
      <c r="B103" s="14" t="s">
        <v>383</v>
      </c>
      <c r="C103" s="37" t="s">
        <v>1000</v>
      </c>
      <c r="D103" s="37" t="s">
        <v>907</v>
      </c>
      <c r="E103" s="7">
        <v>1137</v>
      </c>
      <c r="F103" s="7">
        <v>8</v>
      </c>
      <c r="G103" s="7">
        <v>16</v>
      </c>
      <c r="H103" s="54">
        <v>2</v>
      </c>
      <c r="I103" s="7">
        <v>1145</v>
      </c>
      <c r="J103" s="8">
        <v>5.3713250988652195E-3</v>
      </c>
      <c r="K103" s="7">
        <v>1153</v>
      </c>
      <c r="L103" s="8">
        <v>3.6947075637361088E-3</v>
      </c>
    </row>
    <row r="104" spans="2:12" s="1" customFormat="1" ht="15" customHeight="1">
      <c r="B104" s="14" t="s">
        <v>384</v>
      </c>
      <c r="C104" s="37" t="s">
        <v>1000</v>
      </c>
      <c r="D104" s="37" t="s">
        <v>907</v>
      </c>
      <c r="E104" s="7">
        <v>803</v>
      </c>
      <c r="F104" s="7">
        <v>2</v>
      </c>
      <c r="G104" s="7">
        <v>7</v>
      </c>
      <c r="H104" s="54">
        <v>3.5</v>
      </c>
      <c r="I104" s="7">
        <v>805</v>
      </c>
      <c r="J104" s="8">
        <v>3.7763464668877744E-3</v>
      </c>
      <c r="K104" s="7">
        <v>810</v>
      </c>
      <c r="L104" s="8">
        <v>2.5955881410461823E-3</v>
      </c>
    </row>
    <row r="105" spans="2:12" s="1" customFormat="1" ht="15" customHeight="1">
      <c r="B105" s="14" t="s">
        <v>385</v>
      </c>
      <c r="C105" s="37" t="s">
        <v>1000</v>
      </c>
      <c r="D105" s="37" t="s">
        <v>907</v>
      </c>
      <c r="E105" s="7">
        <v>144</v>
      </c>
      <c r="F105" s="7">
        <v>7</v>
      </c>
      <c r="G105" s="7">
        <v>16</v>
      </c>
      <c r="H105" s="54">
        <v>2.2857142857142856</v>
      </c>
      <c r="I105" s="7">
        <v>151</v>
      </c>
      <c r="J105" s="8">
        <v>7.0835815714292419E-4</v>
      </c>
      <c r="K105" s="7">
        <v>160</v>
      </c>
      <c r="L105" s="8">
        <v>5.12708768601715E-4</v>
      </c>
    </row>
    <row r="106" spans="2:12" s="1" customFormat="1" ht="15" customHeight="1">
      <c r="B106" s="14" t="s">
        <v>389</v>
      </c>
      <c r="C106" s="37" t="s">
        <v>1000</v>
      </c>
      <c r="D106" s="37" t="s">
        <v>914</v>
      </c>
      <c r="E106" s="7">
        <v>14</v>
      </c>
      <c r="F106" s="7">
        <v>8</v>
      </c>
      <c r="G106" s="7">
        <v>93</v>
      </c>
      <c r="H106" s="54">
        <v>11.625</v>
      </c>
      <c r="I106" s="7">
        <v>22</v>
      </c>
      <c r="J106" s="8">
        <v>1.0320449971618763E-4</v>
      </c>
      <c r="K106" s="7">
        <v>107</v>
      </c>
      <c r="L106" s="8">
        <v>3.428739890023969E-4</v>
      </c>
    </row>
    <row r="107" spans="2:12" s="1" customFormat="1" ht="15" customHeight="1">
      <c r="B107" s="14" t="s">
        <v>390</v>
      </c>
      <c r="C107" s="37" t="s">
        <v>1000</v>
      </c>
      <c r="D107" s="37" t="s">
        <v>914</v>
      </c>
      <c r="E107" s="7">
        <v>254</v>
      </c>
      <c r="F107" s="7">
        <v>20</v>
      </c>
      <c r="G107" s="7">
        <v>74</v>
      </c>
      <c r="H107" s="54">
        <v>3.7</v>
      </c>
      <c r="I107" s="7">
        <v>274</v>
      </c>
      <c r="J107" s="8">
        <v>1.2853651328288823E-3</v>
      </c>
      <c r="K107" s="7">
        <v>328</v>
      </c>
      <c r="L107" s="8">
        <v>1.0510529756335158E-3</v>
      </c>
    </row>
    <row r="108" spans="2:12" s="1" customFormat="1" ht="15" customHeight="1">
      <c r="B108" s="14" t="s">
        <v>392</v>
      </c>
      <c r="C108" s="37" t="s">
        <v>1000</v>
      </c>
      <c r="D108" s="37" t="s">
        <v>914</v>
      </c>
      <c r="E108" s="7">
        <v>51</v>
      </c>
      <c r="F108" s="7">
        <v>195</v>
      </c>
      <c r="G108" s="7">
        <v>1695</v>
      </c>
      <c r="H108" s="54">
        <v>8.6923076923076916</v>
      </c>
      <c r="I108" s="7">
        <v>246</v>
      </c>
      <c r="J108" s="8">
        <v>1.1540139513719161E-3</v>
      </c>
      <c r="K108" s="7">
        <v>1746</v>
      </c>
      <c r="L108" s="8">
        <v>5.5949344373662155E-3</v>
      </c>
    </row>
    <row r="109" spans="2:12" s="1" customFormat="1" ht="15" customHeight="1">
      <c r="B109" s="14" t="s">
        <v>393</v>
      </c>
      <c r="C109" s="37" t="s">
        <v>1000</v>
      </c>
      <c r="D109" s="37" t="s">
        <v>914</v>
      </c>
      <c r="E109" s="7">
        <v>1</v>
      </c>
      <c r="F109" s="7"/>
      <c r="G109" s="7"/>
      <c r="H109" s="54"/>
      <c r="I109" s="7">
        <v>1</v>
      </c>
      <c r="J109" s="8">
        <v>4.6911136234630736E-6</v>
      </c>
      <c r="K109" s="7">
        <v>1</v>
      </c>
      <c r="L109" s="8">
        <v>3.204429803760719E-6</v>
      </c>
    </row>
    <row r="110" spans="2:12" s="1" customFormat="1" ht="15" customHeight="1">
      <c r="B110" s="14" t="s">
        <v>395</v>
      </c>
      <c r="C110" s="37" t="s">
        <v>1000</v>
      </c>
      <c r="D110" s="37" t="s">
        <v>914</v>
      </c>
      <c r="E110" s="7">
        <v>10</v>
      </c>
      <c r="F110" s="7">
        <v>2</v>
      </c>
      <c r="G110" s="7">
        <v>7</v>
      </c>
      <c r="H110" s="54">
        <v>3.5</v>
      </c>
      <c r="I110" s="7">
        <v>12</v>
      </c>
      <c r="J110" s="8">
        <v>5.629336348155689E-5</v>
      </c>
      <c r="K110" s="7">
        <v>17</v>
      </c>
      <c r="L110" s="8">
        <v>5.447530666393222E-5</v>
      </c>
    </row>
    <row r="111" spans="2:12" s="1" customFormat="1" ht="15" customHeight="1">
      <c r="B111" s="14" t="s">
        <v>396</v>
      </c>
      <c r="C111" s="37" t="s">
        <v>1000</v>
      </c>
      <c r="D111" s="37" t="s">
        <v>914</v>
      </c>
      <c r="E111" s="7">
        <v>197</v>
      </c>
      <c r="F111" s="7">
        <v>80</v>
      </c>
      <c r="G111" s="7">
        <v>937</v>
      </c>
      <c r="H111" s="54">
        <v>11.7125</v>
      </c>
      <c r="I111" s="7">
        <v>277</v>
      </c>
      <c r="J111" s="8">
        <v>1.2994384736992714E-3</v>
      </c>
      <c r="K111" s="7">
        <v>1134</v>
      </c>
      <c r="L111" s="8">
        <v>3.6338233974646549E-3</v>
      </c>
    </row>
    <row r="112" spans="2:12" s="1" customFormat="1" ht="15" customHeight="1">
      <c r="B112" s="14" t="s">
        <v>397</v>
      </c>
      <c r="C112" s="37" t="s">
        <v>1000</v>
      </c>
      <c r="D112" s="37" t="s">
        <v>914</v>
      </c>
      <c r="E112" s="7">
        <v>1</v>
      </c>
      <c r="F112" s="7"/>
      <c r="G112" s="7"/>
      <c r="H112" s="54"/>
      <c r="I112" s="7">
        <v>1</v>
      </c>
      <c r="J112" s="8">
        <v>4.6911136234630736E-6</v>
      </c>
      <c r="K112" s="7">
        <v>1</v>
      </c>
      <c r="L112" s="8">
        <v>3.204429803760719E-6</v>
      </c>
    </row>
    <row r="113" spans="2:12" s="1" customFormat="1" ht="15" customHeight="1">
      <c r="B113" s="14" t="s">
        <v>398</v>
      </c>
      <c r="C113" s="37" t="s">
        <v>1000</v>
      </c>
      <c r="D113" s="37" t="s">
        <v>914</v>
      </c>
      <c r="E113" s="7">
        <v>15</v>
      </c>
      <c r="F113" s="7">
        <v>2</v>
      </c>
      <c r="G113" s="7">
        <v>29</v>
      </c>
      <c r="H113" s="54">
        <v>14.5</v>
      </c>
      <c r="I113" s="7">
        <v>17</v>
      </c>
      <c r="J113" s="8">
        <v>7.974893159887226E-5</v>
      </c>
      <c r="K113" s="7">
        <v>44</v>
      </c>
      <c r="L113" s="8">
        <v>1.4099491136547164E-4</v>
      </c>
    </row>
    <row r="114" spans="2:12" s="1" customFormat="1" ht="15" customHeight="1">
      <c r="B114" s="14" t="s">
        <v>399</v>
      </c>
      <c r="C114" s="37" t="s">
        <v>1000</v>
      </c>
      <c r="D114" s="37" t="s">
        <v>914</v>
      </c>
      <c r="E114" s="7">
        <v>24</v>
      </c>
      <c r="F114" s="7">
        <v>3</v>
      </c>
      <c r="G114" s="7">
        <v>7</v>
      </c>
      <c r="H114" s="54">
        <v>2.3333333333333335</v>
      </c>
      <c r="I114" s="7">
        <v>27</v>
      </c>
      <c r="J114" s="8">
        <v>1.2666006783350299E-4</v>
      </c>
      <c r="K114" s="7">
        <v>31</v>
      </c>
      <c r="L114" s="8">
        <v>9.9337323916582278E-5</v>
      </c>
    </row>
    <row r="115" spans="2:12" s="1" customFormat="1" ht="15" customHeight="1">
      <c r="B115" s="14" t="s">
        <v>400</v>
      </c>
      <c r="C115" s="37" t="s">
        <v>1000</v>
      </c>
      <c r="D115" s="37" t="s">
        <v>914</v>
      </c>
      <c r="E115" s="7">
        <v>2</v>
      </c>
      <c r="F115" s="7"/>
      <c r="G115" s="7"/>
      <c r="H115" s="54"/>
      <c r="I115" s="7">
        <v>2</v>
      </c>
      <c r="J115" s="8">
        <v>9.3822272469261472E-6</v>
      </c>
      <c r="K115" s="7">
        <v>2</v>
      </c>
      <c r="L115" s="8">
        <v>6.408859607521438E-6</v>
      </c>
    </row>
    <row r="116" spans="2:12" s="1" customFormat="1" ht="15" customHeight="1">
      <c r="B116" s="14" t="s">
        <v>401</v>
      </c>
      <c r="C116" s="37" t="s">
        <v>1000</v>
      </c>
      <c r="D116" s="37" t="s">
        <v>914</v>
      </c>
      <c r="E116" s="7">
        <v>13</v>
      </c>
      <c r="F116" s="7">
        <v>4</v>
      </c>
      <c r="G116" s="7">
        <v>12</v>
      </c>
      <c r="H116" s="54">
        <v>3</v>
      </c>
      <c r="I116" s="7">
        <v>17</v>
      </c>
      <c r="J116" s="8">
        <v>7.974893159887226E-5</v>
      </c>
      <c r="K116" s="7">
        <v>25</v>
      </c>
      <c r="L116" s="8">
        <v>8.0110745094017969E-5</v>
      </c>
    </row>
    <row r="117" spans="2:12" s="1" customFormat="1" ht="15" customHeight="1">
      <c r="B117" s="14" t="s">
        <v>402</v>
      </c>
      <c r="C117" s="37" t="s">
        <v>1000</v>
      </c>
      <c r="D117" s="37" t="s">
        <v>914</v>
      </c>
      <c r="E117" s="7">
        <v>25</v>
      </c>
      <c r="F117" s="7">
        <v>2</v>
      </c>
      <c r="G117" s="7">
        <v>4</v>
      </c>
      <c r="H117" s="54">
        <v>2</v>
      </c>
      <c r="I117" s="7">
        <v>27</v>
      </c>
      <c r="J117" s="8">
        <v>1.2666006783350299E-4</v>
      </c>
      <c r="K117" s="7">
        <v>29</v>
      </c>
      <c r="L117" s="8">
        <v>9.2928464309060846E-5</v>
      </c>
    </row>
    <row r="118" spans="2:12" s="1" customFormat="1" ht="15" customHeight="1">
      <c r="B118" s="14" t="s">
        <v>403</v>
      </c>
      <c r="C118" s="37" t="s">
        <v>1000</v>
      </c>
      <c r="D118" s="37" t="s">
        <v>914</v>
      </c>
      <c r="E118" s="7">
        <v>82</v>
      </c>
      <c r="F118" s="7">
        <v>3</v>
      </c>
      <c r="G118" s="7">
        <v>6</v>
      </c>
      <c r="H118" s="54">
        <v>2</v>
      </c>
      <c r="I118" s="7">
        <v>85</v>
      </c>
      <c r="J118" s="8">
        <v>3.9874465799436128E-4</v>
      </c>
      <c r="K118" s="7">
        <v>88</v>
      </c>
      <c r="L118" s="8">
        <v>2.8198982273094328E-4</v>
      </c>
    </row>
    <row r="119" spans="2:12" s="1" customFormat="1" ht="15" customHeight="1">
      <c r="B119" s="14" t="s">
        <v>404</v>
      </c>
      <c r="C119" s="37" t="s">
        <v>1000</v>
      </c>
      <c r="D119" s="37" t="s">
        <v>914</v>
      </c>
      <c r="E119" s="7">
        <v>2484</v>
      </c>
      <c r="F119" s="7">
        <v>128</v>
      </c>
      <c r="G119" s="7">
        <v>263</v>
      </c>
      <c r="H119" s="54">
        <v>2.0546875</v>
      </c>
      <c r="I119" s="7">
        <v>2612</v>
      </c>
      <c r="J119" s="8">
        <v>1.2253188784485549E-2</v>
      </c>
      <c r="K119" s="7">
        <v>2747</v>
      </c>
      <c r="L119" s="8">
        <v>8.8025686709306949E-3</v>
      </c>
    </row>
    <row r="120" spans="2:12" s="1" customFormat="1" ht="15" customHeight="1">
      <c r="B120" s="14" t="s">
        <v>405</v>
      </c>
      <c r="C120" s="37" t="s">
        <v>1000</v>
      </c>
      <c r="D120" s="37" t="s">
        <v>914</v>
      </c>
      <c r="E120" s="7">
        <v>2</v>
      </c>
      <c r="F120" s="7"/>
      <c r="G120" s="7"/>
      <c r="H120" s="54"/>
      <c r="I120" s="7">
        <v>2</v>
      </c>
      <c r="J120" s="8">
        <v>9.3822272469261472E-6</v>
      </c>
      <c r="K120" s="7">
        <v>2</v>
      </c>
      <c r="L120" s="8">
        <v>6.408859607521438E-6</v>
      </c>
    </row>
    <row r="121" spans="2:12" s="1" customFormat="1" ht="15" customHeight="1">
      <c r="B121" s="14" t="s">
        <v>406</v>
      </c>
      <c r="C121" s="37" t="s">
        <v>1000</v>
      </c>
      <c r="D121" s="37" t="s">
        <v>914</v>
      </c>
      <c r="E121" s="7">
        <v>2</v>
      </c>
      <c r="F121" s="7"/>
      <c r="G121" s="7"/>
      <c r="H121" s="54"/>
      <c r="I121" s="7">
        <v>2</v>
      </c>
      <c r="J121" s="8">
        <v>9.3822272469261472E-6</v>
      </c>
      <c r="K121" s="7">
        <v>2</v>
      </c>
      <c r="L121" s="8">
        <v>6.408859607521438E-6</v>
      </c>
    </row>
    <row r="122" spans="2:12" s="1" customFormat="1" ht="15" customHeight="1">
      <c r="B122" s="14" t="s">
        <v>407</v>
      </c>
      <c r="C122" s="37" t="s">
        <v>1000</v>
      </c>
      <c r="D122" s="37" t="s">
        <v>914</v>
      </c>
      <c r="E122" s="7">
        <v>43</v>
      </c>
      <c r="F122" s="7">
        <v>4</v>
      </c>
      <c r="G122" s="7">
        <v>12</v>
      </c>
      <c r="H122" s="54">
        <v>3</v>
      </c>
      <c r="I122" s="7">
        <v>47</v>
      </c>
      <c r="J122" s="8">
        <v>2.2048234030276446E-4</v>
      </c>
      <c r="K122" s="7">
        <v>55</v>
      </c>
      <c r="L122" s="8">
        <v>1.7624363920683953E-4</v>
      </c>
    </row>
    <row r="123" spans="2:12" s="1" customFormat="1" ht="15" customHeight="1">
      <c r="B123" s="14" t="s">
        <v>408</v>
      </c>
      <c r="C123" s="37" t="s">
        <v>1000</v>
      </c>
      <c r="D123" s="37" t="s">
        <v>914</v>
      </c>
      <c r="E123" s="7">
        <v>29</v>
      </c>
      <c r="F123" s="7">
        <v>1</v>
      </c>
      <c r="G123" s="7">
        <v>5</v>
      </c>
      <c r="H123" s="54">
        <v>5</v>
      </c>
      <c r="I123" s="7">
        <v>30</v>
      </c>
      <c r="J123" s="8">
        <v>1.4073340870389222E-4</v>
      </c>
      <c r="K123" s="7">
        <v>34</v>
      </c>
      <c r="L123" s="8">
        <v>1.0895061332786444E-4</v>
      </c>
    </row>
    <row r="124" spans="2:12" s="1" customFormat="1" ht="15" customHeight="1">
      <c r="B124" s="14" t="s">
        <v>409</v>
      </c>
      <c r="C124" s="37" t="s">
        <v>1000</v>
      </c>
      <c r="D124" s="37" t="s">
        <v>914</v>
      </c>
      <c r="E124" s="7">
        <v>28</v>
      </c>
      <c r="F124" s="7">
        <v>13</v>
      </c>
      <c r="G124" s="7">
        <v>81</v>
      </c>
      <c r="H124" s="54">
        <v>6.2307692307692308</v>
      </c>
      <c r="I124" s="7">
        <v>41</v>
      </c>
      <c r="J124" s="8">
        <v>1.9233565856198603E-4</v>
      </c>
      <c r="K124" s="7">
        <v>109</v>
      </c>
      <c r="L124" s="8">
        <v>3.4928284860991836E-4</v>
      </c>
    </row>
    <row r="125" spans="2:12" s="1" customFormat="1" ht="15" customHeight="1">
      <c r="B125" s="14" t="s">
        <v>410</v>
      </c>
      <c r="C125" s="37" t="s">
        <v>1000</v>
      </c>
      <c r="D125" s="37" t="s">
        <v>914</v>
      </c>
      <c r="E125" s="7">
        <v>213</v>
      </c>
      <c r="F125" s="7">
        <v>111</v>
      </c>
      <c r="G125" s="7">
        <v>1036</v>
      </c>
      <c r="H125" s="54">
        <v>9.3333333333333339</v>
      </c>
      <c r="I125" s="7">
        <v>324</v>
      </c>
      <c r="J125" s="8">
        <v>1.519920814002036E-3</v>
      </c>
      <c r="K125" s="7">
        <v>1249</v>
      </c>
      <c r="L125" s="8">
        <v>4.0023328248971375E-3</v>
      </c>
    </row>
    <row r="126" spans="2:12" s="1" customFormat="1" ht="15" customHeight="1">
      <c r="B126" s="14" t="s">
        <v>413</v>
      </c>
      <c r="C126" s="37" t="s">
        <v>1001</v>
      </c>
      <c r="D126" s="37" t="s">
        <v>907</v>
      </c>
      <c r="E126" s="7">
        <v>11</v>
      </c>
      <c r="F126" s="7">
        <v>2</v>
      </c>
      <c r="G126" s="7">
        <v>6</v>
      </c>
      <c r="H126" s="54">
        <v>3</v>
      </c>
      <c r="I126" s="7">
        <v>13</v>
      </c>
      <c r="J126" s="8">
        <v>6.0984477105019958E-5</v>
      </c>
      <c r="K126" s="7">
        <v>17</v>
      </c>
      <c r="L126" s="8">
        <v>5.447530666393222E-5</v>
      </c>
    </row>
    <row r="127" spans="2:12" s="1" customFormat="1" ht="15" customHeight="1">
      <c r="B127" s="14" t="s">
        <v>415</v>
      </c>
      <c r="C127" s="37" t="s">
        <v>1001</v>
      </c>
      <c r="D127" s="37" t="s">
        <v>907</v>
      </c>
      <c r="E127" s="7">
        <v>4</v>
      </c>
      <c r="F127" s="7"/>
      <c r="G127" s="7"/>
      <c r="H127" s="54"/>
      <c r="I127" s="7">
        <v>4</v>
      </c>
      <c r="J127" s="8">
        <v>1.8764454493852294E-5</v>
      </c>
      <c r="K127" s="7">
        <v>4</v>
      </c>
      <c r="L127" s="8">
        <v>1.2817719215042876E-5</v>
      </c>
    </row>
    <row r="128" spans="2:12" s="1" customFormat="1" ht="15" customHeight="1">
      <c r="B128" s="14" t="s">
        <v>417</v>
      </c>
      <c r="C128" s="37" t="s">
        <v>1001</v>
      </c>
      <c r="D128" s="37" t="s">
        <v>907</v>
      </c>
      <c r="E128" s="7">
        <v>15</v>
      </c>
      <c r="F128" s="7">
        <v>1</v>
      </c>
      <c r="G128" s="7">
        <v>3</v>
      </c>
      <c r="H128" s="54">
        <v>3</v>
      </c>
      <c r="I128" s="7">
        <v>16</v>
      </c>
      <c r="J128" s="8">
        <v>7.5057817975409177E-5</v>
      </c>
      <c r="K128" s="7">
        <v>18</v>
      </c>
      <c r="L128" s="8">
        <v>5.7679736467692936E-5</v>
      </c>
    </row>
    <row r="129" spans="2:12" s="1" customFormat="1" ht="15" customHeight="1">
      <c r="B129" s="14" t="s">
        <v>418</v>
      </c>
      <c r="C129" s="37" t="s">
        <v>1001</v>
      </c>
      <c r="D129" s="37" t="s">
        <v>907</v>
      </c>
      <c r="E129" s="7">
        <v>9</v>
      </c>
      <c r="F129" s="7">
        <v>1</v>
      </c>
      <c r="G129" s="7">
        <v>2</v>
      </c>
      <c r="H129" s="54">
        <v>2</v>
      </c>
      <c r="I129" s="7">
        <v>10</v>
      </c>
      <c r="J129" s="8">
        <v>4.6911136234630739E-5</v>
      </c>
      <c r="K129" s="7">
        <v>11</v>
      </c>
      <c r="L129" s="8">
        <v>3.524872784136791E-5</v>
      </c>
    </row>
    <row r="130" spans="2:12" s="1" customFormat="1" ht="15" customHeight="1">
      <c r="B130" s="14" t="s">
        <v>420</v>
      </c>
      <c r="C130" s="37" t="s">
        <v>1001</v>
      </c>
      <c r="D130" s="37" t="s">
        <v>907</v>
      </c>
      <c r="E130" s="7">
        <v>12</v>
      </c>
      <c r="F130" s="7"/>
      <c r="G130" s="7"/>
      <c r="H130" s="54"/>
      <c r="I130" s="7">
        <v>12</v>
      </c>
      <c r="J130" s="8">
        <v>5.629336348155689E-5</v>
      </c>
      <c r="K130" s="7">
        <v>12</v>
      </c>
      <c r="L130" s="8">
        <v>3.8453157645128626E-5</v>
      </c>
    </row>
    <row r="131" spans="2:12" s="1" customFormat="1" ht="15" customHeight="1">
      <c r="B131" s="14" t="s">
        <v>421</v>
      </c>
      <c r="C131" s="37" t="s">
        <v>1001</v>
      </c>
      <c r="D131" s="37" t="s">
        <v>907</v>
      </c>
      <c r="E131" s="7">
        <v>2088</v>
      </c>
      <c r="F131" s="7">
        <v>10</v>
      </c>
      <c r="G131" s="7">
        <v>32</v>
      </c>
      <c r="H131" s="54">
        <v>3.2</v>
      </c>
      <c r="I131" s="7">
        <v>2098</v>
      </c>
      <c r="J131" s="8">
        <v>9.8419563820255282E-3</v>
      </c>
      <c r="K131" s="7">
        <v>2120</v>
      </c>
      <c r="L131" s="8">
        <v>6.7933911839727235E-3</v>
      </c>
    </row>
    <row r="132" spans="2:12" s="1" customFormat="1" ht="15" customHeight="1">
      <c r="B132" s="14" t="s">
        <v>423</v>
      </c>
      <c r="C132" s="37" t="s">
        <v>1001</v>
      </c>
      <c r="D132" s="37" t="s">
        <v>907</v>
      </c>
      <c r="E132" s="7">
        <v>1202</v>
      </c>
      <c r="F132" s="7">
        <v>6</v>
      </c>
      <c r="G132" s="7">
        <v>16</v>
      </c>
      <c r="H132" s="54">
        <v>2.6666666666666665</v>
      </c>
      <c r="I132" s="7">
        <v>1208</v>
      </c>
      <c r="J132" s="8">
        <v>5.6668652571433935E-3</v>
      </c>
      <c r="K132" s="7">
        <v>1218</v>
      </c>
      <c r="L132" s="8">
        <v>3.9029955009805555E-3</v>
      </c>
    </row>
    <row r="133" spans="2:12" s="1" customFormat="1" ht="15" customHeight="1">
      <c r="B133" s="14" t="s">
        <v>424</v>
      </c>
      <c r="C133" s="37" t="s">
        <v>1001</v>
      </c>
      <c r="D133" s="37" t="s">
        <v>907</v>
      </c>
      <c r="E133" s="7">
        <v>17</v>
      </c>
      <c r="F133" s="7">
        <v>2</v>
      </c>
      <c r="G133" s="7">
        <v>6</v>
      </c>
      <c r="H133" s="54">
        <v>3</v>
      </c>
      <c r="I133" s="7">
        <v>19</v>
      </c>
      <c r="J133" s="8">
        <v>8.913115884579841E-5</v>
      </c>
      <c r="K133" s="7">
        <v>23</v>
      </c>
      <c r="L133" s="8">
        <v>7.3701885486496537E-5</v>
      </c>
    </row>
    <row r="134" spans="2:12" s="1" customFormat="1" ht="15" customHeight="1">
      <c r="B134" s="14" t="s">
        <v>425</v>
      </c>
      <c r="C134" s="37" t="s">
        <v>1001</v>
      </c>
      <c r="D134" s="37" t="s">
        <v>907</v>
      </c>
      <c r="E134" s="7">
        <v>7797</v>
      </c>
      <c r="F134" s="7">
        <v>25</v>
      </c>
      <c r="G134" s="7">
        <v>81</v>
      </c>
      <c r="H134" s="54">
        <v>3.24</v>
      </c>
      <c r="I134" s="7">
        <v>7822</v>
      </c>
      <c r="J134" s="8">
        <v>3.6693890762728165E-2</v>
      </c>
      <c r="K134" s="7">
        <v>7878</v>
      </c>
      <c r="L134" s="8">
        <v>2.5244497994026942E-2</v>
      </c>
    </row>
    <row r="135" spans="2:12" s="1" customFormat="1" ht="15" customHeight="1">
      <c r="B135" s="14" t="s">
        <v>426</v>
      </c>
      <c r="C135" s="37" t="s">
        <v>1001</v>
      </c>
      <c r="D135" s="37" t="s">
        <v>907</v>
      </c>
      <c r="E135" s="7">
        <v>854</v>
      </c>
      <c r="F135" s="7"/>
      <c r="G135" s="7"/>
      <c r="H135" s="54"/>
      <c r="I135" s="7">
        <v>854</v>
      </c>
      <c r="J135" s="8">
        <v>4.006211034437465E-3</v>
      </c>
      <c r="K135" s="7">
        <v>854</v>
      </c>
      <c r="L135" s="8">
        <v>2.7365830524116539E-3</v>
      </c>
    </row>
    <row r="136" spans="2:12" s="1" customFormat="1" ht="15" customHeight="1">
      <c r="B136" s="14" t="s">
        <v>431</v>
      </c>
      <c r="C136" s="37" t="s">
        <v>1005</v>
      </c>
      <c r="D136" s="37" t="s">
        <v>907</v>
      </c>
      <c r="E136" s="7">
        <v>11</v>
      </c>
      <c r="F136" s="7"/>
      <c r="G136" s="7"/>
      <c r="H136" s="54"/>
      <c r="I136" s="7">
        <v>11</v>
      </c>
      <c r="J136" s="8">
        <v>5.1602249858093815E-5</v>
      </c>
      <c r="K136" s="7">
        <v>11</v>
      </c>
      <c r="L136" s="8">
        <v>3.524872784136791E-5</v>
      </c>
    </row>
    <row r="137" spans="2:12" s="1" customFormat="1" ht="15" customHeight="1">
      <c r="B137" s="14" t="s">
        <v>432</v>
      </c>
      <c r="C137" s="37" t="s">
        <v>1005</v>
      </c>
      <c r="D137" s="37" t="s">
        <v>907</v>
      </c>
      <c r="E137" s="7">
        <v>3306</v>
      </c>
      <c r="F137" s="7">
        <v>53</v>
      </c>
      <c r="G137" s="7">
        <v>149</v>
      </c>
      <c r="H137" s="54">
        <v>2.8113207547169812</v>
      </c>
      <c r="I137" s="7">
        <v>3359</v>
      </c>
      <c r="J137" s="8">
        <v>1.5757450661212466E-2</v>
      </c>
      <c r="K137" s="7">
        <v>3455</v>
      </c>
      <c r="L137" s="8">
        <v>1.1071304971993283E-2</v>
      </c>
    </row>
    <row r="138" spans="2:12" s="1" customFormat="1" ht="15" customHeight="1">
      <c r="B138" s="14" t="s">
        <v>434</v>
      </c>
      <c r="C138" s="37" t="s">
        <v>1001</v>
      </c>
      <c r="D138" s="37" t="s">
        <v>907</v>
      </c>
      <c r="E138" s="7">
        <v>11</v>
      </c>
      <c r="F138" s="7"/>
      <c r="G138" s="7"/>
      <c r="H138" s="54"/>
      <c r="I138" s="7">
        <v>11</v>
      </c>
      <c r="J138" s="8">
        <v>5.1602249858093815E-5</v>
      </c>
      <c r="K138" s="7">
        <v>11</v>
      </c>
      <c r="L138" s="8">
        <v>3.524872784136791E-5</v>
      </c>
    </row>
    <row r="139" spans="2:12" s="1" customFormat="1" ht="15" customHeight="1">
      <c r="B139" s="14" t="s">
        <v>435</v>
      </c>
      <c r="C139" s="37" t="s">
        <v>1001</v>
      </c>
      <c r="D139" s="37" t="s">
        <v>914</v>
      </c>
      <c r="E139" s="7">
        <v>46</v>
      </c>
      <c r="F139" s="7">
        <v>6</v>
      </c>
      <c r="G139" s="7">
        <v>20</v>
      </c>
      <c r="H139" s="54">
        <v>3.3333333333333335</v>
      </c>
      <c r="I139" s="7">
        <v>52</v>
      </c>
      <c r="J139" s="8">
        <v>2.4393790842007983E-4</v>
      </c>
      <c r="K139" s="7">
        <v>66</v>
      </c>
      <c r="L139" s="8">
        <v>2.1149236704820745E-4</v>
      </c>
    </row>
    <row r="140" spans="2:12" s="1" customFormat="1" ht="15" customHeight="1">
      <c r="B140" s="14" t="s">
        <v>436</v>
      </c>
      <c r="C140" s="37" t="s">
        <v>1001</v>
      </c>
      <c r="D140" s="37" t="s">
        <v>907</v>
      </c>
      <c r="E140" s="7">
        <v>92</v>
      </c>
      <c r="F140" s="7">
        <v>4</v>
      </c>
      <c r="G140" s="7">
        <v>9</v>
      </c>
      <c r="H140" s="54">
        <v>2.25</v>
      </c>
      <c r="I140" s="7">
        <v>96</v>
      </c>
      <c r="J140" s="8">
        <v>4.5034690785245512E-4</v>
      </c>
      <c r="K140" s="7">
        <v>101</v>
      </c>
      <c r="L140" s="8">
        <v>3.2364741017983258E-4</v>
      </c>
    </row>
    <row r="141" spans="2:12" s="1" customFormat="1" ht="15" customHeight="1">
      <c r="B141" s="14" t="s">
        <v>436</v>
      </c>
      <c r="C141" s="37" t="s">
        <v>1001</v>
      </c>
      <c r="D141" s="37" t="s">
        <v>914</v>
      </c>
      <c r="E141" s="7">
        <v>190</v>
      </c>
      <c r="F141" s="7">
        <v>18</v>
      </c>
      <c r="G141" s="7">
        <v>67</v>
      </c>
      <c r="H141" s="54">
        <v>3.7222222222222223</v>
      </c>
      <c r="I141" s="7">
        <v>208</v>
      </c>
      <c r="J141" s="8">
        <v>9.7575163368031933E-4</v>
      </c>
      <c r="K141" s="7">
        <v>257</v>
      </c>
      <c r="L141" s="8">
        <v>8.2353845956650471E-4</v>
      </c>
    </row>
    <row r="142" spans="2:12" s="1" customFormat="1" ht="15" customHeight="1">
      <c r="B142" s="14" t="s">
        <v>437</v>
      </c>
      <c r="C142" s="37" t="s">
        <v>1001</v>
      </c>
      <c r="D142" s="37" t="s">
        <v>914</v>
      </c>
      <c r="E142" s="7">
        <v>1</v>
      </c>
      <c r="F142" s="7">
        <v>2</v>
      </c>
      <c r="G142" s="7">
        <v>4</v>
      </c>
      <c r="H142" s="54">
        <v>2</v>
      </c>
      <c r="I142" s="7">
        <v>3</v>
      </c>
      <c r="J142" s="8">
        <v>1.4073340870389222E-5</v>
      </c>
      <c r="K142" s="7">
        <v>5</v>
      </c>
      <c r="L142" s="8">
        <v>1.6022149018803594E-5</v>
      </c>
    </row>
    <row r="143" spans="2:12" s="1" customFormat="1" ht="15" customHeight="1">
      <c r="B143" s="14" t="s">
        <v>438</v>
      </c>
      <c r="C143" s="37" t="s">
        <v>1001</v>
      </c>
      <c r="D143" s="37" t="s">
        <v>914</v>
      </c>
      <c r="E143" s="7">
        <v>33</v>
      </c>
      <c r="F143" s="7">
        <v>7</v>
      </c>
      <c r="G143" s="7">
        <v>42</v>
      </c>
      <c r="H143" s="54">
        <v>6</v>
      </c>
      <c r="I143" s="7">
        <v>40</v>
      </c>
      <c r="J143" s="8">
        <v>1.8764454493852296E-4</v>
      </c>
      <c r="K143" s="7">
        <v>75</v>
      </c>
      <c r="L143" s="8">
        <v>2.4033223528205391E-4</v>
      </c>
    </row>
    <row r="144" spans="2:12" s="1" customFormat="1" ht="15" customHeight="1">
      <c r="B144" s="14" t="s">
        <v>439</v>
      </c>
      <c r="C144" s="37" t="s">
        <v>1001</v>
      </c>
      <c r="D144" s="37" t="s">
        <v>914</v>
      </c>
      <c r="E144" s="7">
        <v>21</v>
      </c>
      <c r="F144" s="7">
        <v>4</v>
      </c>
      <c r="G144" s="7">
        <v>8</v>
      </c>
      <c r="H144" s="54">
        <v>2</v>
      </c>
      <c r="I144" s="7">
        <v>25</v>
      </c>
      <c r="J144" s="8">
        <v>1.1727784058657685E-4</v>
      </c>
      <c r="K144" s="7">
        <v>29</v>
      </c>
      <c r="L144" s="8">
        <v>9.2928464309060846E-5</v>
      </c>
    </row>
    <row r="145" spans="2:12" s="1" customFormat="1" ht="15" customHeight="1">
      <c r="B145" s="14" t="s">
        <v>441</v>
      </c>
      <c r="C145" s="37" t="s">
        <v>1001</v>
      </c>
      <c r="D145" s="37" t="s">
        <v>914</v>
      </c>
      <c r="E145" s="7">
        <v>3</v>
      </c>
      <c r="F145" s="7">
        <v>2</v>
      </c>
      <c r="G145" s="7">
        <v>4</v>
      </c>
      <c r="H145" s="54">
        <v>2</v>
      </c>
      <c r="I145" s="7">
        <v>5</v>
      </c>
      <c r="J145" s="8">
        <v>2.345556811731537E-5</v>
      </c>
      <c r="K145" s="7">
        <v>7</v>
      </c>
      <c r="L145" s="8">
        <v>2.2431008626325033E-5</v>
      </c>
    </row>
    <row r="146" spans="2:12" s="1" customFormat="1" ht="15" customHeight="1">
      <c r="B146" s="14" t="s">
        <v>442</v>
      </c>
      <c r="C146" s="37" t="s">
        <v>1001</v>
      </c>
      <c r="D146" s="37" t="s">
        <v>914</v>
      </c>
      <c r="E146" s="7">
        <v>105</v>
      </c>
      <c r="F146" s="7">
        <v>30</v>
      </c>
      <c r="G146" s="7">
        <v>132</v>
      </c>
      <c r="H146" s="54">
        <v>4.4000000000000004</v>
      </c>
      <c r="I146" s="7">
        <v>135</v>
      </c>
      <c r="J146" s="8">
        <v>6.3330033916751498E-4</v>
      </c>
      <c r="K146" s="7">
        <v>237</v>
      </c>
      <c r="L146" s="8">
        <v>7.5944986349129034E-4</v>
      </c>
    </row>
    <row r="147" spans="2:12" s="1" customFormat="1" ht="15" customHeight="1">
      <c r="B147" s="14" t="s">
        <v>444</v>
      </c>
      <c r="C147" s="37" t="s">
        <v>1001</v>
      </c>
      <c r="D147" s="37" t="s">
        <v>914</v>
      </c>
      <c r="E147" s="7">
        <v>13</v>
      </c>
      <c r="F147" s="7">
        <v>3</v>
      </c>
      <c r="G147" s="7">
        <v>8</v>
      </c>
      <c r="H147" s="54">
        <v>2.6666666666666665</v>
      </c>
      <c r="I147" s="7">
        <v>16</v>
      </c>
      <c r="J147" s="8">
        <v>7.5057817975409177E-5</v>
      </c>
      <c r="K147" s="7">
        <v>21</v>
      </c>
      <c r="L147" s="8">
        <v>6.7293025878975091E-5</v>
      </c>
    </row>
    <row r="148" spans="2:12" s="1" customFormat="1" ht="15" customHeight="1">
      <c r="B148" s="14" t="s">
        <v>445</v>
      </c>
      <c r="C148" s="37" t="s">
        <v>1001</v>
      </c>
      <c r="D148" s="37" t="s">
        <v>914</v>
      </c>
      <c r="E148" s="7">
        <v>19</v>
      </c>
      <c r="F148" s="7">
        <v>3</v>
      </c>
      <c r="G148" s="7">
        <v>11</v>
      </c>
      <c r="H148" s="54">
        <v>3.6666666666666665</v>
      </c>
      <c r="I148" s="7">
        <v>22</v>
      </c>
      <c r="J148" s="8">
        <v>1.0320449971618763E-4</v>
      </c>
      <c r="K148" s="7">
        <v>30</v>
      </c>
      <c r="L148" s="8">
        <v>9.6132894112821562E-5</v>
      </c>
    </row>
    <row r="149" spans="2:12" s="1" customFormat="1" ht="15" customHeight="1">
      <c r="B149" s="14" t="s">
        <v>446</v>
      </c>
      <c r="C149" s="37" t="s">
        <v>1001</v>
      </c>
      <c r="D149" s="37" t="s">
        <v>914</v>
      </c>
      <c r="E149" s="7">
        <v>531</v>
      </c>
      <c r="F149" s="7">
        <v>73</v>
      </c>
      <c r="G149" s="7">
        <v>257</v>
      </c>
      <c r="H149" s="54">
        <v>3.5205479452054793</v>
      </c>
      <c r="I149" s="7">
        <v>604</v>
      </c>
      <c r="J149" s="8">
        <v>2.8334326285716967E-3</v>
      </c>
      <c r="K149" s="7">
        <v>788</v>
      </c>
      <c r="L149" s="8">
        <v>2.5250906853634464E-3</v>
      </c>
    </row>
    <row r="150" spans="2:12" s="1" customFormat="1" ht="15" customHeight="1">
      <c r="B150" s="14" t="s">
        <v>447</v>
      </c>
      <c r="C150" s="37" t="s">
        <v>1001</v>
      </c>
      <c r="D150" s="37" t="s">
        <v>914</v>
      </c>
      <c r="E150" s="7">
        <v>895</v>
      </c>
      <c r="F150" s="7">
        <v>57</v>
      </c>
      <c r="G150" s="7">
        <v>151</v>
      </c>
      <c r="H150" s="54">
        <v>2.6491228070175437</v>
      </c>
      <c r="I150" s="7">
        <v>952</v>
      </c>
      <c r="J150" s="8">
        <v>4.4659401695368462E-3</v>
      </c>
      <c r="K150" s="7">
        <v>1046</v>
      </c>
      <c r="L150" s="8">
        <v>3.3518335747337118E-3</v>
      </c>
    </row>
    <row r="151" spans="2:12" s="1" customFormat="1" ht="15" customHeight="1">
      <c r="B151" s="14" t="s">
        <v>448</v>
      </c>
      <c r="C151" s="37" t="s">
        <v>1005</v>
      </c>
      <c r="D151" s="37" t="s">
        <v>914</v>
      </c>
      <c r="E151" s="7">
        <v>544</v>
      </c>
      <c r="F151" s="7">
        <v>36</v>
      </c>
      <c r="G151" s="7">
        <v>89</v>
      </c>
      <c r="H151" s="54">
        <v>2.4722222222222223</v>
      </c>
      <c r="I151" s="7">
        <v>580</v>
      </c>
      <c r="J151" s="8">
        <v>2.7208459016085829E-3</v>
      </c>
      <c r="K151" s="7">
        <v>633</v>
      </c>
      <c r="L151" s="8">
        <v>2.0284040657805348E-3</v>
      </c>
    </row>
    <row r="152" spans="2:12" s="1" customFormat="1" ht="15" customHeight="1">
      <c r="B152" s="14" t="s">
        <v>449</v>
      </c>
      <c r="C152" s="37" t="s">
        <v>1005</v>
      </c>
      <c r="D152" s="37" t="s">
        <v>914</v>
      </c>
      <c r="E152" s="7">
        <v>499</v>
      </c>
      <c r="F152" s="7">
        <v>38</v>
      </c>
      <c r="G152" s="7">
        <v>82</v>
      </c>
      <c r="H152" s="54">
        <v>2.1578947368421053</v>
      </c>
      <c r="I152" s="7">
        <v>537</v>
      </c>
      <c r="J152" s="8">
        <v>2.5191280157996709E-3</v>
      </c>
      <c r="K152" s="7">
        <v>581</v>
      </c>
      <c r="L152" s="8">
        <v>1.8617737159849776E-3</v>
      </c>
    </row>
    <row r="153" spans="2:12" s="1" customFormat="1" ht="15" customHeight="1">
      <c r="B153" s="14" t="s">
        <v>450</v>
      </c>
      <c r="C153" s="37" t="s">
        <v>1005</v>
      </c>
      <c r="D153" s="37" t="s">
        <v>914</v>
      </c>
      <c r="E153" s="7">
        <v>3779</v>
      </c>
      <c r="F153" s="7">
        <v>1315</v>
      </c>
      <c r="G153" s="7">
        <v>3660</v>
      </c>
      <c r="H153" s="54">
        <v>2.7832699619771861</v>
      </c>
      <c r="I153" s="7">
        <v>5094</v>
      </c>
      <c r="J153" s="8">
        <v>2.3896532797920898E-2</v>
      </c>
      <c r="K153" s="7">
        <v>7439</v>
      </c>
      <c r="L153" s="8">
        <v>2.3837753310175989E-2</v>
      </c>
    </row>
    <row r="154" spans="2:12" s="1" customFormat="1" ht="15" customHeight="1">
      <c r="B154" s="14" t="s">
        <v>451</v>
      </c>
      <c r="C154" s="37" t="s">
        <v>1001</v>
      </c>
      <c r="D154" s="37" t="s">
        <v>914</v>
      </c>
      <c r="E154" s="7">
        <v>17</v>
      </c>
      <c r="F154" s="7">
        <v>2</v>
      </c>
      <c r="G154" s="7">
        <v>5</v>
      </c>
      <c r="H154" s="54">
        <v>2.5</v>
      </c>
      <c r="I154" s="7">
        <v>19</v>
      </c>
      <c r="J154" s="8">
        <v>8.913115884579841E-5</v>
      </c>
      <c r="K154" s="7">
        <v>22</v>
      </c>
      <c r="L154" s="8">
        <v>7.0497455682735821E-5</v>
      </c>
    </row>
    <row r="155" spans="2:12" s="1" customFormat="1" ht="15" customHeight="1">
      <c r="B155" s="14" t="s">
        <v>452</v>
      </c>
      <c r="C155" s="37" t="s">
        <v>1001</v>
      </c>
      <c r="D155" s="37" t="s">
        <v>914</v>
      </c>
      <c r="E155" s="7">
        <v>972</v>
      </c>
      <c r="F155" s="7">
        <v>189</v>
      </c>
      <c r="G155" s="7">
        <v>452</v>
      </c>
      <c r="H155" s="54">
        <v>2.3915343915343916</v>
      </c>
      <c r="I155" s="7">
        <v>1161</v>
      </c>
      <c r="J155" s="8">
        <v>5.4463829168406291E-3</v>
      </c>
      <c r="K155" s="7">
        <v>1424</v>
      </c>
      <c r="L155" s="8">
        <v>4.5631080405552638E-3</v>
      </c>
    </row>
    <row r="156" spans="2:12" s="1" customFormat="1" ht="15" customHeight="1">
      <c r="B156" s="14" t="s">
        <v>453</v>
      </c>
      <c r="C156" s="37" t="s">
        <v>1001</v>
      </c>
      <c r="D156" s="37" t="s">
        <v>914</v>
      </c>
      <c r="E156" s="7">
        <v>71</v>
      </c>
      <c r="F156" s="7">
        <v>5</v>
      </c>
      <c r="G156" s="7">
        <v>12</v>
      </c>
      <c r="H156" s="54">
        <v>2.4</v>
      </c>
      <c r="I156" s="7">
        <v>76</v>
      </c>
      <c r="J156" s="8">
        <v>3.5652463538319364E-4</v>
      </c>
      <c r="K156" s="7">
        <v>83</v>
      </c>
      <c r="L156" s="8">
        <v>2.6596767371213966E-4</v>
      </c>
    </row>
    <row r="157" spans="2:12" s="1" customFormat="1" ht="15" customHeight="1">
      <c r="B157" s="14" t="s">
        <v>455</v>
      </c>
      <c r="C157" s="37" t="s">
        <v>1002</v>
      </c>
      <c r="D157" s="37" t="s">
        <v>907</v>
      </c>
      <c r="E157" s="7">
        <v>15</v>
      </c>
      <c r="F157" s="7"/>
      <c r="G157" s="7"/>
      <c r="H157" s="54"/>
      <c r="I157" s="7">
        <v>15</v>
      </c>
      <c r="J157" s="8">
        <v>7.0366704351946109E-5</v>
      </c>
      <c r="K157" s="7">
        <v>15</v>
      </c>
      <c r="L157" s="8">
        <v>4.8066447056410781E-5</v>
      </c>
    </row>
    <row r="158" spans="2:12" s="1" customFormat="1" ht="15" customHeight="1">
      <c r="B158" s="14" t="s">
        <v>457</v>
      </c>
      <c r="C158" s="37" t="s">
        <v>1002</v>
      </c>
      <c r="D158" s="37" t="s">
        <v>907</v>
      </c>
      <c r="E158" s="7">
        <v>27</v>
      </c>
      <c r="F158" s="7">
        <v>1</v>
      </c>
      <c r="G158" s="7">
        <v>5</v>
      </c>
      <c r="H158" s="54">
        <v>5</v>
      </c>
      <c r="I158" s="7">
        <v>28</v>
      </c>
      <c r="J158" s="8">
        <v>1.3135118145696608E-4</v>
      </c>
      <c r="K158" s="7">
        <v>32</v>
      </c>
      <c r="L158" s="8">
        <v>1.0254175372034301E-4</v>
      </c>
    </row>
    <row r="159" spans="2:12" s="1" customFormat="1" ht="15" customHeight="1">
      <c r="B159" s="14" t="s">
        <v>462</v>
      </c>
      <c r="C159" s="37" t="s">
        <v>1002</v>
      </c>
      <c r="D159" s="37" t="s">
        <v>907</v>
      </c>
      <c r="E159" s="7">
        <v>1</v>
      </c>
      <c r="F159" s="7"/>
      <c r="G159" s="7"/>
      <c r="H159" s="54"/>
      <c r="I159" s="7">
        <v>1</v>
      </c>
      <c r="J159" s="8">
        <v>4.6911136234630736E-6</v>
      </c>
      <c r="K159" s="7">
        <v>1</v>
      </c>
      <c r="L159" s="8">
        <v>3.204429803760719E-6</v>
      </c>
    </row>
    <row r="160" spans="2:12" s="1" customFormat="1" ht="15" customHeight="1">
      <c r="B160" s="14" t="s">
        <v>463</v>
      </c>
      <c r="C160" s="37" t="s">
        <v>1002</v>
      </c>
      <c r="D160" s="37" t="s">
        <v>907</v>
      </c>
      <c r="E160" s="7">
        <v>4</v>
      </c>
      <c r="F160" s="7"/>
      <c r="G160" s="7"/>
      <c r="H160" s="54"/>
      <c r="I160" s="7">
        <v>4</v>
      </c>
      <c r="J160" s="8">
        <v>1.8764454493852294E-5</v>
      </c>
      <c r="K160" s="7">
        <v>4</v>
      </c>
      <c r="L160" s="8">
        <v>1.2817719215042876E-5</v>
      </c>
    </row>
    <row r="161" spans="2:12" s="1" customFormat="1" ht="15" customHeight="1">
      <c r="B161" s="14" t="s">
        <v>464</v>
      </c>
      <c r="C161" s="37" t="s">
        <v>1002</v>
      </c>
      <c r="D161" s="37" t="s">
        <v>907</v>
      </c>
      <c r="E161" s="7">
        <v>8</v>
      </c>
      <c r="F161" s="7">
        <v>3</v>
      </c>
      <c r="G161" s="7">
        <v>10</v>
      </c>
      <c r="H161" s="54">
        <v>3.3333333333333335</v>
      </c>
      <c r="I161" s="7">
        <v>11</v>
      </c>
      <c r="J161" s="8">
        <v>5.1602249858093815E-5</v>
      </c>
      <c r="K161" s="7">
        <v>18</v>
      </c>
      <c r="L161" s="8">
        <v>5.7679736467692936E-5</v>
      </c>
    </row>
    <row r="162" spans="2:12" s="1" customFormat="1" ht="15" customHeight="1">
      <c r="B162" s="14" t="s">
        <v>465</v>
      </c>
      <c r="C162" s="37" t="s">
        <v>1002</v>
      </c>
      <c r="D162" s="37" t="s">
        <v>914</v>
      </c>
      <c r="E162" s="7">
        <v>87</v>
      </c>
      <c r="F162" s="7">
        <v>124</v>
      </c>
      <c r="G162" s="7">
        <v>856</v>
      </c>
      <c r="H162" s="54">
        <v>6.903225806451613</v>
      </c>
      <c r="I162" s="7">
        <v>211</v>
      </c>
      <c r="J162" s="8">
        <v>9.8982497455070862E-4</v>
      </c>
      <c r="K162" s="7">
        <v>943</v>
      </c>
      <c r="L162" s="8">
        <v>3.0217773049463579E-3</v>
      </c>
    </row>
    <row r="163" spans="2:12" s="1" customFormat="1" ht="15" customHeight="1">
      <c r="B163" s="14" t="s">
        <v>466</v>
      </c>
      <c r="C163" s="37" t="s">
        <v>1002</v>
      </c>
      <c r="D163" s="37" t="s">
        <v>914</v>
      </c>
      <c r="E163" s="7">
        <v>222</v>
      </c>
      <c r="F163" s="7">
        <v>69</v>
      </c>
      <c r="G163" s="7">
        <v>425</v>
      </c>
      <c r="H163" s="54">
        <v>6.1594202898550723</v>
      </c>
      <c r="I163" s="7">
        <v>291</v>
      </c>
      <c r="J163" s="8">
        <v>1.3651140644277545E-3</v>
      </c>
      <c r="K163" s="7">
        <v>647</v>
      </c>
      <c r="L163" s="8">
        <v>2.0732660830331852E-3</v>
      </c>
    </row>
    <row r="164" spans="2:12" s="1" customFormat="1" ht="15" customHeight="1">
      <c r="B164" s="14" t="s">
        <v>467</v>
      </c>
      <c r="C164" s="37" t="s">
        <v>1002</v>
      </c>
      <c r="D164" s="37" t="s">
        <v>914</v>
      </c>
      <c r="E164" s="7">
        <v>36</v>
      </c>
      <c r="F164" s="7">
        <v>7</v>
      </c>
      <c r="G164" s="7">
        <v>39</v>
      </c>
      <c r="H164" s="54">
        <v>5.5714285714285712</v>
      </c>
      <c r="I164" s="7">
        <v>43</v>
      </c>
      <c r="J164" s="8">
        <v>2.0171788580891219E-4</v>
      </c>
      <c r="K164" s="7">
        <v>75</v>
      </c>
      <c r="L164" s="8">
        <v>2.4033223528205391E-4</v>
      </c>
    </row>
    <row r="165" spans="2:12" s="1" customFormat="1" ht="15" customHeight="1">
      <c r="B165" s="14" t="s">
        <v>468</v>
      </c>
      <c r="C165" s="37" t="s">
        <v>1002</v>
      </c>
      <c r="D165" s="37" t="s">
        <v>914</v>
      </c>
      <c r="E165" s="7">
        <v>36</v>
      </c>
      <c r="F165" s="7">
        <v>12</v>
      </c>
      <c r="G165" s="7">
        <v>38</v>
      </c>
      <c r="H165" s="54">
        <v>3.1666666666666665</v>
      </c>
      <c r="I165" s="7">
        <v>48</v>
      </c>
      <c r="J165" s="8">
        <v>2.2517345392622756E-4</v>
      </c>
      <c r="K165" s="7">
        <v>74</v>
      </c>
      <c r="L165" s="8">
        <v>2.371278054782932E-4</v>
      </c>
    </row>
    <row r="166" spans="2:12" s="1" customFormat="1" ht="15" customHeight="1">
      <c r="B166" s="14" t="s">
        <v>469</v>
      </c>
      <c r="C166" s="37" t="s">
        <v>1002</v>
      </c>
      <c r="D166" s="37" t="s">
        <v>914</v>
      </c>
      <c r="E166" s="7">
        <v>248</v>
      </c>
      <c r="F166" s="7">
        <v>86</v>
      </c>
      <c r="G166" s="7">
        <v>269</v>
      </c>
      <c r="H166" s="54">
        <v>3.1279069767441858</v>
      </c>
      <c r="I166" s="7">
        <v>334</v>
      </c>
      <c r="J166" s="8">
        <v>1.5668319502366668E-3</v>
      </c>
      <c r="K166" s="7">
        <v>517</v>
      </c>
      <c r="L166" s="8">
        <v>1.6566902085442916E-3</v>
      </c>
    </row>
    <row r="167" spans="2:12" s="1" customFormat="1" ht="15" customHeight="1">
      <c r="B167" s="14" t="s">
        <v>470</v>
      </c>
      <c r="C167" s="37" t="s">
        <v>1002</v>
      </c>
      <c r="D167" s="37" t="s">
        <v>914</v>
      </c>
      <c r="E167" s="7">
        <v>2</v>
      </c>
      <c r="F167" s="7">
        <v>1</v>
      </c>
      <c r="G167" s="7">
        <v>2</v>
      </c>
      <c r="H167" s="54">
        <v>2</v>
      </c>
      <c r="I167" s="7">
        <v>3</v>
      </c>
      <c r="J167" s="8">
        <v>1.4073340870389222E-5</v>
      </c>
      <c r="K167" s="7">
        <v>4</v>
      </c>
      <c r="L167" s="8">
        <v>1.2817719215042876E-5</v>
      </c>
    </row>
    <row r="168" spans="2:12" s="1" customFormat="1" ht="15" customHeight="1">
      <c r="B168" s="14" t="s">
        <v>471</v>
      </c>
      <c r="C168" s="37" t="s">
        <v>1002</v>
      </c>
      <c r="D168" s="37" t="s">
        <v>914</v>
      </c>
      <c r="E168" s="7">
        <v>48</v>
      </c>
      <c r="F168" s="7">
        <v>6</v>
      </c>
      <c r="G168" s="7">
        <v>19</v>
      </c>
      <c r="H168" s="54">
        <v>3.1666666666666665</v>
      </c>
      <c r="I168" s="7">
        <v>54</v>
      </c>
      <c r="J168" s="8">
        <v>2.5332013566700597E-4</v>
      </c>
      <c r="K168" s="7">
        <v>67</v>
      </c>
      <c r="L168" s="8">
        <v>2.1469679685196815E-4</v>
      </c>
    </row>
    <row r="169" spans="2:12" s="1" customFormat="1" ht="15" customHeight="1">
      <c r="B169" s="14" t="s">
        <v>473</v>
      </c>
      <c r="C169" s="37" t="s">
        <v>999</v>
      </c>
      <c r="D169" s="37" t="s">
        <v>907</v>
      </c>
      <c r="E169" s="7">
        <v>9</v>
      </c>
      <c r="F169" s="7"/>
      <c r="G169" s="7"/>
      <c r="H169" s="54"/>
      <c r="I169" s="7">
        <v>9</v>
      </c>
      <c r="J169" s="8">
        <v>4.2220022611167664E-5</v>
      </c>
      <c r="K169" s="7">
        <v>9</v>
      </c>
      <c r="L169" s="8">
        <v>2.8839868233846468E-5</v>
      </c>
    </row>
    <row r="170" spans="2:12" s="1" customFormat="1" ht="15" customHeight="1">
      <c r="B170" s="14" t="s">
        <v>474</v>
      </c>
      <c r="C170" s="37" t="s">
        <v>999</v>
      </c>
      <c r="D170" s="37" t="s">
        <v>907</v>
      </c>
      <c r="E170" s="7">
        <v>2</v>
      </c>
      <c r="F170" s="7"/>
      <c r="G170" s="7"/>
      <c r="H170" s="54"/>
      <c r="I170" s="7">
        <v>2</v>
      </c>
      <c r="J170" s="8">
        <v>9.3822272469261472E-6</v>
      </c>
      <c r="K170" s="7">
        <v>2</v>
      </c>
      <c r="L170" s="8">
        <v>6.408859607521438E-6</v>
      </c>
    </row>
    <row r="171" spans="2:12" s="1" customFormat="1" ht="15" customHeight="1">
      <c r="B171" s="14" t="s">
        <v>475</v>
      </c>
      <c r="C171" s="37" t="s">
        <v>999</v>
      </c>
      <c r="D171" s="37" t="s">
        <v>907</v>
      </c>
      <c r="E171" s="7">
        <v>40</v>
      </c>
      <c r="F171" s="7"/>
      <c r="G171" s="7"/>
      <c r="H171" s="54"/>
      <c r="I171" s="7">
        <v>40</v>
      </c>
      <c r="J171" s="8">
        <v>1.8764454493852296E-4</v>
      </c>
      <c r="K171" s="7">
        <v>40</v>
      </c>
      <c r="L171" s="8">
        <v>1.2817719215042875E-4</v>
      </c>
    </row>
    <row r="172" spans="2:12" s="1" customFormat="1" ht="15" customHeight="1">
      <c r="B172" s="14" t="s">
        <v>476</v>
      </c>
      <c r="C172" s="37" t="s">
        <v>999</v>
      </c>
      <c r="D172" s="37" t="s">
        <v>907</v>
      </c>
      <c r="E172" s="7">
        <v>174</v>
      </c>
      <c r="F172" s="7">
        <v>1</v>
      </c>
      <c r="G172" s="7">
        <v>11</v>
      </c>
      <c r="H172" s="54">
        <v>11</v>
      </c>
      <c r="I172" s="7">
        <v>175</v>
      </c>
      <c r="J172" s="8">
        <v>8.2094488410603794E-4</v>
      </c>
      <c r="K172" s="7">
        <v>185</v>
      </c>
      <c r="L172" s="8">
        <v>5.9281951369573294E-4</v>
      </c>
    </row>
    <row r="173" spans="2:12" s="1" customFormat="1" ht="15" customHeight="1">
      <c r="B173" s="14" t="s">
        <v>477</v>
      </c>
      <c r="C173" s="37" t="s">
        <v>999</v>
      </c>
      <c r="D173" s="37" t="s">
        <v>907</v>
      </c>
      <c r="E173" s="7">
        <v>105</v>
      </c>
      <c r="F173" s="7"/>
      <c r="G173" s="7"/>
      <c r="H173" s="54"/>
      <c r="I173" s="7">
        <v>105</v>
      </c>
      <c r="J173" s="8">
        <v>4.9256693046362276E-4</v>
      </c>
      <c r="K173" s="7">
        <v>105</v>
      </c>
      <c r="L173" s="8">
        <v>3.364651293948755E-4</v>
      </c>
    </row>
    <row r="174" spans="2:12" s="1" customFormat="1" ht="15" customHeight="1">
      <c r="B174" s="14" t="s">
        <v>479</v>
      </c>
      <c r="C174" s="37" t="s">
        <v>999</v>
      </c>
      <c r="D174" s="37" t="s">
        <v>907</v>
      </c>
      <c r="E174" s="7">
        <v>52</v>
      </c>
      <c r="F174" s="7"/>
      <c r="G174" s="7"/>
      <c r="H174" s="54"/>
      <c r="I174" s="7">
        <v>52</v>
      </c>
      <c r="J174" s="8">
        <v>2.4393790842007983E-4</v>
      </c>
      <c r="K174" s="7">
        <v>52</v>
      </c>
      <c r="L174" s="8">
        <v>1.6663034979555737E-4</v>
      </c>
    </row>
    <row r="175" spans="2:12" s="1" customFormat="1" ht="15" customHeight="1">
      <c r="B175" s="14" t="s">
        <v>480</v>
      </c>
      <c r="C175" s="37" t="s">
        <v>999</v>
      </c>
      <c r="D175" s="37" t="s">
        <v>907</v>
      </c>
      <c r="E175" s="7">
        <v>10</v>
      </c>
      <c r="F175" s="7"/>
      <c r="G175" s="7"/>
      <c r="H175" s="54"/>
      <c r="I175" s="7">
        <v>10</v>
      </c>
      <c r="J175" s="8">
        <v>4.6911136234630739E-5</v>
      </c>
      <c r="K175" s="7">
        <v>10</v>
      </c>
      <c r="L175" s="8">
        <v>3.2044298037607187E-5</v>
      </c>
    </row>
    <row r="176" spans="2:12" s="1" customFormat="1" ht="15" customHeight="1">
      <c r="B176" s="14" t="s">
        <v>481</v>
      </c>
      <c r="C176" s="37" t="s">
        <v>999</v>
      </c>
      <c r="D176" s="37" t="s">
        <v>907</v>
      </c>
      <c r="E176" s="7">
        <v>81</v>
      </c>
      <c r="F176" s="7"/>
      <c r="G176" s="7"/>
      <c r="H176" s="54"/>
      <c r="I176" s="7">
        <v>81</v>
      </c>
      <c r="J176" s="8">
        <v>3.7998020350050901E-4</v>
      </c>
      <c r="K176" s="7">
        <v>81</v>
      </c>
      <c r="L176" s="8">
        <v>2.595588141046182E-4</v>
      </c>
    </row>
    <row r="177" spans="2:12" s="1" customFormat="1" ht="15" customHeight="1">
      <c r="B177" s="14" t="s">
        <v>482</v>
      </c>
      <c r="C177" s="37" t="s">
        <v>999</v>
      </c>
      <c r="D177" s="37" t="s">
        <v>907</v>
      </c>
      <c r="E177" s="7">
        <v>1043</v>
      </c>
      <c r="F177" s="7">
        <v>1</v>
      </c>
      <c r="G177" s="7">
        <v>3</v>
      </c>
      <c r="H177" s="54">
        <v>3</v>
      </c>
      <c r="I177" s="7">
        <v>1044</v>
      </c>
      <c r="J177" s="8">
        <v>4.8975226228954493E-3</v>
      </c>
      <c r="K177" s="7">
        <v>1046</v>
      </c>
      <c r="L177" s="8">
        <v>3.3518335747337118E-3</v>
      </c>
    </row>
    <row r="178" spans="2:12" s="1" customFormat="1" ht="15" customHeight="1">
      <c r="B178" s="14" t="s">
        <v>483</v>
      </c>
      <c r="C178" s="37" t="s">
        <v>999</v>
      </c>
      <c r="D178" s="37" t="s">
        <v>907</v>
      </c>
      <c r="E178" s="7">
        <v>1867</v>
      </c>
      <c r="F178" s="7">
        <v>8</v>
      </c>
      <c r="G178" s="7">
        <v>16</v>
      </c>
      <c r="H178" s="54">
        <v>2</v>
      </c>
      <c r="I178" s="7">
        <v>1875</v>
      </c>
      <c r="J178" s="8">
        <v>8.7958380439932642E-3</v>
      </c>
      <c r="K178" s="7">
        <v>1883</v>
      </c>
      <c r="L178" s="8">
        <v>6.0339413204814332E-3</v>
      </c>
    </row>
    <row r="179" spans="2:12" s="1" customFormat="1" ht="15" customHeight="1">
      <c r="B179" s="14" t="s">
        <v>484</v>
      </c>
      <c r="C179" s="37" t="s">
        <v>999</v>
      </c>
      <c r="D179" s="37" t="s">
        <v>907</v>
      </c>
      <c r="E179" s="7">
        <v>12</v>
      </c>
      <c r="F179" s="7"/>
      <c r="G179" s="7"/>
      <c r="H179" s="54"/>
      <c r="I179" s="7">
        <v>12</v>
      </c>
      <c r="J179" s="8">
        <v>5.629336348155689E-5</v>
      </c>
      <c r="K179" s="7">
        <v>12</v>
      </c>
      <c r="L179" s="8">
        <v>3.8453157645128626E-5</v>
      </c>
    </row>
    <row r="180" spans="2:12" s="1" customFormat="1" ht="15" customHeight="1">
      <c r="B180" s="14" t="s">
        <v>485</v>
      </c>
      <c r="C180" s="37" t="s">
        <v>999</v>
      </c>
      <c r="D180" s="37" t="s">
        <v>907</v>
      </c>
      <c r="E180" s="7">
        <v>1642</v>
      </c>
      <c r="F180" s="7">
        <v>2</v>
      </c>
      <c r="G180" s="7">
        <v>5</v>
      </c>
      <c r="H180" s="54">
        <v>2.5</v>
      </c>
      <c r="I180" s="7">
        <v>1644</v>
      </c>
      <c r="J180" s="8">
        <v>7.7121907969732936E-3</v>
      </c>
      <c r="K180" s="7">
        <v>1647</v>
      </c>
      <c r="L180" s="8">
        <v>5.2776958867939037E-3</v>
      </c>
    </row>
    <row r="181" spans="2:12" s="1" customFormat="1" ht="15" customHeight="1">
      <c r="B181" s="14" t="s">
        <v>486</v>
      </c>
      <c r="C181" s="37" t="s">
        <v>999</v>
      </c>
      <c r="D181" s="37" t="s">
        <v>907</v>
      </c>
      <c r="E181" s="7">
        <v>173</v>
      </c>
      <c r="F181" s="7"/>
      <c r="G181" s="7"/>
      <c r="H181" s="54"/>
      <c r="I181" s="7">
        <v>173</v>
      </c>
      <c r="J181" s="8">
        <v>8.1156265685911175E-4</v>
      </c>
      <c r="K181" s="7">
        <v>173</v>
      </c>
      <c r="L181" s="8">
        <v>5.543663560506044E-4</v>
      </c>
    </row>
    <row r="182" spans="2:12" s="1" customFormat="1" ht="15" customHeight="1">
      <c r="B182" s="14" t="s">
        <v>487</v>
      </c>
      <c r="C182" s="37" t="s">
        <v>999</v>
      </c>
      <c r="D182" s="37" t="s">
        <v>907</v>
      </c>
      <c r="E182" s="7">
        <v>2620</v>
      </c>
      <c r="F182" s="7">
        <v>3</v>
      </c>
      <c r="G182" s="7">
        <v>6</v>
      </c>
      <c r="H182" s="54">
        <v>2</v>
      </c>
      <c r="I182" s="7">
        <v>2623</v>
      </c>
      <c r="J182" s="8">
        <v>1.2304791034343643E-2</v>
      </c>
      <c r="K182" s="7">
        <v>2626</v>
      </c>
      <c r="L182" s="8">
        <v>8.4148326646756484E-3</v>
      </c>
    </row>
    <row r="183" spans="2:12" s="1" customFormat="1" ht="15" customHeight="1">
      <c r="B183" s="14" t="s">
        <v>488</v>
      </c>
      <c r="C183" s="37" t="s">
        <v>999</v>
      </c>
      <c r="D183" s="37" t="s">
        <v>907</v>
      </c>
      <c r="E183" s="7">
        <v>89</v>
      </c>
      <c r="F183" s="7"/>
      <c r="G183" s="7"/>
      <c r="H183" s="54"/>
      <c r="I183" s="7">
        <v>89</v>
      </c>
      <c r="J183" s="8">
        <v>4.1750911248821356E-4</v>
      </c>
      <c r="K183" s="7">
        <v>89</v>
      </c>
      <c r="L183" s="8">
        <v>2.8519425253470398E-4</v>
      </c>
    </row>
    <row r="184" spans="2:12" s="1" customFormat="1" ht="15" customHeight="1">
      <c r="B184" s="14" t="s">
        <v>489</v>
      </c>
      <c r="C184" s="37" t="s">
        <v>999</v>
      </c>
      <c r="D184" s="37" t="s">
        <v>907</v>
      </c>
      <c r="E184" s="7">
        <v>78</v>
      </c>
      <c r="F184" s="7"/>
      <c r="G184" s="7"/>
      <c r="H184" s="54"/>
      <c r="I184" s="7">
        <v>78</v>
      </c>
      <c r="J184" s="8">
        <v>3.6590686263011978E-4</v>
      </c>
      <c r="K184" s="7">
        <v>78</v>
      </c>
      <c r="L184" s="8">
        <v>2.4994552469333609E-4</v>
      </c>
    </row>
    <row r="185" spans="2:12" s="1" customFormat="1" ht="15" customHeight="1">
      <c r="B185" s="14" t="s">
        <v>490</v>
      </c>
      <c r="C185" s="37" t="s">
        <v>999</v>
      </c>
      <c r="D185" s="37" t="s">
        <v>907</v>
      </c>
      <c r="E185" s="7">
        <v>9</v>
      </c>
      <c r="F185" s="7">
        <v>1</v>
      </c>
      <c r="G185" s="7">
        <v>3</v>
      </c>
      <c r="H185" s="54">
        <v>3</v>
      </c>
      <c r="I185" s="7">
        <v>10</v>
      </c>
      <c r="J185" s="8">
        <v>4.6911136234630739E-5</v>
      </c>
      <c r="K185" s="7">
        <v>12</v>
      </c>
      <c r="L185" s="8">
        <v>3.8453157645128626E-5</v>
      </c>
    </row>
    <row r="186" spans="2:12" s="1" customFormat="1" ht="15" customHeight="1">
      <c r="B186" s="14" t="s">
        <v>491</v>
      </c>
      <c r="C186" s="37" t="s">
        <v>999</v>
      </c>
      <c r="D186" s="37" t="s">
        <v>907</v>
      </c>
      <c r="E186" s="7">
        <v>814</v>
      </c>
      <c r="F186" s="7">
        <v>2</v>
      </c>
      <c r="G186" s="7">
        <v>7</v>
      </c>
      <c r="H186" s="54">
        <v>3.5</v>
      </c>
      <c r="I186" s="7">
        <v>816</v>
      </c>
      <c r="J186" s="8">
        <v>3.8279487167458682E-3</v>
      </c>
      <c r="K186" s="7">
        <v>821</v>
      </c>
      <c r="L186" s="8">
        <v>2.6308368688875501E-3</v>
      </c>
    </row>
    <row r="187" spans="2:12" s="1" customFormat="1" ht="15" customHeight="1">
      <c r="B187" s="14" t="s">
        <v>492</v>
      </c>
      <c r="C187" s="37" t="s">
        <v>999</v>
      </c>
      <c r="D187" s="37" t="s">
        <v>914</v>
      </c>
      <c r="E187" s="7">
        <v>2</v>
      </c>
      <c r="F187" s="7"/>
      <c r="G187" s="7"/>
      <c r="H187" s="54"/>
      <c r="I187" s="7">
        <v>2</v>
      </c>
      <c r="J187" s="8">
        <v>9.3822272469261472E-6</v>
      </c>
      <c r="K187" s="7">
        <v>2</v>
      </c>
      <c r="L187" s="8">
        <v>6.408859607521438E-6</v>
      </c>
    </row>
    <row r="188" spans="2:12" s="1" customFormat="1" ht="15" customHeight="1">
      <c r="B188" s="14" t="s">
        <v>493</v>
      </c>
      <c r="C188" s="37" t="s">
        <v>999</v>
      </c>
      <c r="D188" s="37" t="s">
        <v>914</v>
      </c>
      <c r="E188" s="7">
        <v>2</v>
      </c>
      <c r="F188" s="7">
        <v>1</v>
      </c>
      <c r="G188" s="7">
        <v>22</v>
      </c>
      <c r="H188" s="54">
        <v>22</v>
      </c>
      <c r="I188" s="7">
        <v>3</v>
      </c>
      <c r="J188" s="8">
        <v>1.4073340870389222E-5</v>
      </c>
      <c r="K188" s="7">
        <v>24</v>
      </c>
      <c r="L188" s="8">
        <v>7.6906315290257253E-5</v>
      </c>
    </row>
    <row r="189" spans="2:12" s="1" customFormat="1" ht="15" customHeight="1">
      <c r="B189" s="14" t="s">
        <v>495</v>
      </c>
      <c r="C189" s="37" t="s">
        <v>999</v>
      </c>
      <c r="D189" s="37" t="s">
        <v>914</v>
      </c>
      <c r="E189" s="7">
        <v>10</v>
      </c>
      <c r="F189" s="7">
        <v>6</v>
      </c>
      <c r="G189" s="7">
        <v>99</v>
      </c>
      <c r="H189" s="54">
        <v>16.5</v>
      </c>
      <c r="I189" s="7">
        <v>16</v>
      </c>
      <c r="J189" s="8">
        <v>7.5057817975409177E-5</v>
      </c>
      <c r="K189" s="7">
        <v>109</v>
      </c>
      <c r="L189" s="8">
        <v>3.4928284860991836E-4</v>
      </c>
    </row>
    <row r="190" spans="2:12" s="1" customFormat="1" ht="15" customHeight="1">
      <c r="B190" s="14" t="s">
        <v>496</v>
      </c>
      <c r="C190" s="37" t="s">
        <v>999</v>
      </c>
      <c r="D190" s="37" t="s">
        <v>914</v>
      </c>
      <c r="E190" s="7">
        <v>166</v>
      </c>
      <c r="F190" s="7">
        <v>77</v>
      </c>
      <c r="G190" s="7">
        <v>332</v>
      </c>
      <c r="H190" s="54">
        <v>4.3116883116883118</v>
      </c>
      <c r="I190" s="7">
        <v>243</v>
      </c>
      <c r="J190" s="8">
        <v>1.139940610501527E-3</v>
      </c>
      <c r="K190" s="7">
        <v>498</v>
      </c>
      <c r="L190" s="8">
        <v>1.595806042272838E-3</v>
      </c>
    </row>
    <row r="191" spans="2:12" s="1" customFormat="1" ht="15" customHeight="1">
      <c r="B191" s="14" t="s">
        <v>497</v>
      </c>
      <c r="C191" s="37" t="s">
        <v>999</v>
      </c>
      <c r="D191" s="37" t="s">
        <v>914</v>
      </c>
      <c r="E191" s="7">
        <v>5</v>
      </c>
      <c r="F191" s="7">
        <v>12</v>
      </c>
      <c r="G191" s="7">
        <v>42</v>
      </c>
      <c r="H191" s="54">
        <v>3.5</v>
      </c>
      <c r="I191" s="7">
        <v>17</v>
      </c>
      <c r="J191" s="8">
        <v>7.974893159887226E-5</v>
      </c>
      <c r="K191" s="7">
        <v>47</v>
      </c>
      <c r="L191" s="8">
        <v>1.5060820077675378E-4</v>
      </c>
    </row>
    <row r="192" spans="2:12" s="1" customFormat="1" ht="15" customHeight="1">
      <c r="B192" s="14" t="s">
        <v>498</v>
      </c>
      <c r="C192" s="37" t="s">
        <v>999</v>
      </c>
      <c r="D192" s="37" t="s">
        <v>914</v>
      </c>
      <c r="E192" s="7">
        <v>48</v>
      </c>
      <c r="F192" s="7">
        <v>450</v>
      </c>
      <c r="G192" s="7">
        <v>2112</v>
      </c>
      <c r="H192" s="54">
        <v>4.6933333333333334</v>
      </c>
      <c r="I192" s="7">
        <v>498</v>
      </c>
      <c r="J192" s="8">
        <v>2.3361745844846108E-3</v>
      </c>
      <c r="K192" s="7">
        <v>2160</v>
      </c>
      <c r="L192" s="8">
        <v>6.9215683761231529E-3</v>
      </c>
    </row>
    <row r="193" spans="2:12" s="1" customFormat="1" ht="15" customHeight="1">
      <c r="B193" s="14" t="s">
        <v>499</v>
      </c>
      <c r="C193" s="37" t="s">
        <v>999</v>
      </c>
      <c r="D193" s="37" t="s">
        <v>914</v>
      </c>
      <c r="E193" s="7">
        <v>3</v>
      </c>
      <c r="F193" s="7"/>
      <c r="G193" s="7"/>
      <c r="H193" s="54"/>
      <c r="I193" s="7">
        <v>3</v>
      </c>
      <c r="J193" s="8">
        <v>1.4073340870389222E-5</v>
      </c>
      <c r="K193" s="7">
        <v>3</v>
      </c>
      <c r="L193" s="8">
        <v>9.6132894112821566E-6</v>
      </c>
    </row>
    <row r="194" spans="2:12" s="1" customFormat="1" ht="15" customHeight="1">
      <c r="B194" s="14" t="s">
        <v>500</v>
      </c>
      <c r="C194" s="37" t="s">
        <v>999</v>
      </c>
      <c r="D194" s="37" t="s">
        <v>914</v>
      </c>
      <c r="E194" s="7">
        <v>448</v>
      </c>
      <c r="F194" s="7">
        <v>275</v>
      </c>
      <c r="G194" s="7">
        <v>1328</v>
      </c>
      <c r="H194" s="54">
        <v>4.8290909090909091</v>
      </c>
      <c r="I194" s="7">
        <v>723</v>
      </c>
      <c r="J194" s="8">
        <v>3.3916751497638023E-3</v>
      </c>
      <c r="K194" s="7">
        <v>1776</v>
      </c>
      <c r="L194" s="8">
        <v>5.6910673314790362E-3</v>
      </c>
    </row>
    <row r="195" spans="2:12" s="1" customFormat="1" ht="15" customHeight="1">
      <c r="B195" s="14" t="s">
        <v>502</v>
      </c>
      <c r="C195" s="37" t="s">
        <v>999</v>
      </c>
      <c r="D195" s="37" t="s">
        <v>914</v>
      </c>
      <c r="E195" s="7">
        <v>313</v>
      </c>
      <c r="F195" s="7">
        <v>216</v>
      </c>
      <c r="G195" s="7">
        <v>733</v>
      </c>
      <c r="H195" s="54">
        <v>3.3935185185185186</v>
      </c>
      <c r="I195" s="7">
        <v>529</v>
      </c>
      <c r="J195" s="8">
        <v>2.4815991068119661E-3</v>
      </c>
      <c r="K195" s="7">
        <v>1046</v>
      </c>
      <c r="L195" s="8">
        <v>3.3518335747337118E-3</v>
      </c>
    </row>
    <row r="196" spans="2:12" s="1" customFormat="1" ht="15" customHeight="1">
      <c r="B196" s="14" t="s">
        <v>503</v>
      </c>
      <c r="C196" s="37" t="s">
        <v>999</v>
      </c>
      <c r="D196" s="37" t="s">
        <v>914</v>
      </c>
      <c r="E196" s="7">
        <v>4</v>
      </c>
      <c r="F196" s="7">
        <v>4</v>
      </c>
      <c r="G196" s="7">
        <v>29</v>
      </c>
      <c r="H196" s="54">
        <v>7.25</v>
      </c>
      <c r="I196" s="7">
        <v>8</v>
      </c>
      <c r="J196" s="8">
        <v>3.7528908987704589E-5</v>
      </c>
      <c r="K196" s="7">
        <v>33</v>
      </c>
      <c r="L196" s="8">
        <v>1.0574618352410372E-4</v>
      </c>
    </row>
    <row r="197" spans="2:12" s="1" customFormat="1" ht="15" customHeight="1">
      <c r="B197" s="14" t="s">
        <v>504</v>
      </c>
      <c r="C197" s="37" t="s">
        <v>999</v>
      </c>
      <c r="D197" s="37" t="s">
        <v>914</v>
      </c>
      <c r="E197" s="7">
        <v>31</v>
      </c>
      <c r="F197" s="7">
        <v>47</v>
      </c>
      <c r="G197" s="7">
        <v>509</v>
      </c>
      <c r="H197" s="54">
        <v>10.829787234042554</v>
      </c>
      <c r="I197" s="7">
        <v>78</v>
      </c>
      <c r="J197" s="8">
        <v>3.6590686263011978E-4</v>
      </c>
      <c r="K197" s="7">
        <v>540</v>
      </c>
      <c r="L197" s="8">
        <v>1.7303920940307882E-3</v>
      </c>
    </row>
    <row r="198" spans="2:12" s="1" customFormat="1" ht="15" customHeight="1">
      <c r="B198" s="14" t="s">
        <v>505</v>
      </c>
      <c r="C198" s="37" t="s">
        <v>999</v>
      </c>
      <c r="D198" s="37" t="s">
        <v>914</v>
      </c>
      <c r="E198" s="7">
        <v>171</v>
      </c>
      <c r="F198" s="7">
        <v>100</v>
      </c>
      <c r="G198" s="7">
        <v>327</v>
      </c>
      <c r="H198" s="54">
        <v>3.27</v>
      </c>
      <c r="I198" s="7">
        <v>271</v>
      </c>
      <c r="J198" s="8">
        <v>1.2712917919584931E-3</v>
      </c>
      <c r="K198" s="7">
        <v>498</v>
      </c>
      <c r="L198" s="8">
        <v>1.595806042272838E-3</v>
      </c>
    </row>
    <row r="199" spans="2:12" s="1" customFormat="1" ht="15" customHeight="1">
      <c r="B199" s="14" t="s">
        <v>506</v>
      </c>
      <c r="C199" s="37" t="s">
        <v>999</v>
      </c>
      <c r="D199" s="37" t="s">
        <v>914</v>
      </c>
      <c r="E199" s="7">
        <v>232</v>
      </c>
      <c r="F199" s="7">
        <v>10</v>
      </c>
      <c r="G199" s="7">
        <v>147</v>
      </c>
      <c r="H199" s="54">
        <v>14.7</v>
      </c>
      <c r="I199" s="7">
        <v>242</v>
      </c>
      <c r="J199" s="8">
        <v>1.1352494968780639E-3</v>
      </c>
      <c r="K199" s="7">
        <v>379</v>
      </c>
      <c r="L199" s="8">
        <v>1.2144788956253124E-3</v>
      </c>
    </row>
    <row r="200" spans="2:12" s="1" customFormat="1" ht="15" customHeight="1">
      <c r="B200" s="14" t="s">
        <v>508</v>
      </c>
      <c r="C200" s="37" t="s">
        <v>999</v>
      </c>
      <c r="D200" s="37" t="s">
        <v>914</v>
      </c>
      <c r="E200" s="7">
        <v>20</v>
      </c>
      <c r="F200" s="7"/>
      <c r="G200" s="7"/>
      <c r="H200" s="54"/>
      <c r="I200" s="7">
        <v>20</v>
      </c>
      <c r="J200" s="8">
        <v>9.3822272469261479E-5</v>
      </c>
      <c r="K200" s="7">
        <v>20</v>
      </c>
      <c r="L200" s="8">
        <v>6.4088596075214375E-5</v>
      </c>
    </row>
    <row r="201" spans="2:12" s="1" customFormat="1" ht="15" customHeight="1">
      <c r="B201" s="14" t="s">
        <v>509</v>
      </c>
      <c r="C201" s="37" t="s">
        <v>999</v>
      </c>
      <c r="D201" s="37" t="s">
        <v>914</v>
      </c>
      <c r="E201" s="7">
        <v>11</v>
      </c>
      <c r="F201" s="7"/>
      <c r="G201" s="7"/>
      <c r="H201" s="54"/>
      <c r="I201" s="7">
        <v>11</v>
      </c>
      <c r="J201" s="8">
        <v>5.1602249858093815E-5</v>
      </c>
      <c r="K201" s="7">
        <v>11</v>
      </c>
      <c r="L201" s="8">
        <v>3.524872784136791E-5</v>
      </c>
    </row>
    <row r="202" spans="2:12" s="1" customFormat="1" ht="15" customHeight="1">
      <c r="B202" s="14" t="s">
        <v>511</v>
      </c>
      <c r="C202" s="37" t="s">
        <v>999</v>
      </c>
      <c r="D202" s="37" t="s">
        <v>914</v>
      </c>
      <c r="E202" s="7">
        <v>9</v>
      </c>
      <c r="F202" s="7">
        <v>17</v>
      </c>
      <c r="G202" s="7">
        <v>116</v>
      </c>
      <c r="H202" s="54">
        <v>6.8235294117647056</v>
      </c>
      <c r="I202" s="7">
        <v>26</v>
      </c>
      <c r="J202" s="8">
        <v>1.2196895421003992E-4</v>
      </c>
      <c r="K202" s="7">
        <v>125</v>
      </c>
      <c r="L202" s="8">
        <v>4.0055372547008987E-4</v>
      </c>
    </row>
    <row r="203" spans="2:12" s="1" customFormat="1" ht="15" customHeight="1">
      <c r="B203" s="14" t="s">
        <v>512</v>
      </c>
      <c r="C203" s="37" t="s">
        <v>999</v>
      </c>
      <c r="D203" s="37" t="s">
        <v>914</v>
      </c>
      <c r="E203" s="7">
        <v>7</v>
      </c>
      <c r="F203" s="7"/>
      <c r="G203" s="7"/>
      <c r="H203" s="54"/>
      <c r="I203" s="7">
        <v>7</v>
      </c>
      <c r="J203" s="8">
        <v>3.283779536424152E-5</v>
      </c>
      <c r="K203" s="7">
        <v>7</v>
      </c>
      <c r="L203" s="8">
        <v>2.2431008626325033E-5</v>
      </c>
    </row>
    <row r="204" spans="2:12" s="1" customFormat="1" ht="15" customHeight="1">
      <c r="B204" s="14" t="s">
        <v>513</v>
      </c>
      <c r="C204" s="37" t="s">
        <v>999</v>
      </c>
      <c r="D204" s="37" t="s">
        <v>914</v>
      </c>
      <c r="E204" s="7">
        <v>561</v>
      </c>
      <c r="F204" s="7">
        <v>77</v>
      </c>
      <c r="G204" s="7">
        <v>383</v>
      </c>
      <c r="H204" s="54">
        <v>4.9740259740259738</v>
      </c>
      <c r="I204" s="7">
        <v>638</v>
      </c>
      <c r="J204" s="8">
        <v>2.9929304917694411E-3</v>
      </c>
      <c r="K204" s="7">
        <v>944</v>
      </c>
      <c r="L204" s="8">
        <v>3.0249817347501188E-3</v>
      </c>
    </row>
    <row r="205" spans="2:12" s="1" customFormat="1" ht="15" customHeight="1">
      <c r="B205" s="14" t="s">
        <v>514</v>
      </c>
      <c r="C205" s="37" t="s">
        <v>1567</v>
      </c>
      <c r="D205" s="37" t="s">
        <v>907</v>
      </c>
      <c r="E205" s="7">
        <v>2</v>
      </c>
      <c r="F205" s="7"/>
      <c r="G205" s="7"/>
      <c r="H205" s="54"/>
      <c r="I205" s="7">
        <v>2</v>
      </c>
      <c r="J205" s="8">
        <v>9.3822272469261472E-6</v>
      </c>
      <c r="K205" s="7">
        <v>2</v>
      </c>
      <c r="L205" s="8">
        <v>6.408859607521438E-6</v>
      </c>
    </row>
    <row r="206" spans="2:12" s="1" customFormat="1" ht="15" customHeight="1">
      <c r="B206" s="14" t="s">
        <v>515</v>
      </c>
      <c r="C206" s="37" t="s">
        <v>1567</v>
      </c>
      <c r="D206" s="37" t="s">
        <v>907</v>
      </c>
      <c r="E206" s="7">
        <v>7</v>
      </c>
      <c r="F206" s="7"/>
      <c r="G206" s="7"/>
      <c r="H206" s="54"/>
      <c r="I206" s="7">
        <v>7</v>
      </c>
      <c r="J206" s="8">
        <v>3.283779536424152E-5</v>
      </c>
      <c r="K206" s="7">
        <v>7</v>
      </c>
      <c r="L206" s="8">
        <v>2.2431008626325033E-5</v>
      </c>
    </row>
    <row r="207" spans="2:12" s="1" customFormat="1" ht="15" customHeight="1">
      <c r="B207" s="14" t="s">
        <v>516</v>
      </c>
      <c r="C207" s="37" t="s">
        <v>1567</v>
      </c>
      <c r="D207" s="37" t="s">
        <v>907</v>
      </c>
      <c r="E207" s="7">
        <v>18</v>
      </c>
      <c r="F207" s="7"/>
      <c r="G207" s="7"/>
      <c r="H207" s="54"/>
      <c r="I207" s="7">
        <v>18</v>
      </c>
      <c r="J207" s="8">
        <v>8.4440045222335328E-5</v>
      </c>
      <c r="K207" s="7">
        <v>18</v>
      </c>
      <c r="L207" s="8">
        <v>5.7679736467692936E-5</v>
      </c>
    </row>
    <row r="208" spans="2:12" s="1" customFormat="1" ht="15" customHeight="1">
      <c r="B208" s="14" t="s">
        <v>517</v>
      </c>
      <c r="C208" s="37" t="s">
        <v>1567</v>
      </c>
      <c r="D208" s="37" t="s">
        <v>907</v>
      </c>
      <c r="E208" s="7">
        <v>1636</v>
      </c>
      <c r="F208" s="7">
        <v>11</v>
      </c>
      <c r="G208" s="7">
        <v>25</v>
      </c>
      <c r="H208" s="54">
        <v>2.2727272727272729</v>
      </c>
      <c r="I208" s="7">
        <v>1647</v>
      </c>
      <c r="J208" s="8">
        <v>7.7262641378436827E-3</v>
      </c>
      <c r="K208" s="7">
        <v>1661</v>
      </c>
      <c r="L208" s="8">
        <v>5.3225579040465541E-3</v>
      </c>
    </row>
    <row r="209" spans="2:12" s="1" customFormat="1" ht="15" customHeight="1">
      <c r="B209" s="14" t="s">
        <v>518</v>
      </c>
      <c r="C209" s="37" t="s">
        <v>1567</v>
      </c>
      <c r="D209" s="37" t="s">
        <v>907</v>
      </c>
      <c r="E209" s="7">
        <v>719</v>
      </c>
      <c r="F209" s="7">
        <v>1</v>
      </c>
      <c r="G209" s="7">
        <v>2</v>
      </c>
      <c r="H209" s="54">
        <v>2</v>
      </c>
      <c r="I209" s="7">
        <v>720</v>
      </c>
      <c r="J209" s="8">
        <v>3.3776018088934132E-3</v>
      </c>
      <c r="K209" s="7">
        <v>721</v>
      </c>
      <c r="L209" s="8">
        <v>2.3103938885114784E-3</v>
      </c>
    </row>
    <row r="210" spans="2:12" s="1" customFormat="1" ht="15" customHeight="1">
      <c r="B210" s="14" t="s">
        <v>519</v>
      </c>
      <c r="C210" s="37" t="s">
        <v>1567</v>
      </c>
      <c r="D210" s="37" t="s">
        <v>907</v>
      </c>
      <c r="E210" s="7">
        <v>2850</v>
      </c>
      <c r="F210" s="7">
        <v>11</v>
      </c>
      <c r="G210" s="7">
        <v>22</v>
      </c>
      <c r="H210" s="54">
        <v>2</v>
      </c>
      <c r="I210" s="7">
        <v>2861</v>
      </c>
      <c r="J210" s="8">
        <v>1.3421276076727854E-2</v>
      </c>
      <c r="K210" s="7">
        <v>2872</v>
      </c>
      <c r="L210" s="8">
        <v>9.2031223964007848E-3</v>
      </c>
    </row>
    <row r="211" spans="2:12" s="1" customFormat="1" ht="15" customHeight="1">
      <c r="B211" s="14" t="s">
        <v>520</v>
      </c>
      <c r="C211" s="37" t="s">
        <v>1567</v>
      </c>
      <c r="D211" s="37" t="s">
        <v>907</v>
      </c>
      <c r="E211" s="7">
        <v>6</v>
      </c>
      <c r="F211" s="7"/>
      <c r="G211" s="7"/>
      <c r="H211" s="54"/>
      <c r="I211" s="7">
        <v>6</v>
      </c>
      <c r="J211" s="8">
        <v>2.8146681740778445E-5</v>
      </c>
      <c r="K211" s="7">
        <v>6</v>
      </c>
      <c r="L211" s="8">
        <v>1.9226578822564313E-5</v>
      </c>
    </row>
    <row r="212" spans="2:12" s="1" customFormat="1" ht="15" customHeight="1">
      <c r="B212" s="14" t="s">
        <v>521</v>
      </c>
      <c r="C212" s="37" t="s">
        <v>1567</v>
      </c>
      <c r="D212" s="37" t="s">
        <v>907</v>
      </c>
      <c r="E212" s="7">
        <v>140</v>
      </c>
      <c r="F212" s="7">
        <v>1</v>
      </c>
      <c r="G212" s="7">
        <v>2</v>
      </c>
      <c r="H212" s="54">
        <v>2</v>
      </c>
      <c r="I212" s="7">
        <v>141</v>
      </c>
      <c r="J212" s="8">
        <v>6.6144702090829345E-4</v>
      </c>
      <c r="K212" s="7">
        <v>142</v>
      </c>
      <c r="L212" s="8">
        <v>4.5502903213402208E-4</v>
      </c>
    </row>
    <row r="213" spans="2:12" s="1" customFormat="1" ht="15" customHeight="1">
      <c r="B213" s="14" t="s">
        <v>522</v>
      </c>
      <c r="C213" s="37" t="s">
        <v>1567</v>
      </c>
      <c r="D213" s="37" t="s">
        <v>907</v>
      </c>
      <c r="E213" s="7">
        <v>18</v>
      </c>
      <c r="F213" s="7"/>
      <c r="G213" s="7"/>
      <c r="H213" s="54"/>
      <c r="I213" s="7">
        <v>18</v>
      </c>
      <c r="J213" s="8">
        <v>8.4440045222335328E-5</v>
      </c>
      <c r="K213" s="7">
        <v>18</v>
      </c>
      <c r="L213" s="8">
        <v>5.7679736467692936E-5</v>
      </c>
    </row>
    <row r="214" spans="2:12" s="1" customFormat="1" ht="15" customHeight="1">
      <c r="B214" s="14" t="s">
        <v>523</v>
      </c>
      <c r="C214" s="37" t="s">
        <v>1567</v>
      </c>
      <c r="D214" s="37" t="s">
        <v>907</v>
      </c>
      <c r="E214" s="7">
        <v>7534</v>
      </c>
      <c r="F214" s="7">
        <v>54</v>
      </c>
      <c r="G214" s="7">
        <v>116</v>
      </c>
      <c r="H214" s="54">
        <v>2.1481481481481484</v>
      </c>
      <c r="I214" s="7">
        <v>7588</v>
      </c>
      <c r="J214" s="8">
        <v>3.5596170174837807E-2</v>
      </c>
      <c r="K214" s="7">
        <v>7650</v>
      </c>
      <c r="L214" s="8">
        <v>2.4513887998769499E-2</v>
      </c>
    </row>
    <row r="215" spans="2:12" s="1" customFormat="1" ht="15" customHeight="1">
      <c r="B215" s="14" t="s">
        <v>524</v>
      </c>
      <c r="C215" s="37" t="s">
        <v>1567</v>
      </c>
      <c r="D215" s="37" t="s">
        <v>907</v>
      </c>
      <c r="E215" s="7">
        <v>1599</v>
      </c>
      <c r="F215" s="7">
        <v>9</v>
      </c>
      <c r="G215" s="7">
        <v>25</v>
      </c>
      <c r="H215" s="54">
        <v>2.7777777777777777</v>
      </c>
      <c r="I215" s="7">
        <v>1608</v>
      </c>
      <c r="J215" s="8">
        <v>7.5433107065286231E-3</v>
      </c>
      <c r="K215" s="7">
        <v>1624</v>
      </c>
      <c r="L215" s="8">
        <v>5.2039940013074073E-3</v>
      </c>
    </row>
    <row r="216" spans="2:12" s="1" customFormat="1" ht="15" customHeight="1">
      <c r="B216" s="14" t="s">
        <v>525</v>
      </c>
      <c r="C216" s="37" t="s">
        <v>1567</v>
      </c>
      <c r="D216" s="37" t="s">
        <v>907</v>
      </c>
      <c r="E216" s="7">
        <v>1248</v>
      </c>
      <c r="F216" s="7"/>
      <c r="G216" s="7"/>
      <c r="H216" s="54"/>
      <c r="I216" s="7">
        <v>1248</v>
      </c>
      <c r="J216" s="8">
        <v>5.8545098020819164E-3</v>
      </c>
      <c r="K216" s="7">
        <v>1248</v>
      </c>
      <c r="L216" s="8">
        <v>3.9991283950933775E-3</v>
      </c>
    </row>
    <row r="217" spans="2:12" s="1" customFormat="1" ht="15" customHeight="1">
      <c r="B217" s="14" t="s">
        <v>526</v>
      </c>
      <c r="C217" s="37" t="s">
        <v>1567</v>
      </c>
      <c r="D217" s="37" t="s">
        <v>907</v>
      </c>
      <c r="E217" s="7">
        <v>28</v>
      </c>
      <c r="F217" s="7">
        <v>1</v>
      </c>
      <c r="G217" s="7">
        <v>2</v>
      </c>
      <c r="H217" s="54">
        <v>2</v>
      </c>
      <c r="I217" s="7">
        <v>29</v>
      </c>
      <c r="J217" s="8">
        <v>1.3604229508042915E-4</v>
      </c>
      <c r="K217" s="7">
        <v>30</v>
      </c>
      <c r="L217" s="8">
        <v>9.6132894112821562E-5</v>
      </c>
    </row>
    <row r="218" spans="2:12" s="1" customFormat="1" ht="15" customHeight="1">
      <c r="B218" s="14" t="s">
        <v>527</v>
      </c>
      <c r="C218" s="37" t="s">
        <v>1567</v>
      </c>
      <c r="D218" s="37" t="s">
        <v>907</v>
      </c>
      <c r="E218" s="7">
        <v>7153</v>
      </c>
      <c r="F218" s="7">
        <v>28</v>
      </c>
      <c r="G218" s="7">
        <v>71</v>
      </c>
      <c r="H218" s="54">
        <v>2.5357142857142856</v>
      </c>
      <c r="I218" s="7">
        <v>7181</v>
      </c>
      <c r="J218" s="8">
        <v>3.3686886930088332E-2</v>
      </c>
      <c r="K218" s="7">
        <v>7224</v>
      </c>
      <c r="L218" s="8">
        <v>2.3148800902367431E-2</v>
      </c>
    </row>
    <row r="219" spans="2:12" s="1" customFormat="1" ht="15" customHeight="1">
      <c r="B219" s="14" t="s">
        <v>528</v>
      </c>
      <c r="C219" s="37" t="s">
        <v>1567</v>
      </c>
      <c r="D219" s="37" t="s">
        <v>914</v>
      </c>
      <c r="E219" s="7">
        <v>15</v>
      </c>
      <c r="F219" s="7">
        <v>23</v>
      </c>
      <c r="G219" s="7">
        <v>150</v>
      </c>
      <c r="H219" s="54">
        <v>6.5217391304347823</v>
      </c>
      <c r="I219" s="7">
        <v>38</v>
      </c>
      <c r="J219" s="8">
        <v>1.7826231769159682E-4</v>
      </c>
      <c r="K219" s="7">
        <v>165</v>
      </c>
      <c r="L219" s="8">
        <v>5.2873091762051857E-4</v>
      </c>
    </row>
    <row r="220" spans="2:12" s="1" customFormat="1" ht="15" customHeight="1">
      <c r="B220" s="14" t="s">
        <v>530</v>
      </c>
      <c r="C220" s="37" t="s">
        <v>1567</v>
      </c>
      <c r="D220" s="37" t="s">
        <v>914</v>
      </c>
      <c r="E220" s="7">
        <v>27</v>
      </c>
      <c r="F220" s="7">
        <v>276</v>
      </c>
      <c r="G220" s="7">
        <v>2168</v>
      </c>
      <c r="H220" s="54">
        <v>7.8550724637681162</v>
      </c>
      <c r="I220" s="7">
        <v>303</v>
      </c>
      <c r="J220" s="8">
        <v>1.4214074279093115E-3</v>
      </c>
      <c r="K220" s="7">
        <v>2195</v>
      </c>
      <c r="L220" s="8">
        <v>7.033723419254778E-3</v>
      </c>
    </row>
    <row r="221" spans="2:12" s="1" customFormat="1" ht="15" customHeight="1">
      <c r="B221" s="14" t="s">
        <v>531</v>
      </c>
      <c r="C221" s="37" t="s">
        <v>1567</v>
      </c>
      <c r="D221" s="37" t="s">
        <v>914</v>
      </c>
      <c r="E221" s="7">
        <v>8</v>
      </c>
      <c r="F221" s="7">
        <v>6</v>
      </c>
      <c r="G221" s="7">
        <v>33</v>
      </c>
      <c r="H221" s="54">
        <v>5.5</v>
      </c>
      <c r="I221" s="7">
        <v>14</v>
      </c>
      <c r="J221" s="8">
        <v>6.567559072848304E-5</v>
      </c>
      <c r="K221" s="7">
        <v>41</v>
      </c>
      <c r="L221" s="8">
        <v>1.3138162195418948E-4</v>
      </c>
    </row>
    <row r="222" spans="2:12" s="1" customFormat="1" ht="15" customHeight="1">
      <c r="B222" s="14" t="s">
        <v>532</v>
      </c>
      <c r="C222" s="37" t="s">
        <v>1567</v>
      </c>
      <c r="D222" s="37" t="s">
        <v>914</v>
      </c>
      <c r="E222" s="7">
        <v>33</v>
      </c>
      <c r="F222" s="7">
        <v>6</v>
      </c>
      <c r="G222" s="7">
        <v>52</v>
      </c>
      <c r="H222" s="54">
        <v>8.6666666666666661</v>
      </c>
      <c r="I222" s="7">
        <v>39</v>
      </c>
      <c r="J222" s="8">
        <v>1.8295343131505989E-4</v>
      </c>
      <c r="K222" s="7">
        <v>85</v>
      </c>
      <c r="L222" s="8">
        <v>2.7237653331966112E-4</v>
      </c>
    </row>
    <row r="223" spans="2:12" s="1" customFormat="1" ht="15" customHeight="1">
      <c r="B223" s="14" t="s">
        <v>533</v>
      </c>
      <c r="C223" s="37" t="s">
        <v>1567</v>
      </c>
      <c r="D223" s="37" t="s">
        <v>914</v>
      </c>
      <c r="E223" s="7">
        <v>24</v>
      </c>
      <c r="F223" s="7">
        <v>10</v>
      </c>
      <c r="G223" s="7">
        <v>92</v>
      </c>
      <c r="H223" s="54">
        <v>9.1999999999999993</v>
      </c>
      <c r="I223" s="7">
        <v>34</v>
      </c>
      <c r="J223" s="8">
        <v>1.5949786319774452E-4</v>
      </c>
      <c r="K223" s="7">
        <v>116</v>
      </c>
      <c r="L223" s="8">
        <v>3.7171385723624339E-4</v>
      </c>
    </row>
    <row r="224" spans="2:12" s="1" customFormat="1" ht="15" customHeight="1">
      <c r="B224" s="14" t="s">
        <v>535</v>
      </c>
      <c r="C224" s="37" t="s">
        <v>1567</v>
      </c>
      <c r="D224" s="37" t="s">
        <v>914</v>
      </c>
      <c r="E224" s="7">
        <v>83</v>
      </c>
      <c r="F224" s="7">
        <v>11</v>
      </c>
      <c r="G224" s="7">
        <v>76</v>
      </c>
      <c r="H224" s="54">
        <v>6.9090909090909092</v>
      </c>
      <c r="I224" s="7">
        <v>94</v>
      </c>
      <c r="J224" s="8">
        <v>4.4096468060552893E-4</v>
      </c>
      <c r="K224" s="7">
        <v>159</v>
      </c>
      <c r="L224" s="8">
        <v>5.0950433879795424E-4</v>
      </c>
    </row>
    <row r="225" spans="2:12" s="1" customFormat="1" ht="15" customHeight="1">
      <c r="B225" s="14" t="s">
        <v>536</v>
      </c>
      <c r="C225" s="37" t="s">
        <v>1567</v>
      </c>
      <c r="D225" s="37" t="s">
        <v>914</v>
      </c>
      <c r="E225" s="7">
        <v>25</v>
      </c>
      <c r="F225" s="7"/>
      <c r="G225" s="7"/>
      <c r="H225" s="54"/>
      <c r="I225" s="7">
        <v>25</v>
      </c>
      <c r="J225" s="8">
        <v>1.1727784058657685E-4</v>
      </c>
      <c r="K225" s="7">
        <v>25</v>
      </c>
      <c r="L225" s="8">
        <v>8.0110745094017969E-5</v>
      </c>
    </row>
    <row r="226" spans="2:12" s="1" customFormat="1" ht="15" customHeight="1">
      <c r="B226" s="14" t="s">
        <v>538</v>
      </c>
      <c r="C226" s="37" t="s">
        <v>1567</v>
      </c>
      <c r="D226" s="37" t="s">
        <v>914</v>
      </c>
      <c r="E226" s="7">
        <v>147</v>
      </c>
      <c r="F226" s="7">
        <v>1</v>
      </c>
      <c r="G226" s="7">
        <v>7</v>
      </c>
      <c r="H226" s="54">
        <v>7</v>
      </c>
      <c r="I226" s="7">
        <v>148</v>
      </c>
      <c r="J226" s="8">
        <v>6.942848162725349E-4</v>
      </c>
      <c r="K226" s="7">
        <v>154</v>
      </c>
      <c r="L226" s="8">
        <v>4.9348218977915068E-4</v>
      </c>
    </row>
    <row r="227" spans="2:12" s="1" customFormat="1" ht="15" customHeight="1">
      <c r="B227" s="14" t="s">
        <v>539</v>
      </c>
      <c r="C227" s="37" t="s">
        <v>1567</v>
      </c>
      <c r="D227" s="37" t="s">
        <v>914</v>
      </c>
      <c r="E227" s="7">
        <v>20</v>
      </c>
      <c r="F227" s="7">
        <v>1</v>
      </c>
      <c r="G227" s="7">
        <v>3</v>
      </c>
      <c r="H227" s="54">
        <v>3</v>
      </c>
      <c r="I227" s="7">
        <v>21</v>
      </c>
      <c r="J227" s="8">
        <v>9.8513386092724547E-5</v>
      </c>
      <c r="K227" s="7">
        <v>23</v>
      </c>
      <c r="L227" s="8">
        <v>7.3701885486496537E-5</v>
      </c>
    </row>
    <row r="228" spans="2:12" s="1" customFormat="1" ht="15" customHeight="1">
      <c r="B228" s="14" t="s">
        <v>540</v>
      </c>
      <c r="C228" s="37" t="s">
        <v>1567</v>
      </c>
      <c r="D228" s="37" t="s">
        <v>914</v>
      </c>
      <c r="E228" s="7">
        <v>8</v>
      </c>
      <c r="F228" s="7">
        <v>1</v>
      </c>
      <c r="G228" s="7">
        <v>2</v>
      </c>
      <c r="H228" s="54">
        <v>2</v>
      </c>
      <c r="I228" s="7">
        <v>9</v>
      </c>
      <c r="J228" s="8">
        <v>4.2220022611167664E-5</v>
      </c>
      <c r="K228" s="7">
        <v>10</v>
      </c>
      <c r="L228" s="8">
        <v>3.2044298037607187E-5</v>
      </c>
    </row>
    <row r="229" spans="2:12" s="1" customFormat="1" ht="15" customHeight="1">
      <c r="B229" s="14" t="s">
        <v>541</v>
      </c>
      <c r="C229" s="37" t="s">
        <v>1567</v>
      </c>
      <c r="D229" s="37" t="s">
        <v>914</v>
      </c>
      <c r="E229" s="7">
        <v>921</v>
      </c>
      <c r="F229" s="7">
        <v>261</v>
      </c>
      <c r="G229" s="7">
        <v>1386</v>
      </c>
      <c r="H229" s="54">
        <v>5.3103448275862073</v>
      </c>
      <c r="I229" s="7">
        <v>1182</v>
      </c>
      <c r="J229" s="8">
        <v>5.5448963029333534E-3</v>
      </c>
      <c r="K229" s="7">
        <v>2307</v>
      </c>
      <c r="L229" s="8">
        <v>7.3926195572759784E-3</v>
      </c>
    </row>
    <row r="230" spans="2:12" s="1" customFormat="1" ht="15" customHeight="1">
      <c r="B230" s="14" t="s">
        <v>543</v>
      </c>
      <c r="C230" s="37" t="s">
        <v>928</v>
      </c>
      <c r="D230" s="37" t="s">
        <v>907</v>
      </c>
      <c r="E230" s="7">
        <v>4</v>
      </c>
      <c r="F230" s="7"/>
      <c r="G230" s="7"/>
      <c r="H230" s="54"/>
      <c r="I230" s="7">
        <v>4</v>
      </c>
      <c r="J230" s="8">
        <v>1.8764454493852294E-5</v>
      </c>
      <c r="K230" s="7">
        <v>4</v>
      </c>
      <c r="L230" s="8">
        <v>1.2817719215042876E-5</v>
      </c>
    </row>
    <row r="231" spans="2:12" s="1" customFormat="1" ht="15" customHeight="1">
      <c r="B231" s="14" t="s">
        <v>544</v>
      </c>
      <c r="C231" s="37" t="s">
        <v>928</v>
      </c>
      <c r="D231" s="37" t="s">
        <v>907</v>
      </c>
      <c r="E231" s="7">
        <v>6</v>
      </c>
      <c r="F231" s="7"/>
      <c r="G231" s="7"/>
      <c r="H231" s="54"/>
      <c r="I231" s="7">
        <v>6</v>
      </c>
      <c r="J231" s="8">
        <v>2.8146681740778445E-5</v>
      </c>
      <c r="K231" s="7">
        <v>6</v>
      </c>
      <c r="L231" s="8">
        <v>1.9226578822564313E-5</v>
      </c>
    </row>
    <row r="232" spans="2:12" s="1" customFormat="1" ht="15" customHeight="1">
      <c r="B232" s="14" t="s">
        <v>545</v>
      </c>
      <c r="C232" s="37" t="s">
        <v>928</v>
      </c>
      <c r="D232" s="37" t="s">
        <v>907</v>
      </c>
      <c r="E232" s="7">
        <v>11</v>
      </c>
      <c r="F232" s="7">
        <v>1</v>
      </c>
      <c r="G232" s="7">
        <v>2</v>
      </c>
      <c r="H232" s="54">
        <v>2</v>
      </c>
      <c r="I232" s="7">
        <v>12</v>
      </c>
      <c r="J232" s="8">
        <v>5.629336348155689E-5</v>
      </c>
      <c r="K232" s="7">
        <v>13</v>
      </c>
      <c r="L232" s="8">
        <v>4.1657587448889342E-5</v>
      </c>
    </row>
    <row r="233" spans="2:12" s="1" customFormat="1" ht="15" customHeight="1">
      <c r="B233" s="14" t="s">
        <v>546</v>
      </c>
      <c r="C233" s="37" t="s">
        <v>928</v>
      </c>
      <c r="D233" s="37" t="s">
        <v>907</v>
      </c>
      <c r="E233" s="7">
        <v>5</v>
      </c>
      <c r="F233" s="7"/>
      <c r="G233" s="7"/>
      <c r="H233" s="54"/>
      <c r="I233" s="7">
        <v>5</v>
      </c>
      <c r="J233" s="8">
        <v>2.345556811731537E-5</v>
      </c>
      <c r="K233" s="7">
        <v>5</v>
      </c>
      <c r="L233" s="8">
        <v>1.6022149018803594E-5</v>
      </c>
    </row>
    <row r="234" spans="2:12" s="1" customFormat="1" ht="15" customHeight="1">
      <c r="B234" s="14" t="s">
        <v>547</v>
      </c>
      <c r="C234" s="37" t="s">
        <v>928</v>
      </c>
      <c r="D234" s="37" t="s">
        <v>907</v>
      </c>
      <c r="E234" s="7">
        <v>34</v>
      </c>
      <c r="F234" s="7">
        <v>10</v>
      </c>
      <c r="G234" s="7">
        <v>29</v>
      </c>
      <c r="H234" s="54">
        <v>2.9</v>
      </c>
      <c r="I234" s="7">
        <v>44</v>
      </c>
      <c r="J234" s="8">
        <v>2.0640899943237526E-4</v>
      </c>
      <c r="K234" s="7">
        <v>63</v>
      </c>
      <c r="L234" s="8">
        <v>2.0187907763692529E-4</v>
      </c>
    </row>
    <row r="235" spans="2:12" s="1" customFormat="1" ht="15" customHeight="1">
      <c r="B235" s="14" t="s">
        <v>548</v>
      </c>
      <c r="C235" s="37" t="s">
        <v>928</v>
      </c>
      <c r="D235" s="37" t="s">
        <v>907</v>
      </c>
      <c r="E235" s="7">
        <v>3</v>
      </c>
      <c r="F235" s="7"/>
      <c r="G235" s="7"/>
      <c r="H235" s="54"/>
      <c r="I235" s="7">
        <v>3</v>
      </c>
      <c r="J235" s="8">
        <v>1.4073340870389222E-5</v>
      </c>
      <c r="K235" s="7">
        <v>3</v>
      </c>
      <c r="L235" s="8">
        <v>9.6132894112821566E-6</v>
      </c>
    </row>
    <row r="236" spans="2:12" s="1" customFormat="1" ht="15" customHeight="1">
      <c r="B236" s="14" t="s">
        <v>550</v>
      </c>
      <c r="C236" s="37" t="s">
        <v>928</v>
      </c>
      <c r="D236" s="37" t="s">
        <v>907</v>
      </c>
      <c r="E236" s="7">
        <v>17</v>
      </c>
      <c r="F236" s="7"/>
      <c r="G236" s="7"/>
      <c r="H236" s="54"/>
      <c r="I236" s="7">
        <v>17</v>
      </c>
      <c r="J236" s="8">
        <v>7.974893159887226E-5</v>
      </c>
      <c r="K236" s="7">
        <v>17</v>
      </c>
      <c r="L236" s="8">
        <v>5.447530666393222E-5</v>
      </c>
    </row>
    <row r="237" spans="2:12" s="1" customFormat="1" ht="15" customHeight="1">
      <c r="B237" s="14" t="s">
        <v>551</v>
      </c>
      <c r="C237" s="37" t="s">
        <v>928</v>
      </c>
      <c r="D237" s="37" t="s">
        <v>914</v>
      </c>
      <c r="E237" s="7">
        <v>305</v>
      </c>
      <c r="F237" s="7">
        <v>399</v>
      </c>
      <c r="G237" s="7">
        <v>1030</v>
      </c>
      <c r="H237" s="54">
        <v>2.581453634085213</v>
      </c>
      <c r="I237" s="7">
        <v>704</v>
      </c>
      <c r="J237" s="8">
        <v>3.3025439909180041E-3</v>
      </c>
      <c r="K237" s="7">
        <v>1335</v>
      </c>
      <c r="L237" s="8">
        <v>4.2779137880205598E-3</v>
      </c>
    </row>
    <row r="238" spans="2:12" s="1" customFormat="1" ht="15" customHeight="1">
      <c r="B238" s="14" t="s">
        <v>552</v>
      </c>
      <c r="C238" s="37" t="s">
        <v>928</v>
      </c>
      <c r="D238" s="37" t="s">
        <v>914</v>
      </c>
      <c r="E238" s="7">
        <v>240</v>
      </c>
      <c r="F238" s="7">
        <v>193</v>
      </c>
      <c r="G238" s="7">
        <v>508</v>
      </c>
      <c r="H238" s="54">
        <v>2.6321243523316062</v>
      </c>
      <c r="I238" s="7">
        <v>433</v>
      </c>
      <c r="J238" s="8">
        <v>2.0312521989595111E-3</v>
      </c>
      <c r="K238" s="7">
        <v>748</v>
      </c>
      <c r="L238" s="8">
        <v>2.3969134932130178E-3</v>
      </c>
    </row>
    <row r="239" spans="2:12" s="1" customFormat="1" ht="15" customHeight="1">
      <c r="B239" s="14" t="s">
        <v>553</v>
      </c>
      <c r="C239" s="37" t="s">
        <v>928</v>
      </c>
      <c r="D239" s="37" t="s">
        <v>914</v>
      </c>
      <c r="E239" s="7">
        <v>1</v>
      </c>
      <c r="F239" s="7">
        <v>3</v>
      </c>
      <c r="G239" s="7">
        <v>27</v>
      </c>
      <c r="H239" s="54">
        <v>9</v>
      </c>
      <c r="I239" s="7">
        <v>4</v>
      </c>
      <c r="J239" s="8">
        <v>1.8764454493852294E-5</v>
      </c>
      <c r="K239" s="7">
        <v>28</v>
      </c>
      <c r="L239" s="8">
        <v>8.972403450530013E-5</v>
      </c>
    </row>
    <row r="240" spans="2:12" s="1" customFormat="1" ht="15" customHeight="1">
      <c r="B240" s="14" t="s">
        <v>554</v>
      </c>
      <c r="C240" s="37" t="s">
        <v>928</v>
      </c>
      <c r="D240" s="37" t="s">
        <v>907</v>
      </c>
      <c r="E240" s="7">
        <v>4</v>
      </c>
      <c r="F240" s="7">
        <v>1</v>
      </c>
      <c r="G240" s="7">
        <v>2</v>
      </c>
      <c r="H240" s="54">
        <v>2</v>
      </c>
      <c r="I240" s="7">
        <v>5</v>
      </c>
      <c r="J240" s="8">
        <v>2.345556811731537E-5</v>
      </c>
      <c r="K240" s="7">
        <v>6</v>
      </c>
      <c r="L240" s="8">
        <v>1.9226578822564313E-5</v>
      </c>
    </row>
    <row r="241" spans="2:12" s="1" customFormat="1" ht="15" customHeight="1">
      <c r="B241" s="14" t="s">
        <v>554</v>
      </c>
      <c r="C241" s="37" t="s">
        <v>928</v>
      </c>
      <c r="D241" s="37" t="s">
        <v>914</v>
      </c>
      <c r="E241" s="7">
        <v>93</v>
      </c>
      <c r="F241" s="7">
        <v>19</v>
      </c>
      <c r="G241" s="7">
        <v>151</v>
      </c>
      <c r="H241" s="54">
        <v>7.9473684210526319</v>
      </c>
      <c r="I241" s="7">
        <v>112</v>
      </c>
      <c r="J241" s="8">
        <v>5.2540472582786432E-4</v>
      </c>
      <c r="K241" s="7">
        <v>244</v>
      </c>
      <c r="L241" s="8">
        <v>7.8188087211761542E-4</v>
      </c>
    </row>
    <row r="242" spans="2:12" s="1" customFormat="1" ht="15" customHeight="1">
      <c r="B242" s="14" t="s">
        <v>555</v>
      </c>
      <c r="C242" s="37" t="s">
        <v>928</v>
      </c>
      <c r="D242" s="37" t="s">
        <v>914</v>
      </c>
      <c r="E242" s="7">
        <v>617</v>
      </c>
      <c r="F242" s="7">
        <v>21</v>
      </c>
      <c r="G242" s="7">
        <v>45</v>
      </c>
      <c r="H242" s="54">
        <v>2.1428571428571428</v>
      </c>
      <c r="I242" s="7">
        <v>638</v>
      </c>
      <c r="J242" s="8">
        <v>2.9929304917694411E-3</v>
      </c>
      <c r="K242" s="7">
        <v>662</v>
      </c>
      <c r="L242" s="8">
        <v>2.121332530089596E-3</v>
      </c>
    </row>
    <row r="243" spans="2:12" s="1" customFormat="1" ht="15" customHeight="1">
      <c r="B243" s="14" t="s">
        <v>556</v>
      </c>
      <c r="C243" s="37" t="s">
        <v>928</v>
      </c>
      <c r="D243" s="37" t="s">
        <v>914</v>
      </c>
      <c r="E243" s="7">
        <v>724</v>
      </c>
      <c r="F243" s="7">
        <v>28</v>
      </c>
      <c r="G243" s="7">
        <v>77</v>
      </c>
      <c r="H243" s="54">
        <v>2.75</v>
      </c>
      <c r="I243" s="7">
        <v>752</v>
      </c>
      <c r="J243" s="8">
        <v>3.5277174448442314E-3</v>
      </c>
      <c r="K243" s="7">
        <v>801</v>
      </c>
      <c r="L243" s="8">
        <v>2.5667482728123359E-3</v>
      </c>
    </row>
    <row r="244" spans="2:12" s="1" customFormat="1" ht="15" customHeight="1">
      <c r="B244" s="14" t="s">
        <v>557</v>
      </c>
      <c r="C244" s="37" t="s">
        <v>928</v>
      </c>
      <c r="D244" s="37" t="s">
        <v>914</v>
      </c>
      <c r="E244" s="7">
        <v>63</v>
      </c>
      <c r="F244" s="7"/>
      <c r="G244" s="7"/>
      <c r="H244" s="54"/>
      <c r="I244" s="7">
        <v>63</v>
      </c>
      <c r="J244" s="8">
        <v>2.9554015827817367E-4</v>
      </c>
      <c r="K244" s="7">
        <v>63</v>
      </c>
      <c r="L244" s="8">
        <v>2.0187907763692529E-4</v>
      </c>
    </row>
    <row r="245" spans="2:12" s="1" customFormat="1" ht="15" customHeight="1">
      <c r="B245" s="14" t="s">
        <v>558</v>
      </c>
      <c r="C245" s="37" t="s">
        <v>928</v>
      </c>
      <c r="D245" s="37" t="s">
        <v>914</v>
      </c>
      <c r="E245" s="7">
        <v>741</v>
      </c>
      <c r="F245" s="7">
        <v>86</v>
      </c>
      <c r="G245" s="7">
        <v>213</v>
      </c>
      <c r="H245" s="54">
        <v>2.4767441860465116</v>
      </c>
      <c r="I245" s="7">
        <v>827</v>
      </c>
      <c r="J245" s="8">
        <v>3.8795509666039621E-3</v>
      </c>
      <c r="K245" s="7">
        <v>954</v>
      </c>
      <c r="L245" s="8">
        <v>3.0570260327877257E-3</v>
      </c>
    </row>
    <row r="246" spans="2:12" s="1" customFormat="1" ht="15" customHeight="1">
      <c r="B246" s="14" t="s">
        <v>560</v>
      </c>
      <c r="C246" s="37" t="s">
        <v>924</v>
      </c>
      <c r="D246" s="37" t="s">
        <v>907</v>
      </c>
      <c r="E246" s="7">
        <v>4</v>
      </c>
      <c r="F246" s="7"/>
      <c r="G246" s="7"/>
      <c r="H246" s="54"/>
      <c r="I246" s="7">
        <v>4</v>
      </c>
      <c r="J246" s="8">
        <v>1.8764454493852294E-5</v>
      </c>
      <c r="K246" s="7">
        <v>4</v>
      </c>
      <c r="L246" s="8">
        <v>1.2817719215042876E-5</v>
      </c>
    </row>
    <row r="247" spans="2:12" s="1" customFormat="1" ht="15" customHeight="1">
      <c r="B247" s="14" t="s">
        <v>561</v>
      </c>
      <c r="C247" s="37" t="s">
        <v>924</v>
      </c>
      <c r="D247" s="37" t="s">
        <v>907</v>
      </c>
      <c r="E247" s="7">
        <v>12</v>
      </c>
      <c r="F247" s="7">
        <v>9</v>
      </c>
      <c r="G247" s="7">
        <v>25</v>
      </c>
      <c r="H247" s="54">
        <v>2.7777777777777777</v>
      </c>
      <c r="I247" s="7">
        <v>21</v>
      </c>
      <c r="J247" s="8">
        <v>9.8513386092724547E-5</v>
      </c>
      <c r="K247" s="7">
        <v>37</v>
      </c>
      <c r="L247" s="8">
        <v>1.185639027391466E-4</v>
      </c>
    </row>
    <row r="248" spans="2:12" s="1" customFormat="1" ht="15" customHeight="1">
      <c r="B248" s="14" t="s">
        <v>562</v>
      </c>
      <c r="C248" s="37" t="s">
        <v>924</v>
      </c>
      <c r="D248" s="37" t="s">
        <v>907</v>
      </c>
      <c r="E248" s="7">
        <v>162</v>
      </c>
      <c r="F248" s="7">
        <v>8</v>
      </c>
      <c r="G248" s="7">
        <v>26</v>
      </c>
      <c r="H248" s="54">
        <v>3.25</v>
      </c>
      <c r="I248" s="7">
        <v>170</v>
      </c>
      <c r="J248" s="8">
        <v>7.9748931598872257E-4</v>
      </c>
      <c r="K248" s="7">
        <v>188</v>
      </c>
      <c r="L248" s="8">
        <v>6.024328031070151E-4</v>
      </c>
    </row>
    <row r="249" spans="2:12" s="1" customFormat="1" ht="15" customHeight="1">
      <c r="B249" s="14" t="s">
        <v>565</v>
      </c>
      <c r="C249" s="37" t="s">
        <v>924</v>
      </c>
      <c r="D249" s="37" t="s">
        <v>907</v>
      </c>
      <c r="E249" s="7">
        <v>8</v>
      </c>
      <c r="F249" s="7"/>
      <c r="G249" s="7"/>
      <c r="H249" s="54"/>
      <c r="I249" s="7">
        <v>8</v>
      </c>
      <c r="J249" s="8">
        <v>3.7528908987704589E-5</v>
      </c>
      <c r="K249" s="7">
        <v>8</v>
      </c>
      <c r="L249" s="8">
        <v>2.5635438430085752E-5</v>
      </c>
    </row>
    <row r="250" spans="2:12" s="1" customFormat="1" ht="15" customHeight="1">
      <c r="B250" s="14" t="s">
        <v>566</v>
      </c>
      <c r="C250" s="37" t="s">
        <v>924</v>
      </c>
      <c r="D250" s="37" t="s">
        <v>907</v>
      </c>
      <c r="E250" s="7">
        <v>41</v>
      </c>
      <c r="F250" s="7"/>
      <c r="G250" s="7"/>
      <c r="H250" s="54"/>
      <c r="I250" s="7">
        <v>41</v>
      </c>
      <c r="J250" s="8">
        <v>1.9233565856198603E-4</v>
      </c>
      <c r="K250" s="7">
        <v>41</v>
      </c>
      <c r="L250" s="8">
        <v>1.3138162195418948E-4</v>
      </c>
    </row>
    <row r="251" spans="2:12" s="1" customFormat="1" ht="15" customHeight="1">
      <c r="B251" s="14" t="s">
        <v>567</v>
      </c>
      <c r="C251" s="37" t="s">
        <v>924</v>
      </c>
      <c r="D251" s="37" t="s">
        <v>907</v>
      </c>
      <c r="E251" s="7">
        <v>4</v>
      </c>
      <c r="F251" s="7">
        <v>2</v>
      </c>
      <c r="G251" s="7">
        <v>22</v>
      </c>
      <c r="H251" s="54">
        <v>11</v>
      </c>
      <c r="I251" s="7">
        <v>6</v>
      </c>
      <c r="J251" s="8">
        <v>2.8146681740778445E-5</v>
      </c>
      <c r="K251" s="7">
        <v>26</v>
      </c>
      <c r="L251" s="8">
        <v>8.3315174897778685E-5</v>
      </c>
    </row>
    <row r="252" spans="2:12" s="1" customFormat="1" ht="15" customHeight="1">
      <c r="B252" s="14" t="s">
        <v>568</v>
      </c>
      <c r="C252" s="37" t="s">
        <v>924</v>
      </c>
      <c r="D252" s="37" t="s">
        <v>907</v>
      </c>
      <c r="E252" s="7">
        <v>495</v>
      </c>
      <c r="F252" s="7">
        <v>8</v>
      </c>
      <c r="G252" s="7">
        <v>45</v>
      </c>
      <c r="H252" s="54">
        <v>5.625</v>
      </c>
      <c r="I252" s="7">
        <v>503</v>
      </c>
      <c r="J252" s="8">
        <v>2.359630152601926E-3</v>
      </c>
      <c r="K252" s="7">
        <v>540</v>
      </c>
      <c r="L252" s="8">
        <v>1.7303920940307882E-3</v>
      </c>
    </row>
    <row r="253" spans="2:12" s="1" customFormat="1" ht="15" customHeight="1">
      <c r="B253" s="14" t="s">
        <v>569</v>
      </c>
      <c r="C253" s="37" t="s">
        <v>924</v>
      </c>
      <c r="D253" s="37" t="s">
        <v>907</v>
      </c>
      <c r="E253" s="7">
        <v>2</v>
      </c>
      <c r="F253" s="7"/>
      <c r="G253" s="7"/>
      <c r="H253" s="54"/>
      <c r="I253" s="7">
        <v>2</v>
      </c>
      <c r="J253" s="8">
        <v>9.3822272469261472E-6</v>
      </c>
      <c r="K253" s="7">
        <v>2</v>
      </c>
      <c r="L253" s="8">
        <v>6.408859607521438E-6</v>
      </c>
    </row>
    <row r="254" spans="2:12" s="1" customFormat="1" ht="15" customHeight="1">
      <c r="B254" s="14" t="s">
        <v>570</v>
      </c>
      <c r="C254" s="37" t="s">
        <v>924</v>
      </c>
      <c r="D254" s="37" t="s">
        <v>907</v>
      </c>
      <c r="E254" s="7">
        <v>110</v>
      </c>
      <c r="F254" s="7">
        <v>3</v>
      </c>
      <c r="G254" s="7">
        <v>6</v>
      </c>
      <c r="H254" s="54">
        <v>2</v>
      </c>
      <c r="I254" s="7">
        <v>113</v>
      </c>
      <c r="J254" s="8">
        <v>5.3009583945132731E-4</v>
      </c>
      <c r="K254" s="7">
        <v>116</v>
      </c>
      <c r="L254" s="8">
        <v>3.7171385723624339E-4</v>
      </c>
    </row>
    <row r="255" spans="2:12" s="1" customFormat="1" ht="15" customHeight="1">
      <c r="B255" s="14" t="s">
        <v>571</v>
      </c>
      <c r="C255" s="37" t="s">
        <v>924</v>
      </c>
      <c r="D255" s="37" t="s">
        <v>907</v>
      </c>
      <c r="E255" s="7">
        <v>20</v>
      </c>
      <c r="F255" s="7"/>
      <c r="G255" s="7"/>
      <c r="H255" s="54"/>
      <c r="I255" s="7">
        <v>20</v>
      </c>
      <c r="J255" s="8">
        <v>9.3822272469261479E-5</v>
      </c>
      <c r="K255" s="7">
        <v>20</v>
      </c>
      <c r="L255" s="8">
        <v>6.4088596075214375E-5</v>
      </c>
    </row>
    <row r="256" spans="2:12" s="1" customFormat="1" ht="15" customHeight="1">
      <c r="B256" s="14" t="s">
        <v>572</v>
      </c>
      <c r="C256" s="37" t="s">
        <v>924</v>
      </c>
      <c r="D256" s="37" t="s">
        <v>907</v>
      </c>
      <c r="E256" s="7">
        <v>183</v>
      </c>
      <c r="F256" s="7">
        <v>25</v>
      </c>
      <c r="G256" s="7">
        <v>140</v>
      </c>
      <c r="H256" s="54">
        <v>5.6</v>
      </c>
      <c r="I256" s="7">
        <v>208</v>
      </c>
      <c r="J256" s="8">
        <v>9.7575163368031933E-4</v>
      </c>
      <c r="K256" s="7">
        <v>323</v>
      </c>
      <c r="L256" s="8">
        <v>1.0350308266147122E-3</v>
      </c>
    </row>
    <row r="257" spans="2:12" s="1" customFormat="1" ht="15" customHeight="1">
      <c r="B257" s="14" t="s">
        <v>573</v>
      </c>
      <c r="C257" s="37" t="s">
        <v>924</v>
      </c>
      <c r="D257" s="37" t="s">
        <v>914</v>
      </c>
      <c r="E257" s="7">
        <v>91</v>
      </c>
      <c r="F257" s="7">
        <v>128</v>
      </c>
      <c r="G257" s="7">
        <v>1031</v>
      </c>
      <c r="H257" s="54">
        <v>8.0546875</v>
      </c>
      <c r="I257" s="7">
        <v>219</v>
      </c>
      <c r="J257" s="8">
        <v>1.0273538835384132E-3</v>
      </c>
      <c r="K257" s="7">
        <v>1122</v>
      </c>
      <c r="L257" s="8">
        <v>3.5953702398195267E-3</v>
      </c>
    </row>
    <row r="258" spans="2:12" s="1" customFormat="1" ht="15" customHeight="1">
      <c r="B258" s="14" t="s">
        <v>574</v>
      </c>
      <c r="C258" s="37" t="s">
        <v>924</v>
      </c>
      <c r="D258" s="37" t="s">
        <v>914</v>
      </c>
      <c r="E258" s="7">
        <v>101</v>
      </c>
      <c r="F258" s="7">
        <v>25</v>
      </c>
      <c r="G258" s="7">
        <v>316</v>
      </c>
      <c r="H258" s="54">
        <v>12.64</v>
      </c>
      <c r="I258" s="7">
        <v>126</v>
      </c>
      <c r="J258" s="8">
        <v>5.9108031655634734E-4</v>
      </c>
      <c r="K258" s="7">
        <v>417</v>
      </c>
      <c r="L258" s="8">
        <v>1.3362472281682198E-3</v>
      </c>
    </row>
    <row r="259" spans="2:12" s="1" customFormat="1" ht="15" customHeight="1">
      <c r="B259" s="14" t="s">
        <v>575</v>
      </c>
      <c r="C259" s="37" t="s">
        <v>924</v>
      </c>
      <c r="D259" s="37" t="s">
        <v>914</v>
      </c>
      <c r="E259" s="7">
        <v>7</v>
      </c>
      <c r="F259" s="7">
        <v>2</v>
      </c>
      <c r="G259" s="7">
        <v>5</v>
      </c>
      <c r="H259" s="54">
        <v>2.5</v>
      </c>
      <c r="I259" s="7">
        <v>9</v>
      </c>
      <c r="J259" s="8">
        <v>4.2220022611167664E-5</v>
      </c>
      <c r="K259" s="7">
        <v>12</v>
      </c>
      <c r="L259" s="8">
        <v>3.8453157645128626E-5</v>
      </c>
    </row>
    <row r="260" spans="2:12" s="1" customFormat="1" ht="15" customHeight="1">
      <c r="B260" s="14" t="s">
        <v>576</v>
      </c>
      <c r="C260" s="37" t="s">
        <v>924</v>
      </c>
      <c r="D260" s="37" t="s">
        <v>914</v>
      </c>
      <c r="E260" s="7">
        <v>98</v>
      </c>
      <c r="F260" s="7">
        <v>14</v>
      </c>
      <c r="G260" s="7">
        <v>44</v>
      </c>
      <c r="H260" s="54">
        <v>3.1428571428571428</v>
      </c>
      <c r="I260" s="7">
        <v>112</v>
      </c>
      <c r="J260" s="8">
        <v>5.2540472582786432E-4</v>
      </c>
      <c r="K260" s="7">
        <v>142</v>
      </c>
      <c r="L260" s="8">
        <v>4.5502903213402208E-4</v>
      </c>
    </row>
    <row r="261" spans="2:12" s="1" customFormat="1" ht="15" customHeight="1">
      <c r="B261" s="14" t="s">
        <v>577</v>
      </c>
      <c r="C261" s="37" t="s">
        <v>924</v>
      </c>
      <c r="D261" s="37" t="s">
        <v>914</v>
      </c>
      <c r="E261" s="7">
        <v>24</v>
      </c>
      <c r="F261" s="7">
        <v>7</v>
      </c>
      <c r="G261" s="7">
        <v>19</v>
      </c>
      <c r="H261" s="54">
        <v>2.7142857142857144</v>
      </c>
      <c r="I261" s="7">
        <v>31</v>
      </c>
      <c r="J261" s="8">
        <v>1.4542452232735529E-4</v>
      </c>
      <c r="K261" s="7">
        <v>43</v>
      </c>
      <c r="L261" s="8">
        <v>1.3779048156171091E-4</v>
      </c>
    </row>
    <row r="262" spans="2:12" s="1" customFormat="1" ht="15" customHeight="1">
      <c r="B262" s="14" t="s">
        <v>578</v>
      </c>
      <c r="C262" s="37" t="s">
        <v>924</v>
      </c>
      <c r="D262" s="37" t="s">
        <v>914</v>
      </c>
      <c r="E262" s="7">
        <v>159</v>
      </c>
      <c r="F262" s="7">
        <v>125</v>
      </c>
      <c r="G262" s="7">
        <v>1026</v>
      </c>
      <c r="H262" s="54">
        <v>8.2080000000000002</v>
      </c>
      <c r="I262" s="7">
        <v>284</v>
      </c>
      <c r="J262" s="8">
        <v>1.3322762690635131E-3</v>
      </c>
      <c r="K262" s="7">
        <v>1185</v>
      </c>
      <c r="L262" s="8">
        <v>3.7972493174564517E-3</v>
      </c>
    </row>
    <row r="263" spans="2:12" s="1" customFormat="1" ht="15" customHeight="1">
      <c r="B263" s="14" t="s">
        <v>579</v>
      </c>
      <c r="C263" s="37" t="s">
        <v>924</v>
      </c>
      <c r="D263" s="37" t="s">
        <v>914</v>
      </c>
      <c r="E263" s="7">
        <v>6</v>
      </c>
      <c r="F263" s="7">
        <v>1</v>
      </c>
      <c r="G263" s="7">
        <v>9</v>
      </c>
      <c r="H263" s="54">
        <v>9</v>
      </c>
      <c r="I263" s="7">
        <v>7</v>
      </c>
      <c r="J263" s="8">
        <v>3.283779536424152E-5</v>
      </c>
      <c r="K263" s="7">
        <v>15</v>
      </c>
      <c r="L263" s="8">
        <v>4.8066447056410781E-5</v>
      </c>
    </row>
    <row r="264" spans="2:12" s="1" customFormat="1" ht="15" customHeight="1">
      <c r="B264" s="14" t="s">
        <v>580</v>
      </c>
      <c r="C264" s="37" t="s">
        <v>924</v>
      </c>
      <c r="D264" s="37" t="s">
        <v>914</v>
      </c>
      <c r="E264" s="7">
        <v>3840</v>
      </c>
      <c r="F264" s="7">
        <v>1039</v>
      </c>
      <c r="G264" s="7">
        <v>2934</v>
      </c>
      <c r="H264" s="54">
        <v>2.823869104908566</v>
      </c>
      <c r="I264" s="7">
        <v>4879</v>
      </c>
      <c r="J264" s="8">
        <v>2.2887943368876337E-2</v>
      </c>
      <c r="K264" s="7">
        <v>6774</v>
      </c>
      <c r="L264" s="8">
        <v>2.170680749067511E-2</v>
      </c>
    </row>
    <row r="265" spans="2:12" s="1" customFormat="1" ht="15" customHeight="1">
      <c r="B265" s="14" t="s">
        <v>581</v>
      </c>
      <c r="C265" s="37" t="s">
        <v>924</v>
      </c>
      <c r="D265" s="37" t="s">
        <v>914</v>
      </c>
      <c r="E265" s="7">
        <v>472</v>
      </c>
      <c r="F265" s="7">
        <v>41</v>
      </c>
      <c r="G265" s="7">
        <v>119</v>
      </c>
      <c r="H265" s="54">
        <v>2.9024390243902438</v>
      </c>
      <c r="I265" s="7">
        <v>513</v>
      </c>
      <c r="J265" s="8">
        <v>2.406541288836557E-3</v>
      </c>
      <c r="K265" s="7">
        <v>591</v>
      </c>
      <c r="L265" s="8">
        <v>1.8938180140225848E-3</v>
      </c>
    </row>
    <row r="266" spans="2:12" s="1" customFormat="1" ht="15" customHeight="1">
      <c r="B266" s="14" t="s">
        <v>583</v>
      </c>
      <c r="C266" s="37" t="s">
        <v>924</v>
      </c>
      <c r="D266" s="37" t="s">
        <v>914</v>
      </c>
      <c r="E266" s="7">
        <v>46</v>
      </c>
      <c r="F266" s="7">
        <v>54</v>
      </c>
      <c r="G266" s="7">
        <v>899</v>
      </c>
      <c r="H266" s="54">
        <v>16.648148148148149</v>
      </c>
      <c r="I266" s="7">
        <v>100</v>
      </c>
      <c r="J266" s="8">
        <v>4.6911136234630739E-4</v>
      </c>
      <c r="K266" s="7">
        <v>945</v>
      </c>
      <c r="L266" s="8">
        <v>3.0281861645538792E-3</v>
      </c>
    </row>
    <row r="267" spans="2:12" s="1" customFormat="1" ht="15" customHeight="1">
      <c r="B267" s="14" t="s">
        <v>584</v>
      </c>
      <c r="C267" s="37" t="s">
        <v>924</v>
      </c>
      <c r="D267" s="37" t="s">
        <v>914</v>
      </c>
      <c r="E267" s="7">
        <v>16</v>
      </c>
      <c r="F267" s="7"/>
      <c r="G267" s="7"/>
      <c r="H267" s="54"/>
      <c r="I267" s="7">
        <v>16</v>
      </c>
      <c r="J267" s="8">
        <v>7.5057817975409177E-5</v>
      </c>
      <c r="K267" s="7">
        <v>16</v>
      </c>
      <c r="L267" s="8">
        <v>5.1270876860171504E-5</v>
      </c>
    </row>
    <row r="268" spans="2:12" s="1" customFormat="1" ht="15" customHeight="1">
      <c r="B268" s="14" t="s">
        <v>585</v>
      </c>
      <c r="C268" s="37" t="s">
        <v>924</v>
      </c>
      <c r="D268" s="37" t="s">
        <v>914</v>
      </c>
      <c r="E268" s="7">
        <v>1</v>
      </c>
      <c r="F268" s="7"/>
      <c r="G268" s="7"/>
      <c r="H268" s="54"/>
      <c r="I268" s="7">
        <v>1</v>
      </c>
      <c r="J268" s="8">
        <v>4.6911136234630736E-6</v>
      </c>
      <c r="K268" s="7">
        <v>1</v>
      </c>
      <c r="L268" s="8">
        <v>3.204429803760719E-6</v>
      </c>
    </row>
    <row r="269" spans="2:12" s="1" customFormat="1" ht="15" customHeight="1">
      <c r="B269" s="14" t="s">
        <v>586</v>
      </c>
      <c r="C269" s="37" t="s">
        <v>924</v>
      </c>
      <c r="D269" s="37" t="s">
        <v>914</v>
      </c>
      <c r="E269" s="7">
        <v>65</v>
      </c>
      <c r="F269" s="7"/>
      <c r="G269" s="7"/>
      <c r="H269" s="54"/>
      <c r="I269" s="7">
        <v>65</v>
      </c>
      <c r="J269" s="8">
        <v>3.0492238552509981E-4</v>
      </c>
      <c r="K269" s="7">
        <v>65</v>
      </c>
      <c r="L269" s="8">
        <v>2.0828793724444672E-4</v>
      </c>
    </row>
    <row r="270" spans="2:12" s="1" customFormat="1" ht="15" customHeight="1">
      <c r="B270" s="14" t="s">
        <v>587</v>
      </c>
      <c r="C270" s="37" t="s">
        <v>924</v>
      </c>
      <c r="D270" s="37" t="s">
        <v>914</v>
      </c>
      <c r="E270" s="7">
        <v>8</v>
      </c>
      <c r="F270" s="7"/>
      <c r="G270" s="7"/>
      <c r="H270" s="54"/>
      <c r="I270" s="7">
        <v>8</v>
      </c>
      <c r="J270" s="8">
        <v>3.7528908987704589E-5</v>
      </c>
      <c r="K270" s="7">
        <v>8</v>
      </c>
      <c r="L270" s="8">
        <v>2.5635438430085752E-5</v>
      </c>
    </row>
    <row r="271" spans="2:12" s="1" customFormat="1" ht="15" customHeight="1">
      <c r="B271" s="14" t="s">
        <v>588</v>
      </c>
      <c r="C271" s="37" t="s">
        <v>924</v>
      </c>
      <c r="D271" s="37" t="s">
        <v>914</v>
      </c>
      <c r="E271" s="7">
        <v>47</v>
      </c>
      <c r="F271" s="7">
        <v>28</v>
      </c>
      <c r="G271" s="7">
        <v>419</v>
      </c>
      <c r="H271" s="54">
        <v>14.964285714285714</v>
      </c>
      <c r="I271" s="7">
        <v>75</v>
      </c>
      <c r="J271" s="8">
        <v>3.5183352175973054E-4</v>
      </c>
      <c r="K271" s="7">
        <v>466</v>
      </c>
      <c r="L271" s="8">
        <v>1.4932642885524951E-3</v>
      </c>
    </row>
    <row r="272" spans="2:12" s="1" customFormat="1" ht="15" customHeight="1">
      <c r="B272" s="14" t="s">
        <v>589</v>
      </c>
      <c r="C272" s="37" t="s">
        <v>924</v>
      </c>
      <c r="D272" s="37" t="s">
        <v>914</v>
      </c>
      <c r="E272" s="7">
        <v>1592</v>
      </c>
      <c r="F272" s="7">
        <v>179</v>
      </c>
      <c r="G272" s="7">
        <v>1557</v>
      </c>
      <c r="H272" s="54">
        <v>8.6983240223463696</v>
      </c>
      <c r="I272" s="7">
        <v>1771</v>
      </c>
      <c r="J272" s="8">
        <v>8.307962227153104E-3</v>
      </c>
      <c r="K272" s="7">
        <v>3149</v>
      </c>
      <c r="L272" s="8">
        <v>1.0090749452042504E-2</v>
      </c>
    </row>
    <row r="273" spans="2:12" s="1" customFormat="1" ht="15" customHeight="1">
      <c r="B273" s="14" t="s">
        <v>590</v>
      </c>
      <c r="C273" s="37" t="s">
        <v>924</v>
      </c>
      <c r="D273" s="37" t="s">
        <v>914</v>
      </c>
      <c r="E273" s="7">
        <v>139</v>
      </c>
      <c r="F273" s="7">
        <v>12</v>
      </c>
      <c r="G273" s="7">
        <v>46</v>
      </c>
      <c r="H273" s="54">
        <v>3.8333333333333335</v>
      </c>
      <c r="I273" s="7">
        <v>151</v>
      </c>
      <c r="J273" s="8">
        <v>7.0835815714292419E-4</v>
      </c>
      <c r="K273" s="7">
        <v>185</v>
      </c>
      <c r="L273" s="8">
        <v>5.9281951369573294E-4</v>
      </c>
    </row>
    <row r="274" spans="2:12" s="1" customFormat="1" ht="15" customHeight="1">
      <c r="B274" s="14" t="s">
        <v>592</v>
      </c>
      <c r="C274" s="37" t="s">
        <v>929</v>
      </c>
      <c r="D274" s="37" t="s">
        <v>907</v>
      </c>
      <c r="E274" s="7">
        <v>1</v>
      </c>
      <c r="F274" s="7"/>
      <c r="G274" s="7"/>
      <c r="H274" s="54"/>
      <c r="I274" s="7">
        <v>1</v>
      </c>
      <c r="J274" s="8">
        <v>4.6911136234630736E-6</v>
      </c>
      <c r="K274" s="7">
        <v>1</v>
      </c>
      <c r="L274" s="8">
        <v>3.204429803760719E-6</v>
      </c>
    </row>
    <row r="275" spans="2:12" s="1" customFormat="1" ht="15" customHeight="1">
      <c r="B275" s="14" t="s">
        <v>594</v>
      </c>
      <c r="C275" s="37" t="s">
        <v>929</v>
      </c>
      <c r="D275" s="37" t="s">
        <v>907</v>
      </c>
      <c r="E275" s="7">
        <v>14</v>
      </c>
      <c r="F275" s="7"/>
      <c r="G275" s="7"/>
      <c r="H275" s="54"/>
      <c r="I275" s="7">
        <v>14</v>
      </c>
      <c r="J275" s="8">
        <v>6.567559072848304E-5</v>
      </c>
      <c r="K275" s="7">
        <v>14</v>
      </c>
      <c r="L275" s="8">
        <v>4.4862017252650065E-5</v>
      </c>
    </row>
    <row r="276" spans="2:12" s="1" customFormat="1" ht="15" customHeight="1">
      <c r="B276" s="14" t="s">
        <v>595</v>
      </c>
      <c r="C276" s="37" t="s">
        <v>929</v>
      </c>
      <c r="D276" s="37" t="s">
        <v>907</v>
      </c>
      <c r="E276" s="7">
        <v>30</v>
      </c>
      <c r="F276" s="7"/>
      <c r="G276" s="7"/>
      <c r="H276" s="54"/>
      <c r="I276" s="7">
        <v>30</v>
      </c>
      <c r="J276" s="8">
        <v>1.4073340870389222E-4</v>
      </c>
      <c r="K276" s="7">
        <v>30</v>
      </c>
      <c r="L276" s="8">
        <v>9.6132894112821562E-5</v>
      </c>
    </row>
    <row r="277" spans="2:12" s="1" customFormat="1" ht="15" customHeight="1">
      <c r="B277" s="14" t="s">
        <v>596</v>
      </c>
      <c r="C277" s="37" t="s">
        <v>929</v>
      </c>
      <c r="D277" s="37" t="s">
        <v>907</v>
      </c>
      <c r="E277" s="7">
        <v>2011</v>
      </c>
      <c r="F277" s="7">
        <v>4</v>
      </c>
      <c r="G277" s="7">
        <v>8</v>
      </c>
      <c r="H277" s="54">
        <v>2</v>
      </c>
      <c r="I277" s="7">
        <v>2015</v>
      </c>
      <c r="J277" s="8">
        <v>9.4525939512780932E-3</v>
      </c>
      <c r="K277" s="7">
        <v>2019</v>
      </c>
      <c r="L277" s="8">
        <v>6.4697437737928909E-3</v>
      </c>
    </row>
    <row r="278" spans="2:12" s="1" customFormat="1" ht="15" customHeight="1">
      <c r="B278" s="14" t="s">
        <v>597</v>
      </c>
      <c r="C278" s="37" t="s">
        <v>929</v>
      </c>
      <c r="D278" s="37" t="s">
        <v>907</v>
      </c>
      <c r="E278" s="7">
        <v>1347</v>
      </c>
      <c r="F278" s="7">
        <v>1</v>
      </c>
      <c r="G278" s="7">
        <v>3</v>
      </c>
      <c r="H278" s="54">
        <v>3</v>
      </c>
      <c r="I278" s="7">
        <v>1348</v>
      </c>
      <c r="J278" s="8">
        <v>6.3236211644282234E-3</v>
      </c>
      <c r="K278" s="7">
        <v>1350</v>
      </c>
      <c r="L278" s="8">
        <v>4.3259802350769701E-3</v>
      </c>
    </row>
    <row r="279" spans="2:12" s="1" customFormat="1" ht="15" customHeight="1">
      <c r="B279" s="14" t="s">
        <v>598</v>
      </c>
      <c r="C279" s="37" t="s">
        <v>929</v>
      </c>
      <c r="D279" s="37" t="s">
        <v>907</v>
      </c>
      <c r="E279" s="7">
        <v>595</v>
      </c>
      <c r="F279" s="7">
        <v>1</v>
      </c>
      <c r="G279" s="7">
        <v>3</v>
      </c>
      <c r="H279" s="54">
        <v>3</v>
      </c>
      <c r="I279" s="7">
        <v>596</v>
      </c>
      <c r="J279" s="8">
        <v>2.795903719583992E-3</v>
      </c>
      <c r="K279" s="7">
        <v>598</v>
      </c>
      <c r="L279" s="8">
        <v>1.91624902264891E-3</v>
      </c>
    </row>
    <row r="280" spans="2:12" s="1" customFormat="1" ht="15" customHeight="1">
      <c r="B280" s="14" t="s">
        <v>599</v>
      </c>
      <c r="C280" s="37" t="s">
        <v>929</v>
      </c>
      <c r="D280" s="37" t="s">
        <v>907</v>
      </c>
      <c r="E280" s="7">
        <v>208</v>
      </c>
      <c r="F280" s="7">
        <v>4</v>
      </c>
      <c r="G280" s="7">
        <v>8</v>
      </c>
      <c r="H280" s="54">
        <v>2</v>
      </c>
      <c r="I280" s="7">
        <v>212</v>
      </c>
      <c r="J280" s="8">
        <v>9.9451608817417172E-4</v>
      </c>
      <c r="K280" s="7">
        <v>216</v>
      </c>
      <c r="L280" s="8">
        <v>6.9215683761231531E-4</v>
      </c>
    </row>
    <row r="281" spans="2:12" s="1" customFormat="1" ht="15" customHeight="1">
      <c r="B281" s="14" t="s">
        <v>600</v>
      </c>
      <c r="C281" s="37" t="s">
        <v>929</v>
      </c>
      <c r="D281" s="37" t="s">
        <v>907</v>
      </c>
      <c r="E281" s="7">
        <v>90</v>
      </c>
      <c r="F281" s="7"/>
      <c r="G281" s="7"/>
      <c r="H281" s="54"/>
      <c r="I281" s="7">
        <v>90</v>
      </c>
      <c r="J281" s="8">
        <v>4.2220022611167665E-4</v>
      </c>
      <c r="K281" s="7">
        <v>90</v>
      </c>
      <c r="L281" s="8">
        <v>2.8839868233846469E-4</v>
      </c>
    </row>
    <row r="282" spans="2:12" s="1" customFormat="1" ht="15" customHeight="1">
      <c r="B282" s="14" t="s">
        <v>601</v>
      </c>
      <c r="C282" s="37" t="s">
        <v>929</v>
      </c>
      <c r="D282" s="37" t="s">
        <v>907</v>
      </c>
      <c r="E282" s="7">
        <v>17</v>
      </c>
      <c r="F282" s="7"/>
      <c r="G282" s="7"/>
      <c r="H282" s="54"/>
      <c r="I282" s="7">
        <v>17</v>
      </c>
      <c r="J282" s="8">
        <v>7.974893159887226E-5</v>
      </c>
      <c r="K282" s="7">
        <v>17</v>
      </c>
      <c r="L282" s="8">
        <v>5.447530666393222E-5</v>
      </c>
    </row>
    <row r="283" spans="2:12" s="1" customFormat="1" ht="15" customHeight="1">
      <c r="B283" s="14" t="s">
        <v>602</v>
      </c>
      <c r="C283" s="37" t="s">
        <v>929</v>
      </c>
      <c r="D283" s="37" t="s">
        <v>907</v>
      </c>
      <c r="E283" s="7">
        <v>21</v>
      </c>
      <c r="F283" s="7">
        <v>1</v>
      </c>
      <c r="G283" s="7">
        <v>3</v>
      </c>
      <c r="H283" s="54">
        <v>3</v>
      </c>
      <c r="I283" s="7">
        <v>22</v>
      </c>
      <c r="J283" s="8">
        <v>1.0320449971618763E-4</v>
      </c>
      <c r="K283" s="7">
        <v>24</v>
      </c>
      <c r="L283" s="8">
        <v>7.6906315290257253E-5</v>
      </c>
    </row>
    <row r="284" spans="2:12" s="1" customFormat="1" ht="15" customHeight="1">
      <c r="B284" s="14" t="s">
        <v>603</v>
      </c>
      <c r="C284" s="37" t="s">
        <v>929</v>
      </c>
      <c r="D284" s="37" t="s">
        <v>914</v>
      </c>
      <c r="E284" s="7">
        <v>20</v>
      </c>
      <c r="F284" s="7">
        <v>3</v>
      </c>
      <c r="G284" s="7">
        <v>6</v>
      </c>
      <c r="H284" s="54">
        <v>2</v>
      </c>
      <c r="I284" s="7">
        <v>23</v>
      </c>
      <c r="J284" s="8">
        <v>1.078956133396507E-4</v>
      </c>
      <c r="K284" s="7">
        <v>26</v>
      </c>
      <c r="L284" s="8">
        <v>8.3315174897778685E-5</v>
      </c>
    </row>
    <row r="285" spans="2:12" s="1" customFormat="1" ht="15" customHeight="1">
      <c r="B285" s="14" t="s">
        <v>604</v>
      </c>
      <c r="C285" s="37" t="s">
        <v>929</v>
      </c>
      <c r="D285" s="37" t="s">
        <v>914</v>
      </c>
      <c r="E285" s="7">
        <v>4349</v>
      </c>
      <c r="F285" s="7">
        <v>13</v>
      </c>
      <c r="G285" s="7">
        <v>61</v>
      </c>
      <c r="H285" s="54">
        <v>4.6923076923076925</v>
      </c>
      <c r="I285" s="7">
        <v>4362</v>
      </c>
      <c r="J285" s="8">
        <v>2.046263762554593E-2</v>
      </c>
      <c r="K285" s="7">
        <v>4410</v>
      </c>
      <c r="L285" s="8">
        <v>1.413153543458477E-2</v>
      </c>
    </row>
    <row r="286" spans="2:12" s="1" customFormat="1" ht="15" customHeight="1">
      <c r="B286" s="14" t="s">
        <v>606</v>
      </c>
      <c r="C286" s="37" t="s">
        <v>929</v>
      </c>
      <c r="D286" s="37" t="s">
        <v>914</v>
      </c>
      <c r="E286" s="7">
        <v>3530</v>
      </c>
      <c r="F286" s="7">
        <v>8</v>
      </c>
      <c r="G286" s="7">
        <v>17</v>
      </c>
      <c r="H286" s="54">
        <v>2.125</v>
      </c>
      <c r="I286" s="7">
        <v>3538</v>
      </c>
      <c r="J286" s="8">
        <v>1.6597159999812355E-2</v>
      </c>
      <c r="K286" s="7">
        <v>3547</v>
      </c>
      <c r="L286" s="8">
        <v>1.1366112513939269E-2</v>
      </c>
    </row>
    <row r="287" spans="2:12" s="1" customFormat="1" ht="15" customHeight="1">
      <c r="B287" s="14" t="s">
        <v>607</v>
      </c>
      <c r="C287" s="37" t="s">
        <v>929</v>
      </c>
      <c r="D287" s="37" t="s">
        <v>914</v>
      </c>
      <c r="E287" s="7">
        <v>1345</v>
      </c>
      <c r="F287" s="7">
        <v>8</v>
      </c>
      <c r="G287" s="7">
        <v>57</v>
      </c>
      <c r="H287" s="54">
        <v>7.125</v>
      </c>
      <c r="I287" s="7">
        <v>1353</v>
      </c>
      <c r="J287" s="8">
        <v>6.3470767325455391E-3</v>
      </c>
      <c r="K287" s="7">
        <v>1402</v>
      </c>
      <c r="L287" s="8">
        <v>4.4926105848725282E-3</v>
      </c>
    </row>
    <row r="288" spans="2:12" s="1" customFormat="1" ht="15" customHeight="1">
      <c r="B288" s="14" t="s">
        <v>608</v>
      </c>
      <c r="C288" s="37" t="s">
        <v>929</v>
      </c>
      <c r="D288" s="37" t="s">
        <v>914</v>
      </c>
      <c r="E288" s="7">
        <v>44</v>
      </c>
      <c r="F288" s="7"/>
      <c r="G288" s="7"/>
      <c r="H288" s="54"/>
      <c r="I288" s="7">
        <v>44</v>
      </c>
      <c r="J288" s="8">
        <v>2.0640899943237526E-4</v>
      </c>
      <c r="K288" s="7">
        <v>44</v>
      </c>
      <c r="L288" s="8">
        <v>1.4099491136547164E-4</v>
      </c>
    </row>
    <row r="289" spans="2:12" s="1" customFormat="1" ht="15" customHeight="1">
      <c r="B289" s="14" t="s">
        <v>609</v>
      </c>
      <c r="C289" s="37" t="s">
        <v>929</v>
      </c>
      <c r="D289" s="37" t="s">
        <v>914</v>
      </c>
      <c r="E289" s="7">
        <v>400</v>
      </c>
      <c r="F289" s="7">
        <v>172</v>
      </c>
      <c r="G289" s="7">
        <v>957</v>
      </c>
      <c r="H289" s="54">
        <v>5.5639534883720927</v>
      </c>
      <c r="I289" s="7">
        <v>572</v>
      </c>
      <c r="J289" s="8">
        <v>2.6833169926208781E-3</v>
      </c>
      <c r="K289" s="7">
        <v>1357</v>
      </c>
      <c r="L289" s="8">
        <v>4.3484112437032953E-3</v>
      </c>
    </row>
    <row r="290" spans="2:12" s="1" customFormat="1" ht="15" customHeight="1">
      <c r="B290" s="14" t="s">
        <v>612</v>
      </c>
      <c r="C290" s="37" t="s">
        <v>920</v>
      </c>
      <c r="D290" s="37" t="s">
        <v>907</v>
      </c>
      <c r="E290" s="7">
        <v>117</v>
      </c>
      <c r="F290" s="7"/>
      <c r="G290" s="7"/>
      <c r="H290" s="54"/>
      <c r="I290" s="7">
        <v>117</v>
      </c>
      <c r="J290" s="8">
        <v>5.4886029394517969E-4</v>
      </c>
      <c r="K290" s="7">
        <v>117</v>
      </c>
      <c r="L290" s="8">
        <v>3.7491828704000409E-4</v>
      </c>
    </row>
    <row r="291" spans="2:12" s="1" customFormat="1" ht="15" customHeight="1">
      <c r="B291" s="14" t="s">
        <v>613</v>
      </c>
      <c r="C291" s="37" t="s">
        <v>920</v>
      </c>
      <c r="D291" s="37" t="s">
        <v>907</v>
      </c>
      <c r="E291" s="7">
        <v>86</v>
      </c>
      <c r="F291" s="7"/>
      <c r="G291" s="7"/>
      <c r="H291" s="54"/>
      <c r="I291" s="7">
        <v>86</v>
      </c>
      <c r="J291" s="8">
        <v>4.0343577161782438E-4</v>
      </c>
      <c r="K291" s="7">
        <v>86</v>
      </c>
      <c r="L291" s="8">
        <v>2.7558096312342182E-4</v>
      </c>
    </row>
    <row r="292" spans="2:12" s="1" customFormat="1" ht="15" customHeight="1">
      <c r="B292" s="14" t="s">
        <v>614</v>
      </c>
      <c r="C292" s="37" t="s">
        <v>920</v>
      </c>
      <c r="D292" s="37" t="s">
        <v>907</v>
      </c>
      <c r="E292" s="7">
        <v>2</v>
      </c>
      <c r="F292" s="7"/>
      <c r="G292" s="7"/>
      <c r="H292" s="54"/>
      <c r="I292" s="7">
        <v>2</v>
      </c>
      <c r="J292" s="8">
        <v>9.3822272469261472E-6</v>
      </c>
      <c r="K292" s="7">
        <v>2</v>
      </c>
      <c r="L292" s="8">
        <v>6.408859607521438E-6</v>
      </c>
    </row>
    <row r="293" spans="2:12" s="1" customFormat="1" ht="15" customHeight="1">
      <c r="B293" s="14" t="s">
        <v>615</v>
      </c>
      <c r="C293" s="37" t="s">
        <v>920</v>
      </c>
      <c r="D293" s="37" t="s">
        <v>907</v>
      </c>
      <c r="E293" s="7">
        <v>21</v>
      </c>
      <c r="F293" s="7"/>
      <c r="G293" s="7"/>
      <c r="H293" s="54"/>
      <c r="I293" s="7">
        <v>21</v>
      </c>
      <c r="J293" s="8">
        <v>9.8513386092724547E-5</v>
      </c>
      <c r="K293" s="7">
        <v>21</v>
      </c>
      <c r="L293" s="8">
        <v>6.7293025878975091E-5</v>
      </c>
    </row>
    <row r="294" spans="2:12" s="1" customFormat="1" ht="15" customHeight="1">
      <c r="B294" s="14" t="s">
        <v>616</v>
      </c>
      <c r="C294" s="37" t="s">
        <v>920</v>
      </c>
      <c r="D294" s="37" t="s">
        <v>907</v>
      </c>
      <c r="E294" s="7">
        <v>18973</v>
      </c>
      <c r="F294" s="7">
        <v>56</v>
      </c>
      <c r="G294" s="7">
        <v>118</v>
      </c>
      <c r="H294" s="54">
        <v>2.1071428571428572</v>
      </c>
      <c r="I294" s="7">
        <v>19029</v>
      </c>
      <c r="J294" s="8">
        <v>8.9267201140878827E-2</v>
      </c>
      <c r="K294" s="7">
        <v>19091</v>
      </c>
      <c r="L294" s="8">
        <v>6.1175769383595882E-2</v>
      </c>
    </row>
    <row r="295" spans="2:12" s="1" customFormat="1" ht="15" customHeight="1">
      <c r="B295" s="14" t="s">
        <v>617</v>
      </c>
      <c r="C295" s="37" t="s">
        <v>920</v>
      </c>
      <c r="D295" s="37" t="s">
        <v>907</v>
      </c>
      <c r="E295" s="7">
        <v>2194</v>
      </c>
      <c r="F295" s="7">
        <v>3</v>
      </c>
      <c r="G295" s="7">
        <v>6</v>
      </c>
      <c r="H295" s="54">
        <v>2</v>
      </c>
      <c r="I295" s="7">
        <v>2197</v>
      </c>
      <c r="J295" s="8">
        <v>1.0306376630748373E-2</v>
      </c>
      <c r="K295" s="7">
        <v>2200</v>
      </c>
      <c r="L295" s="8">
        <v>7.0497455682735815E-3</v>
      </c>
    </row>
    <row r="296" spans="2:12" s="1" customFormat="1" ht="15" customHeight="1">
      <c r="B296" s="14" t="s">
        <v>618</v>
      </c>
      <c r="C296" s="37" t="s">
        <v>920</v>
      </c>
      <c r="D296" s="37" t="s">
        <v>907</v>
      </c>
      <c r="E296" s="7">
        <v>110</v>
      </c>
      <c r="F296" s="7">
        <v>1</v>
      </c>
      <c r="G296" s="7">
        <v>2</v>
      </c>
      <c r="H296" s="54">
        <v>2</v>
      </c>
      <c r="I296" s="7">
        <v>111</v>
      </c>
      <c r="J296" s="8">
        <v>5.2071361220440123E-4</v>
      </c>
      <c r="K296" s="7">
        <v>112</v>
      </c>
      <c r="L296" s="8">
        <v>3.5889613802120052E-4</v>
      </c>
    </row>
    <row r="297" spans="2:12" s="1" customFormat="1" ht="15" customHeight="1">
      <c r="B297" s="14" t="s">
        <v>619</v>
      </c>
      <c r="C297" s="37" t="s">
        <v>920</v>
      </c>
      <c r="D297" s="37" t="s">
        <v>907</v>
      </c>
      <c r="E297" s="7">
        <v>334</v>
      </c>
      <c r="F297" s="7"/>
      <c r="G297" s="7"/>
      <c r="H297" s="54"/>
      <c r="I297" s="7">
        <v>334</v>
      </c>
      <c r="J297" s="8">
        <v>1.5668319502366668E-3</v>
      </c>
      <c r="K297" s="7">
        <v>334</v>
      </c>
      <c r="L297" s="8">
        <v>1.0702795544560802E-3</v>
      </c>
    </row>
    <row r="298" spans="2:12" s="1" customFormat="1" ht="15" customHeight="1">
      <c r="B298" s="14" t="s">
        <v>620</v>
      </c>
      <c r="C298" s="37" t="s">
        <v>920</v>
      </c>
      <c r="D298" s="37" t="s">
        <v>907</v>
      </c>
      <c r="E298" s="7">
        <v>488</v>
      </c>
      <c r="F298" s="7">
        <v>1</v>
      </c>
      <c r="G298" s="7">
        <v>2</v>
      </c>
      <c r="H298" s="54">
        <v>2</v>
      </c>
      <c r="I298" s="7">
        <v>489</v>
      </c>
      <c r="J298" s="8">
        <v>2.2939545618734431E-3</v>
      </c>
      <c r="K298" s="7">
        <v>490</v>
      </c>
      <c r="L298" s="8">
        <v>1.5701706038427521E-3</v>
      </c>
    </row>
    <row r="299" spans="2:12" s="1" customFormat="1" ht="15" customHeight="1">
      <c r="B299" s="14" t="s">
        <v>621</v>
      </c>
      <c r="C299" s="37" t="s">
        <v>920</v>
      </c>
      <c r="D299" s="37" t="s">
        <v>907</v>
      </c>
      <c r="E299" s="7">
        <v>1975</v>
      </c>
      <c r="F299" s="7">
        <v>1</v>
      </c>
      <c r="G299" s="7">
        <v>2</v>
      </c>
      <c r="H299" s="54">
        <v>2</v>
      </c>
      <c r="I299" s="7">
        <v>1976</v>
      </c>
      <c r="J299" s="8">
        <v>9.2696405199630336E-3</v>
      </c>
      <c r="K299" s="7">
        <v>1977</v>
      </c>
      <c r="L299" s="8">
        <v>6.3351577220349415E-3</v>
      </c>
    </row>
    <row r="300" spans="2:12" s="1" customFormat="1" ht="15" customHeight="1">
      <c r="B300" s="14" t="s">
        <v>622</v>
      </c>
      <c r="C300" s="37" t="s">
        <v>920</v>
      </c>
      <c r="D300" s="37" t="s">
        <v>907</v>
      </c>
      <c r="E300" s="7">
        <v>10464</v>
      </c>
      <c r="F300" s="7">
        <v>7</v>
      </c>
      <c r="G300" s="7">
        <v>14</v>
      </c>
      <c r="H300" s="54">
        <v>2</v>
      </c>
      <c r="I300" s="7">
        <v>10471</v>
      </c>
      <c r="J300" s="8">
        <v>4.9120650751281844E-2</v>
      </c>
      <c r="K300" s="7">
        <v>10478</v>
      </c>
      <c r="L300" s="8">
        <v>3.3576015483804809E-2</v>
      </c>
    </row>
    <row r="301" spans="2:12" s="1" customFormat="1" ht="15" customHeight="1">
      <c r="B301" s="14" t="s">
        <v>623</v>
      </c>
      <c r="C301" s="37" t="s">
        <v>920</v>
      </c>
      <c r="D301" s="37" t="s">
        <v>914</v>
      </c>
      <c r="E301" s="7">
        <v>11</v>
      </c>
      <c r="F301" s="7"/>
      <c r="G301" s="7"/>
      <c r="H301" s="54"/>
      <c r="I301" s="7">
        <v>11</v>
      </c>
      <c r="J301" s="8">
        <v>5.1602249858093815E-5</v>
      </c>
      <c r="K301" s="7">
        <v>11</v>
      </c>
      <c r="L301" s="8">
        <v>3.524872784136791E-5</v>
      </c>
    </row>
    <row r="302" spans="2:12" s="1" customFormat="1" ht="15" customHeight="1">
      <c r="B302" s="14" t="s">
        <v>624</v>
      </c>
      <c r="C302" s="37" t="s">
        <v>920</v>
      </c>
      <c r="D302" s="37" t="s">
        <v>914</v>
      </c>
      <c r="E302" s="7">
        <v>126</v>
      </c>
      <c r="F302" s="7">
        <v>6</v>
      </c>
      <c r="G302" s="7">
        <v>39</v>
      </c>
      <c r="H302" s="54">
        <v>6.5</v>
      </c>
      <c r="I302" s="7">
        <v>132</v>
      </c>
      <c r="J302" s="8">
        <v>6.192269982971258E-4</v>
      </c>
      <c r="K302" s="7">
        <v>165</v>
      </c>
      <c r="L302" s="8">
        <v>5.2873091762051857E-4</v>
      </c>
    </row>
    <row r="303" spans="2:12" s="1" customFormat="1" ht="15" customHeight="1">
      <c r="B303" s="14" t="s">
        <v>625</v>
      </c>
      <c r="C303" s="37" t="s">
        <v>920</v>
      </c>
      <c r="D303" s="37" t="s">
        <v>914</v>
      </c>
      <c r="E303" s="7">
        <v>16</v>
      </c>
      <c r="F303" s="7"/>
      <c r="G303" s="7"/>
      <c r="H303" s="54"/>
      <c r="I303" s="7">
        <v>16</v>
      </c>
      <c r="J303" s="8">
        <v>7.5057817975409177E-5</v>
      </c>
      <c r="K303" s="7">
        <v>16</v>
      </c>
      <c r="L303" s="8">
        <v>5.1270876860171504E-5</v>
      </c>
    </row>
    <row r="304" spans="2:12" s="1" customFormat="1" ht="15" customHeight="1">
      <c r="B304" s="14" t="s">
        <v>626</v>
      </c>
      <c r="C304" s="37" t="s">
        <v>920</v>
      </c>
      <c r="D304" s="37" t="s">
        <v>914</v>
      </c>
      <c r="E304" s="7">
        <v>602</v>
      </c>
      <c r="F304" s="7">
        <v>31</v>
      </c>
      <c r="G304" s="7">
        <v>361</v>
      </c>
      <c r="H304" s="54">
        <v>11.64516129032258</v>
      </c>
      <c r="I304" s="7">
        <v>633</v>
      </c>
      <c r="J304" s="8">
        <v>2.9694749236521259E-3</v>
      </c>
      <c r="K304" s="7">
        <v>963</v>
      </c>
      <c r="L304" s="8">
        <v>3.0858659010215722E-3</v>
      </c>
    </row>
    <row r="305" spans="2:12" s="1" customFormat="1" ht="15" customHeight="1">
      <c r="B305" s="14" t="s">
        <v>629</v>
      </c>
      <c r="C305" s="37" t="s">
        <v>925</v>
      </c>
      <c r="D305" s="37" t="s">
        <v>914</v>
      </c>
      <c r="E305" s="7">
        <v>2</v>
      </c>
      <c r="F305" s="7"/>
      <c r="G305" s="7"/>
      <c r="H305" s="54"/>
      <c r="I305" s="7">
        <v>2</v>
      </c>
      <c r="J305" s="8">
        <v>9.3822272469261472E-6</v>
      </c>
      <c r="K305" s="7">
        <v>2</v>
      </c>
      <c r="L305" s="8">
        <v>6.408859607521438E-6</v>
      </c>
    </row>
    <row r="306" spans="2:12" s="1" customFormat="1" ht="15" customHeight="1">
      <c r="B306" s="14" t="s">
        <v>630</v>
      </c>
      <c r="C306" s="37" t="s">
        <v>925</v>
      </c>
      <c r="D306" s="37" t="s">
        <v>914</v>
      </c>
      <c r="E306" s="7">
        <v>7</v>
      </c>
      <c r="F306" s="7">
        <v>1</v>
      </c>
      <c r="G306" s="7">
        <v>3</v>
      </c>
      <c r="H306" s="54">
        <v>3</v>
      </c>
      <c r="I306" s="7">
        <v>8</v>
      </c>
      <c r="J306" s="8">
        <v>3.7528908987704589E-5</v>
      </c>
      <c r="K306" s="7">
        <v>10</v>
      </c>
      <c r="L306" s="8">
        <v>3.2044298037607187E-5</v>
      </c>
    </row>
    <row r="307" spans="2:12" s="1" customFormat="1" ht="15" customHeight="1">
      <c r="B307" s="14" t="s">
        <v>631</v>
      </c>
      <c r="C307" s="37" t="s">
        <v>925</v>
      </c>
      <c r="D307" s="37" t="s">
        <v>907</v>
      </c>
      <c r="E307" s="7">
        <v>7</v>
      </c>
      <c r="F307" s="7"/>
      <c r="G307" s="7"/>
      <c r="H307" s="54"/>
      <c r="I307" s="7">
        <v>7</v>
      </c>
      <c r="J307" s="8">
        <v>3.283779536424152E-5</v>
      </c>
      <c r="K307" s="7">
        <v>7</v>
      </c>
      <c r="L307" s="8">
        <v>2.2431008626325033E-5</v>
      </c>
    </row>
    <row r="308" spans="2:12" s="1" customFormat="1" ht="15" customHeight="1">
      <c r="B308" s="14" t="s">
        <v>633</v>
      </c>
      <c r="C308" s="37" t="s">
        <v>925</v>
      </c>
      <c r="D308" s="37" t="s">
        <v>914</v>
      </c>
      <c r="E308" s="7">
        <v>17</v>
      </c>
      <c r="F308" s="7"/>
      <c r="G308" s="7"/>
      <c r="H308" s="54"/>
      <c r="I308" s="7">
        <v>17</v>
      </c>
      <c r="J308" s="8">
        <v>7.974893159887226E-5</v>
      </c>
      <c r="K308" s="7">
        <v>17</v>
      </c>
      <c r="L308" s="8">
        <v>5.447530666393222E-5</v>
      </c>
    </row>
    <row r="309" spans="2:12" s="1" customFormat="1" ht="15" customHeight="1">
      <c r="B309" s="14" t="s">
        <v>634</v>
      </c>
      <c r="C309" s="37" t="s">
        <v>925</v>
      </c>
      <c r="D309" s="37" t="s">
        <v>907</v>
      </c>
      <c r="E309" s="7">
        <v>245</v>
      </c>
      <c r="F309" s="7"/>
      <c r="G309" s="7"/>
      <c r="H309" s="54"/>
      <c r="I309" s="7">
        <v>245</v>
      </c>
      <c r="J309" s="8">
        <v>1.149322837748453E-3</v>
      </c>
      <c r="K309" s="7">
        <v>245</v>
      </c>
      <c r="L309" s="8">
        <v>7.8508530192137607E-4</v>
      </c>
    </row>
    <row r="310" spans="2:12" s="1" customFormat="1" ht="15" customHeight="1">
      <c r="B310" s="14" t="s">
        <v>635</v>
      </c>
      <c r="C310" s="37" t="s">
        <v>925</v>
      </c>
      <c r="D310" s="37" t="s">
        <v>914</v>
      </c>
      <c r="E310" s="7">
        <v>46</v>
      </c>
      <c r="F310" s="7">
        <v>7</v>
      </c>
      <c r="G310" s="7">
        <v>17</v>
      </c>
      <c r="H310" s="54">
        <v>2.4285714285714284</v>
      </c>
      <c r="I310" s="7">
        <v>53</v>
      </c>
      <c r="J310" s="8">
        <v>2.4862902204354293E-4</v>
      </c>
      <c r="K310" s="7">
        <v>63</v>
      </c>
      <c r="L310" s="8">
        <v>2.0187907763692529E-4</v>
      </c>
    </row>
    <row r="311" spans="2:12" s="1" customFormat="1" ht="15" customHeight="1">
      <c r="B311" s="14" t="s">
        <v>636</v>
      </c>
      <c r="C311" s="37" t="s">
        <v>925</v>
      </c>
      <c r="D311" s="37" t="s">
        <v>914</v>
      </c>
      <c r="E311" s="7">
        <v>4</v>
      </c>
      <c r="F311" s="7"/>
      <c r="G311" s="7"/>
      <c r="H311" s="54"/>
      <c r="I311" s="7">
        <v>4</v>
      </c>
      <c r="J311" s="8">
        <v>1.8764454493852294E-5</v>
      </c>
      <c r="K311" s="7">
        <v>4</v>
      </c>
      <c r="L311" s="8">
        <v>1.2817719215042876E-5</v>
      </c>
    </row>
    <row r="312" spans="2:12" s="1" customFormat="1" ht="15" customHeight="1">
      <c r="B312" s="14" t="s">
        <v>637</v>
      </c>
      <c r="C312" s="37" t="s">
        <v>925</v>
      </c>
      <c r="D312" s="37" t="s">
        <v>914</v>
      </c>
      <c r="E312" s="7">
        <v>314</v>
      </c>
      <c r="F312" s="7">
        <v>5</v>
      </c>
      <c r="G312" s="7">
        <v>11</v>
      </c>
      <c r="H312" s="54">
        <v>2.2000000000000002</v>
      </c>
      <c r="I312" s="7">
        <v>319</v>
      </c>
      <c r="J312" s="8">
        <v>1.4964652458847206E-3</v>
      </c>
      <c r="K312" s="7">
        <v>325</v>
      </c>
      <c r="L312" s="8">
        <v>1.0414396862222337E-3</v>
      </c>
    </row>
    <row r="313" spans="2:12" s="1" customFormat="1" ht="15" customHeight="1">
      <c r="B313" s="14" t="s">
        <v>638</v>
      </c>
      <c r="C313" s="37" t="s">
        <v>925</v>
      </c>
      <c r="D313" s="37" t="s">
        <v>907</v>
      </c>
      <c r="E313" s="7">
        <v>21410</v>
      </c>
      <c r="F313" s="7">
        <v>34</v>
      </c>
      <c r="G313" s="7">
        <v>69</v>
      </c>
      <c r="H313" s="54">
        <v>2.0294117647058822</v>
      </c>
      <c r="I313" s="7">
        <v>21444</v>
      </c>
      <c r="J313" s="8">
        <v>0.10059624054154216</v>
      </c>
      <c r="K313" s="7">
        <v>21479</v>
      </c>
      <c r="L313" s="8">
        <v>6.8827947754976485E-2</v>
      </c>
    </row>
    <row r="314" spans="2:12" s="1" customFormat="1" ht="15" customHeight="1">
      <c r="B314" s="14" t="s">
        <v>639</v>
      </c>
      <c r="C314" s="37" t="s">
        <v>925</v>
      </c>
      <c r="D314" s="37" t="s">
        <v>914</v>
      </c>
      <c r="E314" s="7">
        <v>1</v>
      </c>
      <c r="F314" s="7"/>
      <c r="G314" s="7"/>
      <c r="H314" s="54"/>
      <c r="I314" s="7">
        <v>1</v>
      </c>
      <c r="J314" s="8">
        <v>4.6911136234630736E-6</v>
      </c>
      <c r="K314" s="7">
        <v>1</v>
      </c>
      <c r="L314" s="8">
        <v>3.204429803760719E-6</v>
      </c>
    </row>
    <row r="315" spans="2:12" s="1" customFormat="1" ht="15" customHeight="1">
      <c r="B315" s="14" t="s">
        <v>640</v>
      </c>
      <c r="C315" s="37" t="s">
        <v>925</v>
      </c>
      <c r="D315" s="37" t="s">
        <v>914</v>
      </c>
      <c r="E315" s="7">
        <v>50</v>
      </c>
      <c r="F315" s="7">
        <v>20</v>
      </c>
      <c r="G315" s="7">
        <v>67</v>
      </c>
      <c r="H315" s="54">
        <v>3.35</v>
      </c>
      <c r="I315" s="7">
        <v>70</v>
      </c>
      <c r="J315" s="8">
        <v>3.2837795364241518E-4</v>
      </c>
      <c r="K315" s="7">
        <v>117</v>
      </c>
      <c r="L315" s="8">
        <v>3.7491828704000409E-4</v>
      </c>
    </row>
    <row r="316" spans="2:12" s="1" customFormat="1" ht="15" customHeight="1">
      <c r="B316" s="14" t="s">
        <v>641</v>
      </c>
      <c r="C316" s="37" t="s">
        <v>925</v>
      </c>
      <c r="D316" s="37" t="s">
        <v>914</v>
      </c>
      <c r="E316" s="7">
        <v>389</v>
      </c>
      <c r="F316" s="7">
        <v>2</v>
      </c>
      <c r="G316" s="7">
        <v>4</v>
      </c>
      <c r="H316" s="54">
        <v>2</v>
      </c>
      <c r="I316" s="7">
        <v>391</v>
      </c>
      <c r="J316" s="8">
        <v>1.8342254267740619E-3</v>
      </c>
      <c r="K316" s="7">
        <v>393</v>
      </c>
      <c r="L316" s="8">
        <v>1.2593409128779625E-3</v>
      </c>
    </row>
    <row r="317" spans="2:12" s="1" customFormat="1" ht="15" customHeight="1">
      <c r="B317" s="14" t="s">
        <v>644</v>
      </c>
      <c r="C317" s="37" t="s">
        <v>931</v>
      </c>
      <c r="D317" s="37" t="s">
        <v>914</v>
      </c>
      <c r="E317" s="7">
        <v>5</v>
      </c>
      <c r="F317" s="7"/>
      <c r="G317" s="7"/>
      <c r="H317" s="54"/>
      <c r="I317" s="7">
        <v>5</v>
      </c>
      <c r="J317" s="8">
        <v>2.345556811731537E-5</v>
      </c>
      <c r="K317" s="7">
        <v>5</v>
      </c>
      <c r="L317" s="8">
        <v>1.6022149018803594E-5</v>
      </c>
    </row>
    <row r="318" spans="2:12" s="1" customFormat="1" ht="15" customHeight="1">
      <c r="B318" s="14" t="s">
        <v>645</v>
      </c>
      <c r="C318" s="37" t="s">
        <v>931</v>
      </c>
      <c r="D318" s="37" t="s">
        <v>914</v>
      </c>
      <c r="E318" s="7">
        <v>2</v>
      </c>
      <c r="F318" s="7"/>
      <c r="G318" s="7"/>
      <c r="H318" s="54"/>
      <c r="I318" s="7">
        <v>2</v>
      </c>
      <c r="J318" s="8">
        <v>9.3822272469261472E-6</v>
      </c>
      <c r="K318" s="7">
        <v>2</v>
      </c>
      <c r="L318" s="8">
        <v>6.408859607521438E-6</v>
      </c>
    </row>
    <row r="319" spans="2:12" s="1" customFormat="1" ht="15" customHeight="1">
      <c r="B319" s="14" t="s">
        <v>646</v>
      </c>
      <c r="C319" s="37" t="s">
        <v>931</v>
      </c>
      <c r="D319" s="37" t="s">
        <v>914</v>
      </c>
      <c r="E319" s="7">
        <v>11</v>
      </c>
      <c r="F319" s="7">
        <v>1</v>
      </c>
      <c r="G319" s="7">
        <v>2</v>
      </c>
      <c r="H319" s="54">
        <v>2</v>
      </c>
      <c r="I319" s="7">
        <v>12</v>
      </c>
      <c r="J319" s="8">
        <v>5.629336348155689E-5</v>
      </c>
      <c r="K319" s="7">
        <v>13</v>
      </c>
      <c r="L319" s="8">
        <v>4.1657587448889342E-5</v>
      </c>
    </row>
    <row r="320" spans="2:12" s="1" customFormat="1" ht="15" customHeight="1">
      <c r="B320" s="14" t="s">
        <v>647</v>
      </c>
      <c r="C320" s="37" t="s">
        <v>931</v>
      </c>
      <c r="D320" s="37" t="s">
        <v>914</v>
      </c>
      <c r="E320" s="7">
        <v>14</v>
      </c>
      <c r="F320" s="7"/>
      <c r="G320" s="7"/>
      <c r="H320" s="54"/>
      <c r="I320" s="7">
        <v>14</v>
      </c>
      <c r="J320" s="8">
        <v>6.567559072848304E-5</v>
      </c>
      <c r="K320" s="7">
        <v>14</v>
      </c>
      <c r="L320" s="8">
        <v>4.4862017252650065E-5</v>
      </c>
    </row>
    <row r="321" spans="2:12" s="1" customFormat="1" ht="15" customHeight="1">
      <c r="B321" s="14" t="s">
        <v>648</v>
      </c>
      <c r="C321" s="37" t="s">
        <v>931</v>
      </c>
      <c r="D321" s="37" t="s">
        <v>914</v>
      </c>
      <c r="E321" s="7">
        <v>2</v>
      </c>
      <c r="F321" s="7"/>
      <c r="G321" s="7"/>
      <c r="H321" s="54"/>
      <c r="I321" s="7">
        <v>2</v>
      </c>
      <c r="J321" s="8">
        <v>9.3822272469261472E-6</v>
      </c>
      <c r="K321" s="7">
        <v>2</v>
      </c>
      <c r="L321" s="8">
        <v>6.408859607521438E-6</v>
      </c>
    </row>
    <row r="322" spans="2:12" s="1" customFormat="1" ht="15" customHeight="1">
      <c r="B322" s="14" t="s">
        <v>651</v>
      </c>
      <c r="C322" s="37" t="s">
        <v>916</v>
      </c>
      <c r="D322" s="37" t="s">
        <v>907</v>
      </c>
      <c r="E322" s="7">
        <v>336</v>
      </c>
      <c r="F322" s="7">
        <v>2</v>
      </c>
      <c r="G322" s="7">
        <v>4</v>
      </c>
      <c r="H322" s="54">
        <v>2</v>
      </c>
      <c r="I322" s="7">
        <v>338</v>
      </c>
      <c r="J322" s="8">
        <v>1.5855964047305189E-3</v>
      </c>
      <c r="K322" s="7">
        <v>340</v>
      </c>
      <c r="L322" s="8">
        <v>1.0895061332786445E-3</v>
      </c>
    </row>
    <row r="323" spans="2:12" s="1" customFormat="1" ht="15" customHeight="1">
      <c r="B323" s="14" t="s">
        <v>652</v>
      </c>
      <c r="C323" s="37" t="s">
        <v>916</v>
      </c>
      <c r="D323" s="37" t="s">
        <v>914</v>
      </c>
      <c r="E323" s="7">
        <v>182</v>
      </c>
      <c r="F323" s="7">
        <v>188</v>
      </c>
      <c r="G323" s="7">
        <v>780</v>
      </c>
      <c r="H323" s="54">
        <v>4.1489361702127656</v>
      </c>
      <c r="I323" s="7">
        <v>370</v>
      </c>
      <c r="J323" s="8">
        <v>1.7357120406813374E-3</v>
      </c>
      <c r="K323" s="7">
        <v>962</v>
      </c>
      <c r="L323" s="8">
        <v>3.0826614712178113E-3</v>
      </c>
    </row>
    <row r="324" spans="2:12" s="1" customFormat="1" ht="15" customHeight="1">
      <c r="B324" s="14" t="s">
        <v>653</v>
      </c>
      <c r="C324" s="37" t="s">
        <v>916</v>
      </c>
      <c r="D324" s="37" t="s">
        <v>914</v>
      </c>
      <c r="E324" s="7">
        <v>33</v>
      </c>
      <c r="F324" s="7">
        <v>30</v>
      </c>
      <c r="G324" s="7">
        <v>135</v>
      </c>
      <c r="H324" s="54">
        <v>4.5</v>
      </c>
      <c r="I324" s="7">
        <v>63</v>
      </c>
      <c r="J324" s="8">
        <v>2.9554015827817367E-4</v>
      </c>
      <c r="K324" s="7">
        <v>168</v>
      </c>
      <c r="L324" s="8">
        <v>5.3834420703180073E-4</v>
      </c>
    </row>
    <row r="325" spans="2:12" s="1" customFormat="1" ht="15" customHeight="1">
      <c r="B325" s="14" t="s">
        <v>654</v>
      </c>
      <c r="C325" s="37" t="s">
        <v>916</v>
      </c>
      <c r="D325" s="37" t="s">
        <v>914</v>
      </c>
      <c r="E325" s="7">
        <v>54</v>
      </c>
      <c r="F325" s="7">
        <v>48</v>
      </c>
      <c r="G325" s="7">
        <v>273</v>
      </c>
      <c r="H325" s="54">
        <v>5.6875</v>
      </c>
      <c r="I325" s="7">
        <v>102</v>
      </c>
      <c r="J325" s="8">
        <v>4.7849358959323353E-4</v>
      </c>
      <c r="K325" s="7">
        <v>327</v>
      </c>
      <c r="L325" s="8">
        <v>1.047848545829755E-3</v>
      </c>
    </row>
    <row r="326" spans="2:12" s="1" customFormat="1" ht="15" customHeight="1">
      <c r="B326" s="14" t="s">
        <v>655</v>
      </c>
      <c r="C326" s="37" t="s">
        <v>916</v>
      </c>
      <c r="D326" s="37" t="s">
        <v>914</v>
      </c>
      <c r="E326" s="7">
        <v>20</v>
      </c>
      <c r="F326" s="7">
        <v>5</v>
      </c>
      <c r="G326" s="7">
        <v>21</v>
      </c>
      <c r="H326" s="54">
        <v>4.2</v>
      </c>
      <c r="I326" s="7">
        <v>25</v>
      </c>
      <c r="J326" s="8">
        <v>1.1727784058657685E-4</v>
      </c>
      <c r="K326" s="7">
        <v>41</v>
      </c>
      <c r="L326" s="8">
        <v>1.3138162195418948E-4</v>
      </c>
    </row>
    <row r="327" spans="2:12" s="1" customFormat="1" ht="15" customHeight="1">
      <c r="B327" s="14" t="s">
        <v>656</v>
      </c>
      <c r="C327" s="37" t="s">
        <v>916</v>
      </c>
      <c r="D327" s="37" t="s">
        <v>914</v>
      </c>
      <c r="E327" s="7">
        <v>140</v>
      </c>
      <c r="F327" s="7">
        <v>51</v>
      </c>
      <c r="G327" s="7">
        <v>367</v>
      </c>
      <c r="H327" s="54">
        <v>7.1960784313725492</v>
      </c>
      <c r="I327" s="7">
        <v>191</v>
      </c>
      <c r="J327" s="8">
        <v>8.9600270208144714E-4</v>
      </c>
      <c r="K327" s="7">
        <v>507</v>
      </c>
      <c r="L327" s="8">
        <v>1.6246459105066845E-3</v>
      </c>
    </row>
    <row r="328" spans="2:12" s="1" customFormat="1" ht="15" customHeight="1">
      <c r="B328" s="14" t="s">
        <v>657</v>
      </c>
      <c r="C328" s="37" t="s">
        <v>943</v>
      </c>
      <c r="D328" s="37" t="s">
        <v>907</v>
      </c>
      <c r="E328" s="7">
        <v>16</v>
      </c>
      <c r="F328" s="7"/>
      <c r="G328" s="7"/>
      <c r="H328" s="54"/>
      <c r="I328" s="7">
        <v>16</v>
      </c>
      <c r="J328" s="8">
        <v>7.5057817975409177E-5</v>
      </c>
      <c r="K328" s="7">
        <v>16</v>
      </c>
      <c r="L328" s="8">
        <v>5.1270876860171504E-5</v>
      </c>
    </row>
    <row r="329" spans="2:12" s="1" customFormat="1" ht="15" customHeight="1">
      <c r="B329" s="14" t="s">
        <v>658</v>
      </c>
      <c r="C329" s="37" t="s">
        <v>943</v>
      </c>
      <c r="D329" s="37" t="s">
        <v>907</v>
      </c>
      <c r="E329" s="7">
        <v>651</v>
      </c>
      <c r="F329" s="7">
        <v>5</v>
      </c>
      <c r="G329" s="7">
        <v>23</v>
      </c>
      <c r="H329" s="54">
        <v>4.5999999999999996</v>
      </c>
      <c r="I329" s="7">
        <v>656</v>
      </c>
      <c r="J329" s="8">
        <v>3.0773705369917764E-3</v>
      </c>
      <c r="K329" s="7">
        <v>674</v>
      </c>
      <c r="L329" s="8">
        <v>2.1597856877347246E-3</v>
      </c>
    </row>
    <row r="330" spans="2:12" s="1" customFormat="1" ht="15" customHeight="1">
      <c r="B330" s="14" t="s">
        <v>659</v>
      </c>
      <c r="C330" s="37" t="s">
        <v>943</v>
      </c>
      <c r="D330" s="37" t="s">
        <v>914</v>
      </c>
      <c r="E330" s="7">
        <v>126</v>
      </c>
      <c r="F330" s="7">
        <v>26</v>
      </c>
      <c r="G330" s="7">
        <v>579</v>
      </c>
      <c r="H330" s="54">
        <v>22.26923076923077</v>
      </c>
      <c r="I330" s="7">
        <v>152</v>
      </c>
      <c r="J330" s="8">
        <v>7.1304927076638728E-4</v>
      </c>
      <c r="K330" s="7">
        <v>705</v>
      </c>
      <c r="L330" s="8">
        <v>2.2591230116513067E-3</v>
      </c>
    </row>
    <row r="331" spans="2:12" s="1" customFormat="1" ht="15" customHeight="1">
      <c r="B331" s="14" t="s">
        <v>660</v>
      </c>
      <c r="C331" s="37" t="s">
        <v>943</v>
      </c>
      <c r="D331" s="37" t="s">
        <v>914</v>
      </c>
      <c r="E331" s="7">
        <v>282</v>
      </c>
      <c r="F331" s="7">
        <v>155</v>
      </c>
      <c r="G331" s="7">
        <v>1416</v>
      </c>
      <c r="H331" s="54">
        <v>9.1354838709677413</v>
      </c>
      <c r="I331" s="7">
        <v>437</v>
      </c>
      <c r="J331" s="8">
        <v>2.0500166534533635E-3</v>
      </c>
      <c r="K331" s="7">
        <v>1698</v>
      </c>
      <c r="L331" s="8">
        <v>5.4411218067857009E-3</v>
      </c>
    </row>
    <row r="332" spans="2:12" s="1" customFormat="1" ht="15" customHeight="1">
      <c r="B332" s="14" t="s">
        <v>661</v>
      </c>
      <c r="C332" s="37" t="s">
        <v>943</v>
      </c>
      <c r="D332" s="37" t="s">
        <v>914</v>
      </c>
      <c r="E332" s="7">
        <v>27</v>
      </c>
      <c r="F332" s="7">
        <v>27</v>
      </c>
      <c r="G332" s="7">
        <v>143</v>
      </c>
      <c r="H332" s="54">
        <v>5.2962962962962967</v>
      </c>
      <c r="I332" s="7">
        <v>54</v>
      </c>
      <c r="J332" s="8">
        <v>2.5332013566700597E-4</v>
      </c>
      <c r="K332" s="7">
        <v>170</v>
      </c>
      <c r="L332" s="8">
        <v>5.4475306663932224E-4</v>
      </c>
    </row>
    <row r="333" spans="2:12" s="1" customFormat="1" ht="15" customHeight="1">
      <c r="B333" s="14" t="s">
        <v>662</v>
      </c>
      <c r="C333" s="37" t="s">
        <v>943</v>
      </c>
      <c r="D333" s="37" t="s">
        <v>907</v>
      </c>
      <c r="E333" s="7">
        <v>2</v>
      </c>
      <c r="F333" s="7"/>
      <c r="G333" s="7"/>
      <c r="H333" s="54"/>
      <c r="I333" s="7">
        <v>2</v>
      </c>
      <c r="J333" s="8">
        <v>9.3822272469261472E-6</v>
      </c>
      <c r="K333" s="7">
        <v>2</v>
      </c>
      <c r="L333" s="8">
        <v>6.408859607521438E-6</v>
      </c>
    </row>
    <row r="334" spans="2:12" s="1" customFormat="1" ht="15" customHeight="1">
      <c r="B334" s="14" t="s">
        <v>663</v>
      </c>
      <c r="C334" s="37" t="s">
        <v>943</v>
      </c>
      <c r="D334" s="37" t="s">
        <v>907</v>
      </c>
      <c r="E334" s="7">
        <v>17</v>
      </c>
      <c r="F334" s="7"/>
      <c r="G334" s="7"/>
      <c r="H334" s="54"/>
      <c r="I334" s="7">
        <v>17</v>
      </c>
      <c r="J334" s="8">
        <v>7.974893159887226E-5</v>
      </c>
      <c r="K334" s="7">
        <v>17</v>
      </c>
      <c r="L334" s="8">
        <v>5.447530666393222E-5</v>
      </c>
    </row>
    <row r="335" spans="2:12" s="1" customFormat="1" ht="15" customHeight="1">
      <c r="B335" s="14" t="s">
        <v>664</v>
      </c>
      <c r="C335" s="37" t="s">
        <v>943</v>
      </c>
      <c r="D335" s="37" t="s">
        <v>907</v>
      </c>
      <c r="E335" s="7">
        <v>2136</v>
      </c>
      <c r="F335" s="7">
        <v>34</v>
      </c>
      <c r="G335" s="7">
        <v>225</v>
      </c>
      <c r="H335" s="54">
        <v>6.617647058823529</v>
      </c>
      <c r="I335" s="7">
        <v>2170</v>
      </c>
      <c r="J335" s="8">
        <v>1.0179716562914871E-2</v>
      </c>
      <c r="K335" s="7">
        <v>2361</v>
      </c>
      <c r="L335" s="8">
        <v>7.5656587666790573E-3</v>
      </c>
    </row>
    <row r="336" spans="2:12" s="1" customFormat="1" ht="15" customHeight="1">
      <c r="B336" s="14" t="s">
        <v>665</v>
      </c>
      <c r="C336" s="37" t="s">
        <v>943</v>
      </c>
      <c r="D336" s="37" t="s">
        <v>914</v>
      </c>
      <c r="E336" s="7">
        <v>97</v>
      </c>
      <c r="F336" s="7">
        <v>1</v>
      </c>
      <c r="G336" s="7">
        <v>15</v>
      </c>
      <c r="H336" s="54">
        <v>15</v>
      </c>
      <c r="I336" s="7">
        <v>98</v>
      </c>
      <c r="J336" s="8">
        <v>4.5972913509938126E-4</v>
      </c>
      <c r="K336" s="7">
        <v>112</v>
      </c>
      <c r="L336" s="8">
        <v>3.5889613802120052E-4</v>
      </c>
    </row>
    <row r="337" spans="2:12" s="1" customFormat="1" ht="15" customHeight="1">
      <c r="B337" s="14" t="s">
        <v>666</v>
      </c>
      <c r="C337" s="37" t="s">
        <v>943</v>
      </c>
      <c r="D337" s="37" t="s">
        <v>914</v>
      </c>
      <c r="E337" s="7">
        <v>2929</v>
      </c>
      <c r="F337" s="7">
        <v>1397</v>
      </c>
      <c r="G337" s="7">
        <v>6646</v>
      </c>
      <c r="H337" s="54">
        <v>4.7573371510379383</v>
      </c>
      <c r="I337" s="7">
        <v>4326</v>
      </c>
      <c r="J337" s="8">
        <v>2.0293757535101258E-2</v>
      </c>
      <c r="K337" s="7">
        <v>9575</v>
      </c>
      <c r="L337" s="8">
        <v>3.0682415371008884E-2</v>
      </c>
    </row>
    <row r="338" spans="2:12" s="1" customFormat="1" ht="15" customHeight="1">
      <c r="B338" s="14" t="s">
        <v>667</v>
      </c>
      <c r="C338" s="37" t="s">
        <v>943</v>
      </c>
      <c r="D338" s="37" t="s">
        <v>914</v>
      </c>
      <c r="E338" s="7">
        <v>633</v>
      </c>
      <c r="F338" s="7">
        <v>154</v>
      </c>
      <c r="G338" s="7">
        <v>549</v>
      </c>
      <c r="H338" s="54">
        <v>3.5649350649350651</v>
      </c>
      <c r="I338" s="7">
        <v>787</v>
      </c>
      <c r="J338" s="8">
        <v>3.6919064216654391E-3</v>
      </c>
      <c r="K338" s="7">
        <v>1182</v>
      </c>
      <c r="L338" s="8">
        <v>3.7876360280451695E-3</v>
      </c>
    </row>
    <row r="339" spans="2:12" s="1" customFormat="1" ht="15" customHeight="1">
      <c r="B339" s="14" t="s">
        <v>668</v>
      </c>
      <c r="C339" s="37" t="s">
        <v>943</v>
      </c>
      <c r="D339" s="37" t="s">
        <v>914</v>
      </c>
      <c r="E339" s="7">
        <v>397</v>
      </c>
      <c r="F339" s="7">
        <v>3</v>
      </c>
      <c r="G339" s="7">
        <v>7</v>
      </c>
      <c r="H339" s="54">
        <v>2.3333333333333335</v>
      </c>
      <c r="I339" s="7">
        <v>400</v>
      </c>
      <c r="J339" s="8">
        <v>1.8764454493852296E-3</v>
      </c>
      <c r="K339" s="7">
        <v>404</v>
      </c>
      <c r="L339" s="8">
        <v>1.2945896407193303E-3</v>
      </c>
    </row>
    <row r="340" spans="2:12" s="1" customFormat="1" ht="15" customHeight="1">
      <c r="B340" s="14" t="s">
        <v>669</v>
      </c>
      <c r="C340" s="37" t="s">
        <v>943</v>
      </c>
      <c r="D340" s="37" t="s">
        <v>914</v>
      </c>
      <c r="E340" s="7">
        <v>23</v>
      </c>
      <c r="F340" s="7"/>
      <c r="G340" s="7"/>
      <c r="H340" s="54"/>
      <c r="I340" s="7">
        <v>23</v>
      </c>
      <c r="J340" s="8">
        <v>1.078956133396507E-4</v>
      </c>
      <c r="K340" s="7">
        <v>23</v>
      </c>
      <c r="L340" s="8">
        <v>7.3701885486496537E-5</v>
      </c>
    </row>
    <row r="341" spans="2:12" s="1" customFormat="1" ht="15" customHeight="1">
      <c r="B341" s="14" t="s">
        <v>670</v>
      </c>
      <c r="C341" s="37" t="s">
        <v>943</v>
      </c>
      <c r="D341" s="37" t="s">
        <v>914</v>
      </c>
      <c r="E341" s="7">
        <v>83</v>
      </c>
      <c r="F341" s="7">
        <v>5</v>
      </c>
      <c r="G341" s="7">
        <v>14</v>
      </c>
      <c r="H341" s="54">
        <v>2.8</v>
      </c>
      <c r="I341" s="7">
        <v>88</v>
      </c>
      <c r="J341" s="8">
        <v>4.1281799886475052E-4</v>
      </c>
      <c r="K341" s="7">
        <v>97</v>
      </c>
      <c r="L341" s="8">
        <v>3.1082969096478971E-4</v>
      </c>
    </row>
    <row r="342" spans="2:12" s="1" customFormat="1" ht="15" customHeight="1">
      <c r="B342" s="14" t="s">
        <v>671</v>
      </c>
      <c r="C342" s="37" t="s">
        <v>926</v>
      </c>
      <c r="D342" s="37" t="s">
        <v>914</v>
      </c>
      <c r="E342" s="7">
        <v>3</v>
      </c>
      <c r="F342" s="7"/>
      <c r="G342" s="7"/>
      <c r="H342" s="54"/>
      <c r="I342" s="7">
        <v>3</v>
      </c>
      <c r="J342" s="8">
        <v>1.4073340870389222E-5</v>
      </c>
      <c r="K342" s="7">
        <v>3</v>
      </c>
      <c r="L342" s="8">
        <v>9.6132894112821566E-6</v>
      </c>
    </row>
    <row r="343" spans="2:12" s="1" customFormat="1" ht="15" customHeight="1">
      <c r="B343" s="14" t="s">
        <v>672</v>
      </c>
      <c r="C343" s="37" t="s">
        <v>926</v>
      </c>
      <c r="D343" s="37" t="s">
        <v>914</v>
      </c>
      <c r="E343" s="7">
        <v>9</v>
      </c>
      <c r="F343" s="7">
        <v>3</v>
      </c>
      <c r="G343" s="7">
        <v>56</v>
      </c>
      <c r="H343" s="54">
        <v>18.666666666666668</v>
      </c>
      <c r="I343" s="7">
        <v>12</v>
      </c>
      <c r="J343" s="8">
        <v>5.629336348155689E-5</v>
      </c>
      <c r="K343" s="7">
        <v>65</v>
      </c>
      <c r="L343" s="8">
        <v>2.0828793724444672E-4</v>
      </c>
    </row>
    <row r="344" spans="2:12" s="1" customFormat="1" ht="15" customHeight="1">
      <c r="B344" s="14" t="s">
        <v>674</v>
      </c>
      <c r="C344" s="37" t="s">
        <v>926</v>
      </c>
      <c r="D344" s="37" t="s">
        <v>914</v>
      </c>
      <c r="E344" s="7">
        <v>2</v>
      </c>
      <c r="F344" s="7"/>
      <c r="G344" s="7"/>
      <c r="H344" s="54"/>
      <c r="I344" s="7">
        <v>2</v>
      </c>
      <c r="J344" s="8">
        <v>9.3822272469261472E-6</v>
      </c>
      <c r="K344" s="7">
        <v>2</v>
      </c>
      <c r="L344" s="8">
        <v>6.408859607521438E-6</v>
      </c>
    </row>
    <row r="345" spans="2:12" s="1" customFormat="1" ht="15" customHeight="1">
      <c r="B345" s="14" t="s">
        <v>675</v>
      </c>
      <c r="C345" s="37" t="s">
        <v>926</v>
      </c>
      <c r="D345" s="37" t="s">
        <v>914</v>
      </c>
      <c r="E345" s="7">
        <v>4</v>
      </c>
      <c r="F345" s="7">
        <v>3</v>
      </c>
      <c r="G345" s="7">
        <v>20</v>
      </c>
      <c r="H345" s="54">
        <v>6.666666666666667</v>
      </c>
      <c r="I345" s="7">
        <v>7</v>
      </c>
      <c r="J345" s="8">
        <v>3.283779536424152E-5</v>
      </c>
      <c r="K345" s="7">
        <v>24</v>
      </c>
      <c r="L345" s="8">
        <v>7.6906315290257253E-5</v>
      </c>
    </row>
    <row r="346" spans="2:12" s="1" customFormat="1" ht="15" customHeight="1">
      <c r="B346" s="14" t="s">
        <v>676</v>
      </c>
      <c r="C346" s="37" t="s">
        <v>926</v>
      </c>
      <c r="D346" s="37" t="s">
        <v>914</v>
      </c>
      <c r="E346" s="7">
        <v>14</v>
      </c>
      <c r="F346" s="7">
        <v>3</v>
      </c>
      <c r="G346" s="7">
        <v>16</v>
      </c>
      <c r="H346" s="54">
        <v>5.333333333333333</v>
      </c>
      <c r="I346" s="7">
        <v>17</v>
      </c>
      <c r="J346" s="8">
        <v>7.974893159887226E-5</v>
      </c>
      <c r="K346" s="7">
        <v>30</v>
      </c>
      <c r="L346" s="8">
        <v>9.6132894112821562E-5</v>
      </c>
    </row>
    <row r="347" spans="2:12" s="1" customFormat="1" ht="15" customHeight="1">
      <c r="B347" s="14" t="s">
        <v>677</v>
      </c>
      <c r="C347" s="37" t="s">
        <v>926</v>
      </c>
      <c r="D347" s="37" t="s">
        <v>914</v>
      </c>
      <c r="E347" s="7">
        <v>27</v>
      </c>
      <c r="F347" s="7">
        <v>20</v>
      </c>
      <c r="G347" s="7">
        <v>72</v>
      </c>
      <c r="H347" s="54">
        <v>3.6</v>
      </c>
      <c r="I347" s="7">
        <v>47</v>
      </c>
      <c r="J347" s="8">
        <v>2.2048234030276446E-4</v>
      </c>
      <c r="K347" s="7">
        <v>99</v>
      </c>
      <c r="L347" s="8">
        <v>3.1723855057231117E-4</v>
      </c>
    </row>
    <row r="348" spans="2:12" s="1" customFormat="1" ht="15" customHeight="1">
      <c r="B348" s="14" t="s">
        <v>678</v>
      </c>
      <c r="C348" s="37" t="s">
        <v>936</v>
      </c>
      <c r="D348" s="37" t="s">
        <v>907</v>
      </c>
      <c r="E348" s="7">
        <v>10</v>
      </c>
      <c r="F348" s="7">
        <v>6</v>
      </c>
      <c r="G348" s="7">
        <v>16</v>
      </c>
      <c r="H348" s="54">
        <v>2.6666666666666665</v>
      </c>
      <c r="I348" s="7">
        <v>16</v>
      </c>
      <c r="J348" s="8">
        <v>7.5057817975409177E-5</v>
      </c>
      <c r="K348" s="7">
        <v>26</v>
      </c>
      <c r="L348" s="8">
        <v>8.3315174897778685E-5</v>
      </c>
    </row>
    <row r="349" spans="2:12" s="1" customFormat="1" ht="15" customHeight="1">
      <c r="B349" s="14" t="s">
        <v>679</v>
      </c>
      <c r="C349" s="37" t="s">
        <v>936</v>
      </c>
      <c r="D349" s="37" t="s">
        <v>914</v>
      </c>
      <c r="E349" s="7">
        <v>14</v>
      </c>
      <c r="F349" s="7">
        <v>43</v>
      </c>
      <c r="G349" s="7">
        <v>264</v>
      </c>
      <c r="H349" s="54">
        <v>6.1395348837209305</v>
      </c>
      <c r="I349" s="7">
        <v>57</v>
      </c>
      <c r="J349" s="8">
        <v>2.673934765373952E-4</v>
      </c>
      <c r="K349" s="7">
        <v>278</v>
      </c>
      <c r="L349" s="8">
        <v>8.9083148544547984E-4</v>
      </c>
    </row>
    <row r="350" spans="2:12" s="1" customFormat="1" ht="15" customHeight="1">
      <c r="B350" s="14" t="s">
        <v>680</v>
      </c>
      <c r="C350" s="37" t="s">
        <v>936</v>
      </c>
      <c r="D350" s="37" t="s">
        <v>914</v>
      </c>
      <c r="E350" s="7">
        <v>14</v>
      </c>
      <c r="F350" s="7">
        <v>33</v>
      </c>
      <c r="G350" s="7">
        <v>302</v>
      </c>
      <c r="H350" s="54">
        <v>9.1515151515151523</v>
      </c>
      <c r="I350" s="7">
        <v>47</v>
      </c>
      <c r="J350" s="8">
        <v>2.2048234030276446E-4</v>
      </c>
      <c r="K350" s="7">
        <v>316</v>
      </c>
      <c r="L350" s="8">
        <v>1.0125998179883872E-3</v>
      </c>
    </row>
    <row r="351" spans="2:12" s="1" customFormat="1" ht="15" customHeight="1">
      <c r="B351" s="14" t="s">
        <v>681</v>
      </c>
      <c r="C351" s="37" t="s">
        <v>936</v>
      </c>
      <c r="D351" s="37" t="s">
        <v>914</v>
      </c>
      <c r="E351" s="7">
        <v>37</v>
      </c>
      <c r="F351" s="7">
        <v>56</v>
      </c>
      <c r="G351" s="7">
        <v>364</v>
      </c>
      <c r="H351" s="54">
        <v>6.5</v>
      </c>
      <c r="I351" s="7">
        <v>93</v>
      </c>
      <c r="J351" s="8">
        <v>4.3627356698206589E-4</v>
      </c>
      <c r="K351" s="7">
        <v>401</v>
      </c>
      <c r="L351" s="8">
        <v>1.2849763513080481E-3</v>
      </c>
    </row>
    <row r="352" spans="2:12" s="1" customFormat="1" ht="15" customHeight="1">
      <c r="B352" s="14" t="s">
        <v>682</v>
      </c>
      <c r="C352" s="37" t="s">
        <v>936</v>
      </c>
      <c r="D352" s="37" t="s">
        <v>914</v>
      </c>
      <c r="E352" s="7">
        <v>139</v>
      </c>
      <c r="F352" s="7">
        <v>375</v>
      </c>
      <c r="G352" s="7">
        <v>8600</v>
      </c>
      <c r="H352" s="54">
        <v>22.933333333333334</v>
      </c>
      <c r="I352" s="7">
        <v>514</v>
      </c>
      <c r="J352" s="8">
        <v>2.4112324024600199E-3</v>
      </c>
      <c r="K352" s="7">
        <v>8739</v>
      </c>
      <c r="L352" s="8">
        <v>2.8003512055064923E-2</v>
      </c>
    </row>
    <row r="353" spans="2:12" s="1" customFormat="1" ht="15" customHeight="1">
      <c r="B353" s="14" t="s">
        <v>683</v>
      </c>
      <c r="C353" s="37" t="s">
        <v>936</v>
      </c>
      <c r="D353" s="37" t="s">
        <v>914</v>
      </c>
      <c r="E353" s="7">
        <v>332</v>
      </c>
      <c r="F353" s="7">
        <v>156</v>
      </c>
      <c r="G353" s="7">
        <v>463</v>
      </c>
      <c r="H353" s="54">
        <v>2.9679487179487181</v>
      </c>
      <c r="I353" s="7">
        <v>488</v>
      </c>
      <c r="J353" s="8">
        <v>2.2892634482499803E-3</v>
      </c>
      <c r="K353" s="7">
        <v>795</v>
      </c>
      <c r="L353" s="8">
        <v>2.5475216939897715E-3</v>
      </c>
    </row>
    <row r="354" spans="2:12" s="1" customFormat="1" ht="15" customHeight="1">
      <c r="B354" s="14" t="s">
        <v>684</v>
      </c>
      <c r="C354" s="37" t="s">
        <v>936</v>
      </c>
      <c r="D354" s="37" t="s">
        <v>914</v>
      </c>
      <c r="E354" s="7">
        <v>233</v>
      </c>
      <c r="F354" s="7">
        <v>854</v>
      </c>
      <c r="G354" s="7">
        <v>8583</v>
      </c>
      <c r="H354" s="54">
        <v>10.050351288056206</v>
      </c>
      <c r="I354" s="7">
        <v>1087</v>
      </c>
      <c r="J354" s="8">
        <v>5.0992405087043613E-3</v>
      </c>
      <c r="K354" s="7">
        <v>8816</v>
      </c>
      <c r="L354" s="8">
        <v>2.8250253149954496E-2</v>
      </c>
    </row>
    <row r="355" spans="2:12" s="1" customFormat="1" ht="15" customHeight="1">
      <c r="B355" s="14" t="s">
        <v>685</v>
      </c>
      <c r="C355" s="37" t="s">
        <v>936</v>
      </c>
      <c r="D355" s="37" t="s">
        <v>914</v>
      </c>
      <c r="E355" s="7">
        <v>536</v>
      </c>
      <c r="F355" s="7">
        <v>168</v>
      </c>
      <c r="G355" s="7">
        <v>476</v>
      </c>
      <c r="H355" s="54">
        <v>2.8333333333333335</v>
      </c>
      <c r="I355" s="7">
        <v>704</v>
      </c>
      <c r="J355" s="8">
        <v>3.3025439909180041E-3</v>
      </c>
      <c r="K355" s="7">
        <v>1012</v>
      </c>
      <c r="L355" s="8">
        <v>3.2428829614058476E-3</v>
      </c>
    </row>
    <row r="356" spans="2:12" s="1" customFormat="1" ht="15" customHeight="1">
      <c r="B356" s="14" t="s">
        <v>686</v>
      </c>
      <c r="C356" s="37" t="s">
        <v>936</v>
      </c>
      <c r="D356" s="37" t="s">
        <v>914</v>
      </c>
      <c r="E356" s="7">
        <v>199</v>
      </c>
      <c r="F356" s="7">
        <v>284</v>
      </c>
      <c r="G356" s="7">
        <v>4139</v>
      </c>
      <c r="H356" s="54">
        <v>14.57394366197183</v>
      </c>
      <c r="I356" s="7">
        <v>483</v>
      </c>
      <c r="J356" s="8">
        <v>2.2658078801326646E-3</v>
      </c>
      <c r="K356" s="7">
        <v>4338</v>
      </c>
      <c r="L356" s="8">
        <v>1.3900816488713998E-2</v>
      </c>
    </row>
    <row r="357" spans="2:12" s="1" customFormat="1" ht="15" customHeight="1">
      <c r="B357" s="14" t="s">
        <v>688</v>
      </c>
      <c r="C357" s="37" t="s">
        <v>939</v>
      </c>
      <c r="D357" s="37" t="s">
        <v>907</v>
      </c>
      <c r="E357" s="7">
        <v>45</v>
      </c>
      <c r="F357" s="7"/>
      <c r="G357" s="7"/>
      <c r="H357" s="54"/>
      <c r="I357" s="7">
        <v>45</v>
      </c>
      <c r="J357" s="8">
        <v>2.1110011305583833E-4</v>
      </c>
      <c r="K357" s="7">
        <v>45</v>
      </c>
      <c r="L357" s="8">
        <v>1.4419934116923234E-4</v>
      </c>
    </row>
    <row r="358" spans="2:12" s="1" customFormat="1" ht="15" customHeight="1">
      <c r="B358" s="14" t="s">
        <v>689</v>
      </c>
      <c r="C358" s="37" t="s">
        <v>939</v>
      </c>
      <c r="D358" s="37" t="s">
        <v>907</v>
      </c>
      <c r="E358" s="7">
        <v>26</v>
      </c>
      <c r="F358" s="7">
        <v>1</v>
      </c>
      <c r="G358" s="7">
        <v>5</v>
      </c>
      <c r="H358" s="54">
        <v>5</v>
      </c>
      <c r="I358" s="7">
        <v>27</v>
      </c>
      <c r="J358" s="8">
        <v>1.2666006783350299E-4</v>
      </c>
      <c r="K358" s="7">
        <v>31</v>
      </c>
      <c r="L358" s="8">
        <v>9.9337323916582278E-5</v>
      </c>
    </row>
    <row r="359" spans="2:12" s="1" customFormat="1" ht="15" customHeight="1">
      <c r="B359" s="14" t="s">
        <v>690</v>
      </c>
      <c r="C359" s="37" t="s">
        <v>939</v>
      </c>
      <c r="D359" s="37" t="s">
        <v>907</v>
      </c>
      <c r="E359" s="7">
        <v>139</v>
      </c>
      <c r="F359" s="7"/>
      <c r="G359" s="7"/>
      <c r="H359" s="54"/>
      <c r="I359" s="7">
        <v>139</v>
      </c>
      <c r="J359" s="8">
        <v>6.5206479366136725E-4</v>
      </c>
      <c r="K359" s="7">
        <v>139</v>
      </c>
      <c r="L359" s="8">
        <v>4.4541574272273992E-4</v>
      </c>
    </row>
    <row r="360" spans="2:12" s="1" customFormat="1" ht="15" customHeight="1">
      <c r="B360" s="14" t="s">
        <v>691</v>
      </c>
      <c r="C360" s="37" t="s">
        <v>939</v>
      </c>
      <c r="D360" s="37" t="s">
        <v>907</v>
      </c>
      <c r="E360" s="7">
        <v>6</v>
      </c>
      <c r="F360" s="7">
        <v>1</v>
      </c>
      <c r="G360" s="7">
        <v>2</v>
      </c>
      <c r="H360" s="54">
        <v>2</v>
      </c>
      <c r="I360" s="7">
        <v>7</v>
      </c>
      <c r="J360" s="8">
        <v>3.283779536424152E-5</v>
      </c>
      <c r="K360" s="7">
        <v>8</v>
      </c>
      <c r="L360" s="8">
        <v>2.5635438430085752E-5</v>
      </c>
    </row>
    <row r="361" spans="2:12" s="1" customFormat="1" ht="15" customHeight="1">
      <c r="B361" s="14" t="s">
        <v>692</v>
      </c>
      <c r="C361" s="37" t="s">
        <v>939</v>
      </c>
      <c r="D361" s="37" t="s">
        <v>907</v>
      </c>
      <c r="E361" s="7">
        <v>246</v>
      </c>
      <c r="F361" s="7">
        <v>2</v>
      </c>
      <c r="G361" s="7">
        <v>5</v>
      </c>
      <c r="H361" s="54">
        <v>2.5</v>
      </c>
      <c r="I361" s="7">
        <v>248</v>
      </c>
      <c r="J361" s="8">
        <v>1.1633961786188423E-3</v>
      </c>
      <c r="K361" s="7">
        <v>251</v>
      </c>
      <c r="L361" s="8">
        <v>8.0431188074394039E-4</v>
      </c>
    </row>
    <row r="362" spans="2:12" s="1" customFormat="1" ht="15" customHeight="1">
      <c r="B362" s="14" t="s">
        <v>694</v>
      </c>
      <c r="C362" s="37" t="s">
        <v>939</v>
      </c>
      <c r="D362" s="37" t="s">
        <v>914</v>
      </c>
      <c r="E362" s="7">
        <v>18</v>
      </c>
      <c r="F362" s="7">
        <v>2</v>
      </c>
      <c r="G362" s="7">
        <v>20</v>
      </c>
      <c r="H362" s="54">
        <v>10</v>
      </c>
      <c r="I362" s="7">
        <v>20</v>
      </c>
      <c r="J362" s="8">
        <v>9.3822272469261479E-5</v>
      </c>
      <c r="K362" s="7">
        <v>38</v>
      </c>
      <c r="L362" s="8">
        <v>1.2176833254290732E-4</v>
      </c>
    </row>
    <row r="363" spans="2:12" s="1" customFormat="1" ht="15" customHeight="1">
      <c r="B363" s="14" t="s">
        <v>695</v>
      </c>
      <c r="C363" s="37" t="s">
        <v>939</v>
      </c>
      <c r="D363" s="37" t="s">
        <v>914</v>
      </c>
      <c r="E363" s="7">
        <v>14</v>
      </c>
      <c r="F363" s="7"/>
      <c r="G363" s="7"/>
      <c r="H363" s="54"/>
      <c r="I363" s="7">
        <v>14</v>
      </c>
      <c r="J363" s="8">
        <v>6.567559072848304E-5</v>
      </c>
      <c r="K363" s="7">
        <v>14</v>
      </c>
      <c r="L363" s="8">
        <v>4.4862017252650065E-5</v>
      </c>
    </row>
    <row r="364" spans="2:12" s="1" customFormat="1" ht="15" customHeight="1">
      <c r="B364" s="14" t="s">
        <v>696</v>
      </c>
      <c r="C364" s="37" t="s">
        <v>939</v>
      </c>
      <c r="D364" s="37" t="s">
        <v>914</v>
      </c>
      <c r="E364" s="7">
        <v>2</v>
      </c>
      <c r="F364" s="7"/>
      <c r="G364" s="7"/>
      <c r="H364" s="54"/>
      <c r="I364" s="7">
        <v>2</v>
      </c>
      <c r="J364" s="8">
        <v>9.3822272469261472E-6</v>
      </c>
      <c r="K364" s="7">
        <v>2</v>
      </c>
      <c r="L364" s="8">
        <v>6.408859607521438E-6</v>
      </c>
    </row>
    <row r="365" spans="2:12" s="1" customFormat="1" ht="15" customHeight="1">
      <c r="B365" s="14" t="s">
        <v>697</v>
      </c>
      <c r="C365" s="37" t="s">
        <v>939</v>
      </c>
      <c r="D365" s="37" t="s">
        <v>914</v>
      </c>
      <c r="E365" s="7">
        <v>14</v>
      </c>
      <c r="F365" s="7">
        <v>8</v>
      </c>
      <c r="G365" s="7">
        <v>24</v>
      </c>
      <c r="H365" s="54">
        <v>3</v>
      </c>
      <c r="I365" s="7">
        <v>22</v>
      </c>
      <c r="J365" s="8">
        <v>1.0320449971618763E-4</v>
      </c>
      <c r="K365" s="7">
        <v>38</v>
      </c>
      <c r="L365" s="8">
        <v>1.2176833254290732E-4</v>
      </c>
    </row>
    <row r="366" spans="2:12" s="1" customFormat="1" ht="15" customHeight="1">
      <c r="B366" s="14" t="s">
        <v>698</v>
      </c>
      <c r="C366" s="37" t="s">
        <v>939</v>
      </c>
      <c r="D366" s="37" t="s">
        <v>914</v>
      </c>
      <c r="E366" s="7">
        <v>1</v>
      </c>
      <c r="F366" s="7"/>
      <c r="G366" s="7"/>
      <c r="H366" s="54"/>
      <c r="I366" s="7">
        <v>1</v>
      </c>
      <c r="J366" s="8">
        <v>4.6911136234630736E-6</v>
      </c>
      <c r="K366" s="7">
        <v>1</v>
      </c>
      <c r="L366" s="8">
        <v>3.204429803760719E-6</v>
      </c>
    </row>
    <row r="367" spans="2:12" s="1" customFormat="1" ht="15" customHeight="1">
      <c r="B367" s="14" t="s">
        <v>699</v>
      </c>
      <c r="C367" s="37" t="s">
        <v>939</v>
      </c>
      <c r="D367" s="37" t="s">
        <v>914</v>
      </c>
      <c r="E367" s="7">
        <v>6</v>
      </c>
      <c r="F367" s="7">
        <v>5</v>
      </c>
      <c r="G367" s="7">
        <v>34</v>
      </c>
      <c r="H367" s="54">
        <v>6.8</v>
      </c>
      <c r="I367" s="7">
        <v>11</v>
      </c>
      <c r="J367" s="8">
        <v>5.1602249858093815E-5</v>
      </c>
      <c r="K367" s="7">
        <v>40</v>
      </c>
      <c r="L367" s="8">
        <v>1.2817719215042875E-4</v>
      </c>
    </row>
    <row r="368" spans="2:12" s="1" customFormat="1" ht="15" customHeight="1">
      <c r="B368" s="14" t="s">
        <v>700</v>
      </c>
      <c r="C368" s="37" t="s">
        <v>939</v>
      </c>
      <c r="D368" s="37" t="s">
        <v>914</v>
      </c>
      <c r="E368" s="7">
        <v>4</v>
      </c>
      <c r="F368" s="7">
        <v>13</v>
      </c>
      <c r="G368" s="7">
        <v>49</v>
      </c>
      <c r="H368" s="54">
        <v>3.7692307692307692</v>
      </c>
      <c r="I368" s="7">
        <v>17</v>
      </c>
      <c r="J368" s="8">
        <v>7.974893159887226E-5</v>
      </c>
      <c r="K368" s="7">
        <v>53</v>
      </c>
      <c r="L368" s="8">
        <v>1.698347795993181E-4</v>
      </c>
    </row>
    <row r="369" spans="2:12" s="1" customFormat="1" ht="15" customHeight="1">
      <c r="B369" s="14" t="s">
        <v>701</v>
      </c>
      <c r="C369" s="37" t="s">
        <v>939</v>
      </c>
      <c r="D369" s="37" t="s">
        <v>914</v>
      </c>
      <c r="E369" s="7">
        <v>1</v>
      </c>
      <c r="F369" s="7">
        <v>8</v>
      </c>
      <c r="G369" s="7">
        <v>90</v>
      </c>
      <c r="H369" s="54">
        <v>11.25</v>
      </c>
      <c r="I369" s="7">
        <v>9</v>
      </c>
      <c r="J369" s="8">
        <v>4.2220022611167664E-5</v>
      </c>
      <c r="K369" s="7">
        <v>91</v>
      </c>
      <c r="L369" s="8">
        <v>2.9160311214222539E-4</v>
      </c>
    </row>
    <row r="370" spans="2:12" s="1" customFormat="1" ht="15" customHeight="1">
      <c r="B370" s="14" t="s">
        <v>702</v>
      </c>
      <c r="C370" s="37" t="s">
        <v>939</v>
      </c>
      <c r="D370" s="37" t="s">
        <v>914</v>
      </c>
      <c r="E370" s="7">
        <v>150</v>
      </c>
      <c r="F370" s="7">
        <v>13</v>
      </c>
      <c r="G370" s="7">
        <v>101</v>
      </c>
      <c r="H370" s="54">
        <v>7.7692307692307692</v>
      </c>
      <c r="I370" s="7">
        <v>163</v>
      </c>
      <c r="J370" s="8">
        <v>7.6465152062448101E-4</v>
      </c>
      <c r="K370" s="7">
        <v>251</v>
      </c>
      <c r="L370" s="8">
        <v>8.0431188074394039E-4</v>
      </c>
    </row>
    <row r="371" spans="2:12" s="1" customFormat="1" ht="15" customHeight="1">
      <c r="B371" s="14" t="s">
        <v>703</v>
      </c>
      <c r="C371" s="37" t="s">
        <v>939</v>
      </c>
      <c r="D371" s="37" t="s">
        <v>914</v>
      </c>
      <c r="E371" s="7">
        <v>2</v>
      </c>
      <c r="F371" s="7"/>
      <c r="G371" s="7"/>
      <c r="H371" s="54"/>
      <c r="I371" s="7">
        <v>2</v>
      </c>
      <c r="J371" s="8">
        <v>9.3822272469261472E-6</v>
      </c>
      <c r="K371" s="7">
        <v>2</v>
      </c>
      <c r="L371" s="8">
        <v>6.408859607521438E-6</v>
      </c>
    </row>
    <row r="372" spans="2:12" s="1" customFormat="1" ht="15" customHeight="1">
      <c r="B372" s="14" t="s">
        <v>704</v>
      </c>
      <c r="C372" s="37" t="s">
        <v>939</v>
      </c>
      <c r="D372" s="37" t="s">
        <v>914</v>
      </c>
      <c r="E372" s="7">
        <v>14</v>
      </c>
      <c r="F372" s="7">
        <v>3</v>
      </c>
      <c r="G372" s="7">
        <v>30</v>
      </c>
      <c r="H372" s="54">
        <v>10</v>
      </c>
      <c r="I372" s="7">
        <v>17</v>
      </c>
      <c r="J372" s="8">
        <v>7.974893159887226E-5</v>
      </c>
      <c r="K372" s="7">
        <v>44</v>
      </c>
      <c r="L372" s="8">
        <v>1.4099491136547164E-4</v>
      </c>
    </row>
    <row r="373" spans="2:12" s="1" customFormat="1" ht="15" customHeight="1">
      <c r="B373" s="14" t="s">
        <v>705</v>
      </c>
      <c r="C373" s="37" t="s">
        <v>917</v>
      </c>
      <c r="D373" s="37" t="s">
        <v>907</v>
      </c>
      <c r="E373" s="7">
        <v>1805</v>
      </c>
      <c r="F373" s="7">
        <v>17</v>
      </c>
      <c r="G373" s="7">
        <v>139</v>
      </c>
      <c r="H373" s="54">
        <v>8.1764705882352935</v>
      </c>
      <c r="I373" s="7">
        <v>1822</v>
      </c>
      <c r="J373" s="8">
        <v>8.5472090219497199E-3</v>
      </c>
      <c r="K373" s="7">
        <v>1944</v>
      </c>
      <c r="L373" s="8">
        <v>6.2294115385108373E-3</v>
      </c>
    </row>
    <row r="374" spans="2:12" s="1" customFormat="1" ht="15" customHeight="1">
      <c r="B374" s="14" t="s">
        <v>706</v>
      </c>
      <c r="C374" s="37" t="s">
        <v>917</v>
      </c>
      <c r="D374" s="37" t="s">
        <v>914</v>
      </c>
      <c r="E374" s="7">
        <v>3</v>
      </c>
      <c r="F374" s="7"/>
      <c r="G374" s="7"/>
      <c r="H374" s="54"/>
      <c r="I374" s="7">
        <v>3</v>
      </c>
      <c r="J374" s="8">
        <v>1.4073340870389222E-5</v>
      </c>
      <c r="K374" s="7">
        <v>3</v>
      </c>
      <c r="L374" s="8">
        <v>9.6132894112821566E-6</v>
      </c>
    </row>
    <row r="375" spans="2:12" s="1" customFormat="1" ht="15" customHeight="1">
      <c r="B375" s="14" t="s">
        <v>707</v>
      </c>
      <c r="C375" s="37" t="s">
        <v>917</v>
      </c>
      <c r="D375" s="37" t="s">
        <v>914</v>
      </c>
      <c r="E375" s="7">
        <v>54</v>
      </c>
      <c r="F375" s="7">
        <v>32</v>
      </c>
      <c r="G375" s="7">
        <v>127</v>
      </c>
      <c r="H375" s="54">
        <v>3.96875</v>
      </c>
      <c r="I375" s="7">
        <v>86</v>
      </c>
      <c r="J375" s="8">
        <v>4.0343577161782438E-4</v>
      </c>
      <c r="K375" s="7">
        <v>181</v>
      </c>
      <c r="L375" s="8">
        <v>5.8000179448069013E-4</v>
      </c>
    </row>
    <row r="376" spans="2:12" s="1" customFormat="1" ht="15" customHeight="1">
      <c r="B376" s="14" t="s">
        <v>708</v>
      </c>
      <c r="C376" s="37" t="s">
        <v>917</v>
      </c>
      <c r="D376" s="37" t="s">
        <v>914</v>
      </c>
      <c r="E376" s="7">
        <v>164</v>
      </c>
      <c r="F376" s="7">
        <v>126</v>
      </c>
      <c r="G376" s="7">
        <v>629</v>
      </c>
      <c r="H376" s="54">
        <v>4.9920634920634921</v>
      </c>
      <c r="I376" s="7">
        <v>290</v>
      </c>
      <c r="J376" s="8">
        <v>1.3604229508042914E-3</v>
      </c>
      <c r="K376" s="7">
        <v>793</v>
      </c>
      <c r="L376" s="8">
        <v>2.5411128343822498E-3</v>
      </c>
    </row>
    <row r="377" spans="2:12" s="1" customFormat="1" ht="15" customHeight="1">
      <c r="B377" s="14" t="s">
        <v>709</v>
      </c>
      <c r="C377" s="37" t="s">
        <v>917</v>
      </c>
      <c r="D377" s="37" t="s">
        <v>914</v>
      </c>
      <c r="E377" s="7">
        <v>717</v>
      </c>
      <c r="F377" s="7">
        <v>9</v>
      </c>
      <c r="G377" s="7">
        <v>33</v>
      </c>
      <c r="H377" s="54">
        <v>3.6666666666666665</v>
      </c>
      <c r="I377" s="7">
        <v>726</v>
      </c>
      <c r="J377" s="8">
        <v>3.4057484906341918E-3</v>
      </c>
      <c r="K377" s="7">
        <v>750</v>
      </c>
      <c r="L377" s="8">
        <v>2.4033223528205391E-3</v>
      </c>
    </row>
    <row r="378" spans="2:12" s="1" customFormat="1" ht="15" customHeight="1">
      <c r="B378" s="14" t="s">
        <v>710</v>
      </c>
      <c r="C378" s="37" t="s">
        <v>917</v>
      </c>
      <c r="D378" s="37" t="s">
        <v>914</v>
      </c>
      <c r="E378" s="7">
        <v>1142</v>
      </c>
      <c r="F378" s="7">
        <v>1142</v>
      </c>
      <c r="G378" s="7">
        <v>6984</v>
      </c>
      <c r="H378" s="54">
        <v>6.1155866900175129</v>
      </c>
      <c r="I378" s="7">
        <v>2284</v>
      </c>
      <c r="J378" s="8">
        <v>1.0714503515989661E-2</v>
      </c>
      <c r="K378" s="7">
        <v>8126</v>
      </c>
      <c r="L378" s="8">
        <v>2.6039196585359602E-2</v>
      </c>
    </row>
    <row r="379" spans="2:12" s="1" customFormat="1" ht="15" customHeight="1">
      <c r="B379" s="14" t="s">
        <v>711</v>
      </c>
      <c r="C379" s="37" t="s">
        <v>917</v>
      </c>
      <c r="D379" s="37" t="s">
        <v>914</v>
      </c>
      <c r="E379" s="7">
        <v>5017</v>
      </c>
      <c r="F379" s="7">
        <v>862</v>
      </c>
      <c r="G379" s="7">
        <v>4548</v>
      </c>
      <c r="H379" s="54">
        <v>5.2761020881670531</v>
      </c>
      <c r="I379" s="7">
        <v>5879</v>
      </c>
      <c r="J379" s="8">
        <v>2.7579056992339413E-2</v>
      </c>
      <c r="K379" s="7">
        <v>9565</v>
      </c>
      <c r="L379" s="8">
        <v>3.0650371072971274E-2</v>
      </c>
    </row>
    <row r="380" spans="2:12" s="1" customFormat="1" ht="15" customHeight="1">
      <c r="B380" s="14" t="s">
        <v>712</v>
      </c>
      <c r="C380" s="37" t="s">
        <v>1568</v>
      </c>
      <c r="D380" s="37" t="s">
        <v>907</v>
      </c>
      <c r="E380" s="7">
        <v>38</v>
      </c>
      <c r="F380" s="7">
        <v>2</v>
      </c>
      <c r="G380" s="7">
        <v>11</v>
      </c>
      <c r="H380" s="54">
        <v>5.5</v>
      </c>
      <c r="I380" s="7">
        <v>40</v>
      </c>
      <c r="J380" s="8">
        <v>1.8764454493852296E-4</v>
      </c>
      <c r="K380" s="7">
        <v>49</v>
      </c>
      <c r="L380" s="8">
        <v>1.5701706038427523E-4</v>
      </c>
    </row>
    <row r="381" spans="2:12" s="1" customFormat="1" ht="15" customHeight="1">
      <c r="B381" s="14" t="s">
        <v>713</v>
      </c>
      <c r="C381" s="37" t="s">
        <v>1568</v>
      </c>
      <c r="D381" s="37"/>
      <c r="E381" s="7">
        <v>15</v>
      </c>
      <c r="F381" s="7"/>
      <c r="G381" s="7"/>
      <c r="H381" s="54"/>
      <c r="I381" s="7">
        <v>15</v>
      </c>
      <c r="J381" s="8">
        <v>7.0366704351946109E-5</v>
      </c>
      <c r="K381" s="7">
        <v>15</v>
      </c>
      <c r="L381" s="8">
        <v>4.8066447056410781E-5</v>
      </c>
    </row>
    <row r="382" spans="2:12" s="1" customFormat="1" ht="15" customHeight="1">
      <c r="B382" s="14" t="s">
        <v>716</v>
      </c>
      <c r="C382" s="37" t="s">
        <v>943</v>
      </c>
      <c r="D382" s="37" t="s">
        <v>914</v>
      </c>
      <c r="E382" s="7">
        <v>78</v>
      </c>
      <c r="F382" s="7">
        <v>176</v>
      </c>
      <c r="G382" s="7">
        <v>2939</v>
      </c>
      <c r="H382" s="54">
        <v>16.698863636363637</v>
      </c>
      <c r="I382" s="7">
        <v>254</v>
      </c>
      <c r="J382" s="8">
        <v>1.1915428603596209E-3</v>
      </c>
      <c r="K382" s="7">
        <v>3017</v>
      </c>
      <c r="L382" s="8">
        <v>9.6677647179460886E-3</v>
      </c>
    </row>
    <row r="383" spans="2:12" s="1" customFormat="1" ht="15" customHeight="1">
      <c r="B383" s="14" t="s">
        <v>718</v>
      </c>
      <c r="C383" s="37" t="s">
        <v>1568</v>
      </c>
      <c r="D383" s="37" t="s">
        <v>907</v>
      </c>
      <c r="E383" s="7">
        <v>42</v>
      </c>
      <c r="F383" s="7"/>
      <c r="G383" s="7"/>
      <c r="H383" s="54"/>
      <c r="I383" s="7">
        <v>42</v>
      </c>
      <c r="J383" s="8">
        <v>1.9702677218544909E-4</v>
      </c>
      <c r="K383" s="7">
        <v>42</v>
      </c>
      <c r="L383" s="8">
        <v>1.3458605175795018E-4</v>
      </c>
    </row>
    <row r="384" spans="2:12" s="1" customFormat="1" ht="15" customHeight="1">
      <c r="B384" s="14" t="s">
        <v>719</v>
      </c>
      <c r="C384" s="37" t="s">
        <v>1000</v>
      </c>
      <c r="D384" s="37" t="s">
        <v>907</v>
      </c>
      <c r="E384" s="7">
        <v>138</v>
      </c>
      <c r="F384" s="7">
        <v>1</v>
      </c>
      <c r="G384" s="7">
        <v>3</v>
      </c>
      <c r="H384" s="54">
        <v>3</v>
      </c>
      <c r="I384" s="7">
        <v>139</v>
      </c>
      <c r="J384" s="8">
        <v>6.5206479366136725E-4</v>
      </c>
      <c r="K384" s="7">
        <v>141</v>
      </c>
      <c r="L384" s="8">
        <v>4.5182460233026133E-4</v>
      </c>
    </row>
    <row r="385" spans="2:12" s="1" customFormat="1" ht="15" customHeight="1">
      <c r="B385" s="14" t="s">
        <v>722</v>
      </c>
      <c r="C385" s="37" t="s">
        <v>1569</v>
      </c>
      <c r="D385" s="37" t="s">
        <v>907</v>
      </c>
      <c r="E385" s="7">
        <v>1</v>
      </c>
      <c r="F385" s="7"/>
      <c r="G385" s="7"/>
      <c r="H385" s="54"/>
      <c r="I385" s="7">
        <v>1</v>
      </c>
      <c r="J385" s="8">
        <v>4.6911136234630736E-6</v>
      </c>
      <c r="K385" s="7">
        <v>1</v>
      </c>
      <c r="L385" s="8">
        <v>3.204429803760719E-6</v>
      </c>
    </row>
    <row r="386" spans="2:12" s="1" customFormat="1" ht="15" customHeight="1">
      <c r="B386" s="14" t="s">
        <v>728</v>
      </c>
      <c r="C386" s="37" t="s">
        <v>953</v>
      </c>
      <c r="D386" s="37" t="s">
        <v>914</v>
      </c>
      <c r="E386" s="7">
        <v>2</v>
      </c>
      <c r="F386" s="7">
        <v>11</v>
      </c>
      <c r="G386" s="7">
        <v>107</v>
      </c>
      <c r="H386" s="54">
        <v>9.7272727272727266</v>
      </c>
      <c r="I386" s="7">
        <v>13</v>
      </c>
      <c r="J386" s="8">
        <v>6.0984477105019958E-5</v>
      </c>
      <c r="K386" s="7">
        <v>109</v>
      </c>
      <c r="L386" s="8">
        <v>3.4928284860991836E-4</v>
      </c>
    </row>
    <row r="387" spans="2:12" s="1" customFormat="1" ht="15" customHeight="1">
      <c r="B387" s="14" t="s">
        <v>729</v>
      </c>
      <c r="C387" s="37" t="s">
        <v>953</v>
      </c>
      <c r="D387" s="37" t="s">
        <v>914</v>
      </c>
      <c r="E387" s="7">
        <v>25</v>
      </c>
      <c r="F387" s="7">
        <v>33</v>
      </c>
      <c r="G387" s="7">
        <v>337</v>
      </c>
      <c r="H387" s="54">
        <v>10.212121212121213</v>
      </c>
      <c r="I387" s="7">
        <v>58</v>
      </c>
      <c r="J387" s="8">
        <v>2.720845901608583E-4</v>
      </c>
      <c r="K387" s="7">
        <v>362</v>
      </c>
      <c r="L387" s="8">
        <v>1.1600035889613803E-3</v>
      </c>
    </row>
    <row r="388" spans="2:12" s="1" customFormat="1" ht="15" customHeight="1">
      <c r="B388" s="14" t="s">
        <v>730</v>
      </c>
      <c r="C388" s="37" t="s">
        <v>999</v>
      </c>
      <c r="D388" s="37" t="s">
        <v>907</v>
      </c>
      <c r="E388" s="7">
        <v>1</v>
      </c>
      <c r="F388" s="7"/>
      <c r="G388" s="7"/>
      <c r="H388" s="54"/>
      <c r="I388" s="7">
        <v>1</v>
      </c>
      <c r="J388" s="8">
        <v>4.6911136234630736E-6</v>
      </c>
      <c r="K388" s="7">
        <v>1</v>
      </c>
      <c r="L388" s="8">
        <v>3.204429803760719E-6</v>
      </c>
    </row>
    <row r="389" spans="2:12" s="1" customFormat="1" ht="15" customHeight="1">
      <c r="B389" s="14" t="s">
        <v>731</v>
      </c>
      <c r="C389" s="37" t="s">
        <v>943</v>
      </c>
      <c r="D389" s="37" t="s">
        <v>914</v>
      </c>
      <c r="E389" s="7">
        <v>9</v>
      </c>
      <c r="F389" s="7">
        <v>115</v>
      </c>
      <c r="G389" s="7">
        <v>1308</v>
      </c>
      <c r="H389" s="54">
        <v>11.373913043478261</v>
      </c>
      <c r="I389" s="7">
        <v>124</v>
      </c>
      <c r="J389" s="8">
        <v>5.8169808930942115E-4</v>
      </c>
      <c r="K389" s="7">
        <v>1317</v>
      </c>
      <c r="L389" s="8">
        <v>4.2202340515528668E-3</v>
      </c>
    </row>
    <row r="390" spans="2:12" s="1" customFormat="1" ht="15" customHeight="1">
      <c r="B390" s="14" t="s">
        <v>733</v>
      </c>
      <c r="C390" s="37" t="s">
        <v>1002</v>
      </c>
      <c r="D390" s="37" t="s">
        <v>907</v>
      </c>
      <c r="E390" s="7">
        <v>55</v>
      </c>
      <c r="F390" s="7"/>
      <c r="G390" s="7"/>
      <c r="H390" s="54"/>
      <c r="I390" s="7">
        <v>55</v>
      </c>
      <c r="J390" s="8">
        <v>2.5801124929046907E-4</v>
      </c>
      <c r="K390" s="7">
        <v>55</v>
      </c>
      <c r="L390" s="8">
        <v>1.7624363920683953E-4</v>
      </c>
    </row>
    <row r="391" spans="2:12" s="1" customFormat="1" ht="15" customHeight="1">
      <c r="B391" s="14" t="s">
        <v>737</v>
      </c>
      <c r="C391" s="37" t="s">
        <v>999</v>
      </c>
      <c r="D391" s="37" t="s">
        <v>907</v>
      </c>
      <c r="E391" s="7">
        <v>1</v>
      </c>
      <c r="F391" s="7"/>
      <c r="G391" s="7"/>
      <c r="H391" s="54"/>
      <c r="I391" s="7">
        <v>1</v>
      </c>
      <c r="J391" s="8">
        <v>4.6911136234630736E-6</v>
      </c>
      <c r="K391" s="7">
        <v>1</v>
      </c>
      <c r="L391" s="8">
        <v>3.204429803760719E-6</v>
      </c>
    </row>
    <row r="392" spans="2:12" s="1" customFormat="1" ht="15" customHeight="1">
      <c r="B392" s="14" t="s">
        <v>739</v>
      </c>
      <c r="C392" s="37" t="s">
        <v>999</v>
      </c>
      <c r="D392" s="37" t="s">
        <v>907</v>
      </c>
      <c r="E392" s="7">
        <v>466</v>
      </c>
      <c r="F392" s="7">
        <v>1</v>
      </c>
      <c r="G392" s="7">
        <v>2</v>
      </c>
      <c r="H392" s="54">
        <v>2</v>
      </c>
      <c r="I392" s="7">
        <v>467</v>
      </c>
      <c r="J392" s="8">
        <v>2.1907500621572555E-3</v>
      </c>
      <c r="K392" s="7">
        <v>468</v>
      </c>
      <c r="L392" s="8">
        <v>1.4996731481600164E-3</v>
      </c>
    </row>
    <row r="393" spans="2:12" s="1" customFormat="1" ht="15" customHeight="1">
      <c r="B393" s="14" t="s">
        <v>742</v>
      </c>
      <c r="C393" s="37" t="s">
        <v>999</v>
      </c>
      <c r="D393" s="37" t="s">
        <v>907</v>
      </c>
      <c r="E393" s="7">
        <v>913</v>
      </c>
      <c r="F393" s="7"/>
      <c r="G393" s="7"/>
      <c r="H393" s="54"/>
      <c r="I393" s="7">
        <v>913</v>
      </c>
      <c r="J393" s="8">
        <v>4.2829867382217866E-3</v>
      </c>
      <c r="K393" s="7">
        <v>913</v>
      </c>
      <c r="L393" s="8">
        <v>2.9256444108335363E-3</v>
      </c>
    </row>
    <row r="394" spans="2:12" s="1" customFormat="1" ht="15" customHeight="1">
      <c r="B394" s="14" t="s">
        <v>746</v>
      </c>
      <c r="C394" s="37" t="s">
        <v>921</v>
      </c>
      <c r="D394" s="37" t="s">
        <v>907</v>
      </c>
      <c r="E394" s="7">
        <v>9</v>
      </c>
      <c r="F394" s="7">
        <v>1</v>
      </c>
      <c r="G394" s="7">
        <v>2</v>
      </c>
      <c r="H394" s="54">
        <v>2</v>
      </c>
      <c r="I394" s="7">
        <v>10</v>
      </c>
      <c r="J394" s="8">
        <v>4.6911136234630739E-5</v>
      </c>
      <c r="K394" s="7">
        <v>11</v>
      </c>
      <c r="L394" s="8">
        <v>3.524872784136791E-5</v>
      </c>
    </row>
    <row r="395" spans="2:12" s="1" customFormat="1" ht="15" customHeight="1">
      <c r="B395" s="14" t="s">
        <v>748</v>
      </c>
      <c r="C395" s="37" t="s">
        <v>921</v>
      </c>
      <c r="D395" s="37" t="s">
        <v>914</v>
      </c>
      <c r="E395" s="7">
        <v>11</v>
      </c>
      <c r="F395" s="7"/>
      <c r="G395" s="7"/>
      <c r="H395" s="54"/>
      <c r="I395" s="7">
        <v>11</v>
      </c>
      <c r="J395" s="8">
        <v>5.1602249858093815E-5</v>
      </c>
      <c r="K395" s="7">
        <v>11</v>
      </c>
      <c r="L395" s="8">
        <v>3.524872784136791E-5</v>
      </c>
    </row>
    <row r="396" spans="2:12" s="1" customFormat="1" ht="15" customHeight="1">
      <c r="B396" s="14" t="s">
        <v>750</v>
      </c>
      <c r="C396" s="37" t="s">
        <v>921</v>
      </c>
      <c r="D396" s="37" t="s">
        <v>914</v>
      </c>
      <c r="E396" s="7">
        <v>9</v>
      </c>
      <c r="F396" s="7">
        <v>15</v>
      </c>
      <c r="G396" s="7">
        <v>130</v>
      </c>
      <c r="H396" s="54">
        <v>8.6666666666666661</v>
      </c>
      <c r="I396" s="7">
        <v>24</v>
      </c>
      <c r="J396" s="8">
        <v>1.1258672696311378E-4</v>
      </c>
      <c r="K396" s="7">
        <v>139</v>
      </c>
      <c r="L396" s="8">
        <v>4.4541574272273992E-4</v>
      </c>
    </row>
    <row r="397" spans="2:12" s="1" customFormat="1" ht="15" customHeight="1">
      <c r="B397" s="14" t="s">
        <v>753</v>
      </c>
      <c r="C397" s="37" t="s">
        <v>1000</v>
      </c>
      <c r="D397" s="37" t="s">
        <v>907</v>
      </c>
      <c r="E397" s="7">
        <v>17</v>
      </c>
      <c r="F397" s="7"/>
      <c r="G397" s="7"/>
      <c r="H397" s="54"/>
      <c r="I397" s="7">
        <v>17</v>
      </c>
      <c r="J397" s="8">
        <v>7.974893159887226E-5</v>
      </c>
      <c r="K397" s="7">
        <v>17</v>
      </c>
      <c r="L397" s="8">
        <v>5.447530666393222E-5</v>
      </c>
    </row>
    <row r="398" spans="2:12" s="1" customFormat="1" ht="15" customHeight="1">
      <c r="B398" s="14" t="s">
        <v>754</v>
      </c>
      <c r="C398" s="37" t="s">
        <v>1000</v>
      </c>
      <c r="D398" s="37" t="s">
        <v>907</v>
      </c>
      <c r="E398" s="7">
        <v>12</v>
      </c>
      <c r="F398" s="7"/>
      <c r="G398" s="7"/>
      <c r="H398" s="54"/>
      <c r="I398" s="7">
        <v>12</v>
      </c>
      <c r="J398" s="8">
        <v>5.629336348155689E-5</v>
      </c>
      <c r="K398" s="7">
        <v>12</v>
      </c>
      <c r="L398" s="8">
        <v>3.8453157645128626E-5</v>
      </c>
    </row>
    <row r="399" spans="2:12" s="1" customFormat="1" ht="15" customHeight="1">
      <c r="B399" s="14" t="s">
        <v>759</v>
      </c>
      <c r="C399" s="37" t="s">
        <v>918</v>
      </c>
      <c r="D399" s="37" t="s">
        <v>914</v>
      </c>
      <c r="E399" s="7">
        <v>6</v>
      </c>
      <c r="F399" s="7">
        <v>14</v>
      </c>
      <c r="G399" s="7">
        <v>91</v>
      </c>
      <c r="H399" s="54">
        <v>6.5</v>
      </c>
      <c r="I399" s="7">
        <v>20</v>
      </c>
      <c r="J399" s="8">
        <v>9.3822272469261479E-5</v>
      </c>
      <c r="K399" s="7">
        <v>97</v>
      </c>
      <c r="L399" s="8">
        <v>3.1082969096478971E-4</v>
      </c>
    </row>
    <row r="400" spans="2:12" s="1" customFormat="1" ht="15" customHeight="1">
      <c r="B400" s="14" t="s">
        <v>760</v>
      </c>
      <c r="C400" s="37" t="s">
        <v>1003</v>
      </c>
      <c r="D400" s="37" t="s">
        <v>914</v>
      </c>
      <c r="E400" s="7">
        <v>4</v>
      </c>
      <c r="F400" s="7">
        <v>5</v>
      </c>
      <c r="G400" s="7">
        <v>39</v>
      </c>
      <c r="H400" s="54">
        <v>7.8</v>
      </c>
      <c r="I400" s="7">
        <v>9</v>
      </c>
      <c r="J400" s="8">
        <v>4.2220022611167664E-5</v>
      </c>
      <c r="K400" s="7">
        <v>43</v>
      </c>
      <c r="L400" s="8">
        <v>1.3779048156171091E-4</v>
      </c>
    </row>
    <row r="401" spans="2:12" s="1" customFormat="1" ht="15" customHeight="1">
      <c r="B401" s="14" t="s">
        <v>764</v>
      </c>
      <c r="C401" s="37" t="s">
        <v>1003</v>
      </c>
      <c r="D401" s="37" t="s">
        <v>907</v>
      </c>
      <c r="E401" s="7">
        <v>1</v>
      </c>
      <c r="F401" s="7"/>
      <c r="G401" s="7"/>
      <c r="H401" s="54"/>
      <c r="I401" s="7">
        <v>1</v>
      </c>
      <c r="J401" s="8">
        <v>4.6911136234630736E-6</v>
      </c>
      <c r="K401" s="7">
        <v>1</v>
      </c>
      <c r="L401" s="8">
        <v>3.204429803760719E-6</v>
      </c>
    </row>
    <row r="402" spans="2:12" s="1" customFormat="1" ht="15" customHeight="1">
      <c r="B402" s="14" t="s">
        <v>765</v>
      </c>
      <c r="C402" s="37" t="s">
        <v>1003</v>
      </c>
      <c r="D402" s="37" t="s">
        <v>907</v>
      </c>
      <c r="E402" s="7">
        <v>5</v>
      </c>
      <c r="F402" s="7">
        <v>1</v>
      </c>
      <c r="G402" s="7">
        <v>3</v>
      </c>
      <c r="H402" s="54">
        <v>3</v>
      </c>
      <c r="I402" s="7">
        <v>6</v>
      </c>
      <c r="J402" s="8">
        <v>2.8146681740778445E-5</v>
      </c>
      <c r="K402" s="7">
        <v>8</v>
      </c>
      <c r="L402" s="8">
        <v>2.5635438430085752E-5</v>
      </c>
    </row>
    <row r="403" spans="2:12" s="1" customFormat="1" ht="15" customHeight="1">
      <c r="B403" s="14" t="s">
        <v>766</v>
      </c>
      <c r="C403" s="37" t="s">
        <v>1003</v>
      </c>
      <c r="D403" s="37" t="s">
        <v>907</v>
      </c>
      <c r="E403" s="7">
        <v>35</v>
      </c>
      <c r="F403" s="7"/>
      <c r="G403" s="7"/>
      <c r="H403" s="54"/>
      <c r="I403" s="7">
        <v>35</v>
      </c>
      <c r="J403" s="8">
        <v>1.6418897682120759E-4</v>
      </c>
      <c r="K403" s="7">
        <v>35</v>
      </c>
      <c r="L403" s="8">
        <v>1.1215504313162516E-4</v>
      </c>
    </row>
    <row r="404" spans="2:12" s="1" customFormat="1" ht="15" customHeight="1">
      <c r="B404" s="14" t="s">
        <v>768</v>
      </c>
      <c r="C404" s="37" t="s">
        <v>1003</v>
      </c>
      <c r="D404" s="37" t="s">
        <v>907</v>
      </c>
      <c r="E404" s="7">
        <v>2</v>
      </c>
      <c r="F404" s="7"/>
      <c r="G404" s="7"/>
      <c r="H404" s="54"/>
      <c r="I404" s="7">
        <v>2</v>
      </c>
      <c r="J404" s="8">
        <v>9.3822272469261472E-6</v>
      </c>
      <c r="K404" s="7">
        <v>2</v>
      </c>
      <c r="L404" s="8">
        <v>6.408859607521438E-6</v>
      </c>
    </row>
    <row r="405" spans="2:12" s="1" customFormat="1" ht="15" customHeight="1">
      <c r="B405" s="14" t="s">
        <v>771</v>
      </c>
      <c r="C405" s="37" t="s">
        <v>999</v>
      </c>
      <c r="D405" s="37" t="s">
        <v>907</v>
      </c>
      <c r="E405" s="7">
        <v>10</v>
      </c>
      <c r="F405" s="7"/>
      <c r="G405" s="7"/>
      <c r="H405" s="54"/>
      <c r="I405" s="7">
        <v>10</v>
      </c>
      <c r="J405" s="8">
        <v>4.6911136234630739E-5</v>
      </c>
      <c r="K405" s="7">
        <v>10</v>
      </c>
      <c r="L405" s="8">
        <v>3.2044298037607187E-5</v>
      </c>
    </row>
    <row r="406" spans="2:12" s="1" customFormat="1" ht="15" customHeight="1">
      <c r="B406" s="14" t="s">
        <v>772</v>
      </c>
      <c r="C406" s="37" t="s">
        <v>999</v>
      </c>
      <c r="D406" s="37" t="s">
        <v>907</v>
      </c>
      <c r="E406" s="7">
        <v>3394</v>
      </c>
      <c r="F406" s="7">
        <v>6</v>
      </c>
      <c r="G406" s="7">
        <v>12</v>
      </c>
      <c r="H406" s="54">
        <v>2</v>
      </c>
      <c r="I406" s="7">
        <v>3400</v>
      </c>
      <c r="J406" s="8">
        <v>1.594978631977445E-2</v>
      </c>
      <c r="K406" s="7">
        <v>3406</v>
      </c>
      <c r="L406" s="8">
        <v>1.0914287911609009E-2</v>
      </c>
    </row>
    <row r="407" spans="2:12" s="1" customFormat="1" ht="15" customHeight="1">
      <c r="B407" s="14" t="s">
        <v>774</v>
      </c>
      <c r="C407" s="37" t="s">
        <v>943</v>
      </c>
      <c r="D407" s="37" t="s">
        <v>907</v>
      </c>
      <c r="E407" s="7">
        <v>18</v>
      </c>
      <c r="F407" s="7">
        <v>1</v>
      </c>
      <c r="G407" s="7">
        <v>2</v>
      </c>
      <c r="H407" s="54">
        <v>2</v>
      </c>
      <c r="I407" s="7">
        <v>19</v>
      </c>
      <c r="J407" s="8">
        <v>8.913115884579841E-5</v>
      </c>
      <c r="K407" s="7">
        <v>20</v>
      </c>
      <c r="L407" s="8">
        <v>6.4088596075214375E-5</v>
      </c>
    </row>
    <row r="408" spans="2:12" s="1" customFormat="1" ht="15" customHeight="1">
      <c r="B408" s="14" t="s">
        <v>776</v>
      </c>
      <c r="C408" s="37" t="s">
        <v>1569</v>
      </c>
      <c r="D408" s="37" t="s">
        <v>907</v>
      </c>
      <c r="E408" s="7">
        <v>1</v>
      </c>
      <c r="F408" s="7"/>
      <c r="G408" s="7"/>
      <c r="H408" s="54"/>
      <c r="I408" s="7">
        <v>1</v>
      </c>
      <c r="J408" s="8">
        <v>4.6911136234630736E-6</v>
      </c>
      <c r="K408" s="7">
        <v>1</v>
      </c>
      <c r="L408" s="8">
        <v>3.204429803760719E-6</v>
      </c>
    </row>
    <row r="409" spans="2:12" s="1" customFormat="1" ht="15" customHeight="1">
      <c r="B409" s="14" t="s">
        <v>785</v>
      </c>
      <c r="C409" s="37" t="s">
        <v>1000</v>
      </c>
      <c r="D409" s="37" t="s">
        <v>907</v>
      </c>
      <c r="E409" s="7">
        <v>294</v>
      </c>
      <c r="F409" s="7">
        <v>4</v>
      </c>
      <c r="G409" s="7">
        <v>8</v>
      </c>
      <c r="H409" s="54">
        <v>2</v>
      </c>
      <c r="I409" s="7">
        <v>298</v>
      </c>
      <c r="J409" s="8">
        <v>1.397951859791996E-3</v>
      </c>
      <c r="K409" s="7">
        <v>302</v>
      </c>
      <c r="L409" s="8">
        <v>9.6773780073573703E-4</v>
      </c>
    </row>
    <row r="410" spans="2:12" s="1" customFormat="1" ht="15" customHeight="1">
      <c r="B410" s="14" t="s">
        <v>786</v>
      </c>
      <c r="C410" s="37" t="s">
        <v>1000</v>
      </c>
      <c r="D410" s="37" t="s">
        <v>907</v>
      </c>
      <c r="E410" s="7">
        <v>1</v>
      </c>
      <c r="F410" s="7"/>
      <c r="G410" s="7"/>
      <c r="H410" s="54"/>
      <c r="I410" s="7">
        <v>1</v>
      </c>
      <c r="J410" s="8">
        <v>4.6911136234630736E-6</v>
      </c>
      <c r="K410" s="7">
        <v>1</v>
      </c>
      <c r="L410" s="8">
        <v>3.204429803760719E-6</v>
      </c>
    </row>
    <row r="411" spans="2:12" s="1" customFormat="1" ht="15" customHeight="1">
      <c r="B411" s="14" t="s">
        <v>787</v>
      </c>
      <c r="C411" s="37" t="s">
        <v>1000</v>
      </c>
      <c r="D411" s="37" t="s">
        <v>907</v>
      </c>
      <c r="E411" s="7">
        <v>1</v>
      </c>
      <c r="F411" s="7"/>
      <c r="G411" s="7"/>
      <c r="H411" s="54"/>
      <c r="I411" s="7">
        <v>1</v>
      </c>
      <c r="J411" s="8">
        <v>4.6911136234630736E-6</v>
      </c>
      <c r="K411" s="7">
        <v>1</v>
      </c>
      <c r="L411" s="8">
        <v>3.204429803760719E-6</v>
      </c>
    </row>
    <row r="412" spans="2:12" s="1" customFormat="1" ht="15" customHeight="1">
      <c r="B412" s="14" t="s">
        <v>788</v>
      </c>
      <c r="C412" s="37" t="s">
        <v>1000</v>
      </c>
      <c r="D412" s="37" t="s">
        <v>907</v>
      </c>
      <c r="E412" s="7">
        <v>16</v>
      </c>
      <c r="F412" s="7">
        <v>2</v>
      </c>
      <c r="G412" s="7">
        <v>4</v>
      </c>
      <c r="H412" s="54">
        <v>2</v>
      </c>
      <c r="I412" s="7">
        <v>18</v>
      </c>
      <c r="J412" s="8">
        <v>8.4440045222335328E-5</v>
      </c>
      <c r="K412" s="7">
        <v>20</v>
      </c>
      <c r="L412" s="8">
        <v>6.4088596075214375E-5</v>
      </c>
    </row>
    <row r="413" spans="2:12" s="1" customFormat="1" ht="15" customHeight="1">
      <c r="B413" s="14" t="s">
        <v>789</v>
      </c>
      <c r="C413" s="37" t="s">
        <v>1000</v>
      </c>
      <c r="D413" s="37" t="s">
        <v>907</v>
      </c>
      <c r="E413" s="7">
        <v>2</v>
      </c>
      <c r="F413" s="7"/>
      <c r="G413" s="7"/>
      <c r="H413" s="54"/>
      <c r="I413" s="7">
        <v>2</v>
      </c>
      <c r="J413" s="8">
        <v>9.3822272469261472E-6</v>
      </c>
      <c r="K413" s="7">
        <v>2</v>
      </c>
      <c r="L413" s="8">
        <v>6.408859607521438E-6</v>
      </c>
    </row>
    <row r="414" spans="2:12" s="1" customFormat="1" ht="15" customHeight="1">
      <c r="B414" s="14" t="s">
        <v>795</v>
      </c>
      <c r="C414" s="37" t="s">
        <v>1003</v>
      </c>
      <c r="D414" s="37" t="s">
        <v>914</v>
      </c>
      <c r="E414" s="7">
        <v>7</v>
      </c>
      <c r="F414" s="7">
        <v>7</v>
      </c>
      <c r="G414" s="7">
        <v>48</v>
      </c>
      <c r="H414" s="54">
        <v>6.8571428571428568</v>
      </c>
      <c r="I414" s="7">
        <v>14</v>
      </c>
      <c r="J414" s="8">
        <v>6.567559072848304E-5</v>
      </c>
      <c r="K414" s="7">
        <v>55</v>
      </c>
      <c r="L414" s="8">
        <v>1.7624363920683953E-4</v>
      </c>
    </row>
    <row r="415" spans="2:12" s="1" customFormat="1" ht="15" customHeight="1">
      <c r="B415" s="14" t="s">
        <v>796</v>
      </c>
      <c r="C415" s="37" t="s">
        <v>1003</v>
      </c>
      <c r="D415" s="37" t="s">
        <v>914</v>
      </c>
      <c r="E415" s="7">
        <v>19</v>
      </c>
      <c r="F415" s="7"/>
      <c r="G415" s="7"/>
      <c r="H415" s="54"/>
      <c r="I415" s="7">
        <v>19</v>
      </c>
      <c r="J415" s="8">
        <v>8.913115884579841E-5</v>
      </c>
      <c r="K415" s="7">
        <v>19</v>
      </c>
      <c r="L415" s="8">
        <v>6.0884166271453659E-5</v>
      </c>
    </row>
    <row r="416" spans="2:12" s="1" customFormat="1" ht="15" customHeight="1">
      <c r="B416" s="14" t="s">
        <v>797</v>
      </c>
      <c r="C416" s="37" t="s">
        <v>1003</v>
      </c>
      <c r="D416" s="37" t="s">
        <v>914</v>
      </c>
      <c r="E416" s="7">
        <v>117</v>
      </c>
      <c r="F416" s="7">
        <v>18</v>
      </c>
      <c r="G416" s="7">
        <v>51</v>
      </c>
      <c r="H416" s="54">
        <v>2.8333333333333335</v>
      </c>
      <c r="I416" s="7">
        <v>135</v>
      </c>
      <c r="J416" s="8">
        <v>6.3330033916751498E-4</v>
      </c>
      <c r="K416" s="7">
        <v>168</v>
      </c>
      <c r="L416" s="8">
        <v>5.3834420703180073E-4</v>
      </c>
    </row>
    <row r="417" spans="2:12" s="1" customFormat="1" ht="15" customHeight="1">
      <c r="B417" s="14" t="s">
        <v>798</v>
      </c>
      <c r="C417" s="37" t="s">
        <v>1003</v>
      </c>
      <c r="D417" s="37" t="s">
        <v>914</v>
      </c>
      <c r="E417" s="7">
        <v>14</v>
      </c>
      <c r="F417" s="7">
        <v>8</v>
      </c>
      <c r="G417" s="7">
        <v>29</v>
      </c>
      <c r="H417" s="54">
        <v>3.625</v>
      </c>
      <c r="I417" s="7">
        <v>22</v>
      </c>
      <c r="J417" s="8">
        <v>1.0320449971618763E-4</v>
      </c>
      <c r="K417" s="7">
        <v>43</v>
      </c>
      <c r="L417" s="8">
        <v>1.3779048156171091E-4</v>
      </c>
    </row>
    <row r="418" spans="2:12" s="1" customFormat="1" ht="15" customHeight="1">
      <c r="B418" s="14" t="s">
        <v>799</v>
      </c>
      <c r="C418" s="37" t="s">
        <v>1004</v>
      </c>
      <c r="D418" s="37" t="s">
        <v>914</v>
      </c>
      <c r="E418" s="7">
        <v>1</v>
      </c>
      <c r="F418" s="7"/>
      <c r="G418" s="7"/>
      <c r="H418" s="54"/>
      <c r="I418" s="7">
        <v>1</v>
      </c>
      <c r="J418" s="8">
        <v>4.6911136234630736E-6</v>
      </c>
      <c r="K418" s="7">
        <v>1</v>
      </c>
      <c r="L418" s="8">
        <v>3.204429803760719E-6</v>
      </c>
    </row>
    <row r="419" spans="2:12" s="1" customFormat="1" ht="15" customHeight="1">
      <c r="B419" s="14" t="s">
        <v>800</v>
      </c>
      <c r="C419" s="37" t="s">
        <v>1004</v>
      </c>
      <c r="D419" s="37" t="s">
        <v>914</v>
      </c>
      <c r="E419" s="7">
        <v>2</v>
      </c>
      <c r="F419" s="7"/>
      <c r="G419" s="7"/>
      <c r="H419" s="54"/>
      <c r="I419" s="7">
        <v>2</v>
      </c>
      <c r="J419" s="8">
        <v>9.3822272469261472E-6</v>
      </c>
      <c r="K419" s="7">
        <v>2</v>
      </c>
      <c r="L419" s="8">
        <v>6.408859607521438E-6</v>
      </c>
    </row>
    <row r="420" spans="2:12" s="1" customFormat="1" ht="15" customHeight="1">
      <c r="B420" s="14" t="s">
        <v>801</v>
      </c>
      <c r="C420" s="37" t="s">
        <v>1001</v>
      </c>
      <c r="D420" s="37" t="s">
        <v>907</v>
      </c>
      <c r="E420" s="7">
        <v>1</v>
      </c>
      <c r="F420" s="7"/>
      <c r="G420" s="7"/>
      <c r="H420" s="54"/>
      <c r="I420" s="7">
        <v>1</v>
      </c>
      <c r="J420" s="8">
        <v>4.6911136234630736E-6</v>
      </c>
      <c r="K420" s="7">
        <v>1</v>
      </c>
      <c r="L420" s="8">
        <v>3.204429803760719E-6</v>
      </c>
    </row>
    <row r="421" spans="2:12" s="1" customFormat="1" ht="15" customHeight="1">
      <c r="B421" s="14" t="s">
        <v>802</v>
      </c>
      <c r="C421" s="37" t="s">
        <v>1001</v>
      </c>
      <c r="D421" s="37" t="s">
        <v>907</v>
      </c>
      <c r="E421" s="7">
        <v>2</v>
      </c>
      <c r="F421" s="7"/>
      <c r="G421" s="7"/>
      <c r="H421" s="54"/>
      <c r="I421" s="7">
        <v>2</v>
      </c>
      <c r="J421" s="8">
        <v>9.3822272469261472E-6</v>
      </c>
      <c r="K421" s="7">
        <v>2</v>
      </c>
      <c r="L421" s="8">
        <v>6.408859607521438E-6</v>
      </c>
    </row>
    <row r="422" spans="2:12" s="1" customFormat="1" ht="15" customHeight="1">
      <c r="B422" s="14" t="s">
        <v>805</v>
      </c>
      <c r="C422" s="37" t="s">
        <v>1001</v>
      </c>
      <c r="D422" s="37" t="s">
        <v>914</v>
      </c>
      <c r="E422" s="7">
        <v>22</v>
      </c>
      <c r="F422" s="7">
        <v>5</v>
      </c>
      <c r="G422" s="7">
        <v>12</v>
      </c>
      <c r="H422" s="54">
        <v>2.4</v>
      </c>
      <c r="I422" s="7">
        <v>27</v>
      </c>
      <c r="J422" s="8">
        <v>1.2666006783350299E-4</v>
      </c>
      <c r="K422" s="7">
        <v>34</v>
      </c>
      <c r="L422" s="8">
        <v>1.0895061332786444E-4</v>
      </c>
    </row>
    <row r="423" spans="2:12" s="1" customFormat="1" ht="15" customHeight="1">
      <c r="B423" s="14" t="s">
        <v>806</v>
      </c>
      <c r="C423" s="37" t="s">
        <v>1001</v>
      </c>
      <c r="D423" s="37" t="s">
        <v>914</v>
      </c>
      <c r="E423" s="7">
        <v>9</v>
      </c>
      <c r="F423" s="7">
        <v>1</v>
      </c>
      <c r="G423" s="7">
        <v>10</v>
      </c>
      <c r="H423" s="54">
        <v>10</v>
      </c>
      <c r="I423" s="7">
        <v>10</v>
      </c>
      <c r="J423" s="8">
        <v>4.6911136234630739E-5</v>
      </c>
      <c r="K423" s="7">
        <v>19</v>
      </c>
      <c r="L423" s="8">
        <v>6.0884166271453659E-5</v>
      </c>
    </row>
    <row r="424" spans="2:12" s="1" customFormat="1" ht="15" customHeight="1">
      <c r="B424" s="14" t="s">
        <v>807</v>
      </c>
      <c r="C424" s="37" t="s">
        <v>924</v>
      </c>
      <c r="D424" s="37" t="s">
        <v>907</v>
      </c>
      <c r="E424" s="7">
        <v>3</v>
      </c>
      <c r="F424" s="7"/>
      <c r="G424" s="7"/>
      <c r="H424" s="54"/>
      <c r="I424" s="7">
        <v>3</v>
      </c>
      <c r="J424" s="8">
        <v>1.4073340870389222E-5</v>
      </c>
      <c r="K424" s="7">
        <v>3</v>
      </c>
      <c r="L424" s="8">
        <v>9.6132894112821566E-6</v>
      </c>
    </row>
    <row r="425" spans="2:12" s="1" customFormat="1" ht="15" customHeight="1">
      <c r="B425" s="14" t="s">
        <v>808</v>
      </c>
      <c r="C425" s="37" t="s">
        <v>916</v>
      </c>
      <c r="D425" s="37" t="s">
        <v>914</v>
      </c>
      <c r="E425" s="7">
        <v>61</v>
      </c>
      <c r="F425" s="7">
        <v>175</v>
      </c>
      <c r="G425" s="7">
        <v>1244</v>
      </c>
      <c r="H425" s="54">
        <v>7.1085714285714285</v>
      </c>
      <c r="I425" s="7">
        <v>236</v>
      </c>
      <c r="J425" s="8">
        <v>1.1071028151372854E-3</v>
      </c>
      <c r="K425" s="7">
        <v>1305</v>
      </c>
      <c r="L425" s="8">
        <v>4.1817808939077382E-3</v>
      </c>
    </row>
    <row r="426" spans="2:12" s="1" customFormat="1" ht="15" customHeight="1">
      <c r="B426" s="14" t="s">
        <v>810</v>
      </c>
      <c r="C426" s="37" t="s">
        <v>926</v>
      </c>
      <c r="D426" s="37" t="s">
        <v>914</v>
      </c>
      <c r="E426" s="7">
        <v>2</v>
      </c>
      <c r="F426" s="7">
        <v>4</v>
      </c>
      <c r="G426" s="7">
        <v>15</v>
      </c>
      <c r="H426" s="54">
        <v>3.75</v>
      </c>
      <c r="I426" s="7">
        <v>6</v>
      </c>
      <c r="J426" s="8">
        <v>2.8146681740778445E-5</v>
      </c>
      <c r="K426" s="7">
        <v>17</v>
      </c>
      <c r="L426" s="8">
        <v>5.447530666393222E-5</v>
      </c>
    </row>
    <row r="427" spans="2:12" s="1" customFormat="1" ht="15" customHeight="1">
      <c r="B427" s="14" t="s">
        <v>812</v>
      </c>
      <c r="C427" s="37" t="s">
        <v>926</v>
      </c>
      <c r="D427" s="37" t="s">
        <v>907</v>
      </c>
      <c r="E427" s="7">
        <v>9</v>
      </c>
      <c r="F427" s="7">
        <v>1</v>
      </c>
      <c r="G427" s="7">
        <v>3</v>
      </c>
      <c r="H427" s="54">
        <v>3</v>
      </c>
      <c r="I427" s="7">
        <v>10</v>
      </c>
      <c r="J427" s="8">
        <v>4.6911136234630739E-5</v>
      </c>
      <c r="K427" s="7">
        <v>12</v>
      </c>
      <c r="L427" s="8">
        <v>3.8453157645128626E-5</v>
      </c>
    </row>
    <row r="428" spans="2:12" s="1" customFormat="1" ht="15" customHeight="1">
      <c r="B428" s="14" t="s">
        <v>813</v>
      </c>
      <c r="C428" s="37" t="s">
        <v>926</v>
      </c>
      <c r="D428" s="37" t="s">
        <v>907</v>
      </c>
      <c r="E428" s="7">
        <v>5</v>
      </c>
      <c r="F428" s="7"/>
      <c r="G428" s="7"/>
      <c r="H428" s="54"/>
      <c r="I428" s="7">
        <v>5</v>
      </c>
      <c r="J428" s="8">
        <v>2.345556811731537E-5</v>
      </c>
      <c r="K428" s="7">
        <v>5</v>
      </c>
      <c r="L428" s="8">
        <v>1.6022149018803594E-5</v>
      </c>
    </row>
    <row r="429" spans="2:12" s="1" customFormat="1" ht="15" customHeight="1">
      <c r="B429" s="9" t="s">
        <v>887</v>
      </c>
      <c r="C429" s="50"/>
      <c r="D429" s="50"/>
      <c r="E429" s="10">
        <v>195662</v>
      </c>
      <c r="F429" s="10">
        <v>17494</v>
      </c>
      <c r="G429" s="10">
        <v>116268</v>
      </c>
      <c r="H429" s="55">
        <v>6.6461643992225907</v>
      </c>
      <c r="I429" s="10">
        <v>213156</v>
      </c>
      <c r="J429" s="11">
        <v>0.99993901552289499</v>
      </c>
      <c r="K429" s="10">
        <v>311930</v>
      </c>
      <c r="L429" s="11">
        <v>0.99955778868708101</v>
      </c>
    </row>
  </sheetData>
  <mergeCells count="8">
    <mergeCell ref="F16:H16"/>
    <mergeCell ref="I16:J16"/>
    <mergeCell ref="K16:L16"/>
    <mergeCell ref="F2:G3"/>
    <mergeCell ref="K2:L2"/>
    <mergeCell ref="D5:H6"/>
    <mergeCell ref="F15:H15"/>
    <mergeCell ref="I15:L1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72"/>
  <sheetViews>
    <sheetView showGridLines="0" zoomScaleNormal="100" workbookViewId="0">
      <selection sqref="A1:B1"/>
    </sheetView>
  </sheetViews>
  <sheetFormatPr defaultRowHeight="15"/>
  <cols>
    <col min="1" max="1" width="20.85546875" style="160" customWidth="1"/>
    <col min="2" max="2" width="94" customWidth="1"/>
    <col min="3" max="3" width="9.140625" customWidth="1"/>
    <col min="10" max="10" width="9.140625" customWidth="1"/>
  </cols>
  <sheetData>
    <row r="1" spans="1:2" ht="23.25">
      <c r="A1" s="214" t="s">
        <v>3600</v>
      </c>
      <c r="B1" s="214"/>
    </row>
    <row r="2" spans="1:2">
      <c r="A2" s="215" t="s">
        <v>3601</v>
      </c>
      <c r="B2" s="215"/>
    </row>
    <row r="3" spans="1:2">
      <c r="A3" s="213" t="s">
        <v>3602</v>
      </c>
      <c r="B3" s="213"/>
    </row>
    <row r="4" spans="1:2">
      <c r="A4" s="155" t="str">
        <f>HYPERLINK("#'Tabella 1.1.1'!a1","Tabella 1.1.1")</f>
        <v>Tabella 1.1.1</v>
      </c>
      <c r="B4" s="156" t="s">
        <v>3603</v>
      </c>
    </row>
    <row r="5" spans="1:2">
      <c r="A5" s="155" t="str">
        <f>HYPERLINK("#'Tabella 1.1.2'!a1","Tabella 1.1.2")</f>
        <v>Tabella 1.1.2</v>
      </c>
      <c r="B5" s="156" t="s">
        <v>3604</v>
      </c>
    </row>
    <row r="6" spans="1:2">
      <c r="A6" s="155" t="str">
        <f>HYPERLINK("#'Tabella 1.1.3'!a1","Tabella 1.1.3")</f>
        <v>Tabella 1.1.3</v>
      </c>
      <c r="B6" s="156" t="s">
        <v>3605</v>
      </c>
    </row>
    <row r="7" spans="1:2">
      <c r="A7" s="155" t="str">
        <f>HYPERLINK("#'Tabella 1.1.4'!a1","Tabella 1.1.4")</f>
        <v>Tabella 1.1.4</v>
      </c>
      <c r="B7" s="156" t="s">
        <v>3606</v>
      </c>
    </row>
    <row r="8" spans="1:2">
      <c r="A8" s="157"/>
      <c r="B8" s="156"/>
    </row>
    <row r="9" spans="1:2">
      <c r="A9" s="215" t="s">
        <v>3607</v>
      </c>
      <c r="B9" s="215"/>
    </row>
    <row r="10" spans="1:2">
      <c r="A10" s="213" t="s">
        <v>3608</v>
      </c>
      <c r="B10" s="213"/>
    </row>
    <row r="11" spans="1:2">
      <c r="A11" s="155" t="str">
        <f>HYPERLINK("#'Tabella 2.1.1'!a1","Tabella 2.1.1")</f>
        <v>Tabella 2.1.1</v>
      </c>
      <c r="B11" s="158" t="s">
        <v>3609</v>
      </c>
    </row>
    <row r="12" spans="1:2">
      <c r="A12" s="155" t="str">
        <f>HYPERLINK("#'Tabella 2.1.2'!a1","Tabella 2.1.2")</f>
        <v>Tabella 2.1.2</v>
      </c>
      <c r="B12" s="158" t="s">
        <v>3610</v>
      </c>
    </row>
    <row r="13" spans="1:2">
      <c r="A13" s="213" t="s">
        <v>3611</v>
      </c>
      <c r="B13" s="213"/>
    </row>
    <row r="14" spans="1:2">
      <c r="A14" s="155" t="str">
        <f>HYPERLINK("#'Tabella 2.2.1'!a1","Tabella 2.2.1")</f>
        <v>Tabella 2.2.1</v>
      </c>
      <c r="B14" s="158" t="s">
        <v>3612</v>
      </c>
    </row>
    <row r="15" spans="1:2">
      <c r="A15" s="155" t="str">
        <f>HYPERLINK("#'Tabella 2.2.2'!a1","Tabella 2.2.2")</f>
        <v>Tabella 2.2.2</v>
      </c>
      <c r="B15" s="158" t="s">
        <v>3613</v>
      </c>
    </row>
    <row r="16" spans="1:2">
      <c r="A16" s="213" t="s">
        <v>3614</v>
      </c>
      <c r="B16" s="213"/>
    </row>
    <row r="17" spans="1:2">
      <c r="A17" s="155" t="str">
        <f>HYPERLINK("#'Tabella 2.3.1'!a1","Tabella 2.3.1")</f>
        <v>Tabella 2.3.1</v>
      </c>
      <c r="B17" s="158" t="s">
        <v>3615</v>
      </c>
    </row>
    <row r="18" spans="1:2" ht="25.5">
      <c r="A18" s="155" t="str">
        <f>HYPERLINK("#'Tabella 2.3.2'!a1","Tabella 2.3.2")</f>
        <v>Tabella 2.3.2</v>
      </c>
      <c r="B18" s="158" t="s">
        <v>3616</v>
      </c>
    </row>
    <row r="19" spans="1:2">
      <c r="A19" s="155" t="str">
        <f>HYPERLINK("#'Tabella 2.3.3'!a1","Tabella 2.3.3")</f>
        <v>Tabella 2.3.3</v>
      </c>
      <c r="B19" s="158" t="s">
        <v>3617</v>
      </c>
    </row>
    <row r="20" spans="1:2">
      <c r="A20" s="213" t="s">
        <v>3618</v>
      </c>
      <c r="B20" s="213"/>
    </row>
    <row r="21" spans="1:2">
      <c r="A21" s="155" t="str">
        <f>HYPERLINK("#'Tabella 2.4.1'!a1","Tabella 2.4.1")</f>
        <v>Tabella 2.4.1</v>
      </c>
      <c r="B21" s="158" t="s">
        <v>3619</v>
      </c>
    </row>
    <row r="22" spans="1:2" ht="25.5">
      <c r="A22" s="155" t="str">
        <f>HYPERLINK("#'Tabella 2.4.2'!a1","Tabella 2.4.2")</f>
        <v>Tabella 2.4.2</v>
      </c>
      <c r="B22" s="158" t="s">
        <v>3620</v>
      </c>
    </row>
    <row r="23" spans="1:2">
      <c r="A23" s="155" t="str">
        <f>HYPERLINK("#'Tabella 2.4.3'!a1","Tabella 2.4.3")</f>
        <v>Tabella 2.4.3</v>
      </c>
      <c r="B23" s="158" t="s">
        <v>3621</v>
      </c>
    </row>
    <row r="24" spans="1:2">
      <c r="A24" s="213" t="s">
        <v>3622</v>
      </c>
      <c r="B24" s="213"/>
    </row>
    <row r="25" spans="1:2">
      <c r="A25" s="155" t="str">
        <f>HYPERLINK("#'Tabella 2.5.1'!a1","Tabella 2.5.1")</f>
        <v>Tabella 2.5.1</v>
      </c>
      <c r="B25" s="158" t="s">
        <v>3623</v>
      </c>
    </row>
    <row r="26" spans="1:2">
      <c r="A26" s="213" t="s">
        <v>3624</v>
      </c>
      <c r="B26" s="213"/>
    </row>
    <row r="27" spans="1:2">
      <c r="A27" s="155" t="str">
        <f>HYPERLINK("#'Tabella 2.6.1'!a1","Tabella 2.6.1")</f>
        <v>Tabella 2.6.1</v>
      </c>
      <c r="B27" s="158" t="s">
        <v>3625</v>
      </c>
    </row>
    <row r="28" spans="1:2">
      <c r="A28" s="155" t="str">
        <f>HYPERLINK("#'Tabella 2.6.2'!a1","Tabella 2.6.2")</f>
        <v>Tabella 2.6.2</v>
      </c>
      <c r="B28" s="158" t="s">
        <v>3626</v>
      </c>
    </row>
    <row r="29" spans="1:2">
      <c r="A29" s="213" t="s">
        <v>3627</v>
      </c>
      <c r="B29" s="213"/>
    </row>
    <row r="30" spans="1:2">
      <c r="A30" s="155" t="str">
        <f>HYPERLINK("#'Tabella 2.8.1'!a1","Tabella 2.8.1")</f>
        <v>Tabella 2.8.1</v>
      </c>
      <c r="B30" s="158" t="s">
        <v>3628</v>
      </c>
    </row>
    <row r="31" spans="1:2">
      <c r="A31" s="155" t="str">
        <f>HYPERLINK("#'Tabella 2.8.2'!a1","Tabella 2.8.2")</f>
        <v>Tabella 2.8.2</v>
      </c>
      <c r="B31" s="158" t="s">
        <v>3629</v>
      </c>
    </row>
    <row r="32" spans="1:2">
      <c r="A32" s="155" t="str">
        <f>HYPERLINK("#'Tabella 2.8.3'!a1","Tabella 2.8.3")</f>
        <v>Tabella 2.8.3</v>
      </c>
      <c r="B32" s="158" t="s">
        <v>3630</v>
      </c>
    </row>
    <row r="33" spans="1:2">
      <c r="A33" s="213" t="s">
        <v>3631</v>
      </c>
      <c r="B33" s="213"/>
    </row>
    <row r="34" spans="1:2">
      <c r="A34" s="155" t="str">
        <f>HYPERLINK("#'Tabella 2.9.1'!a1","Tabella 2.9.1")</f>
        <v>Tabella 2.9.1</v>
      </c>
      <c r="B34" s="158" t="s">
        <v>3632</v>
      </c>
    </row>
    <row r="35" spans="1:2">
      <c r="A35" s="155" t="str">
        <f>HYPERLINK("#'Tabella 2.9.2'!a1","Tabella 2.9.2")</f>
        <v>Tabella 2.9.2</v>
      </c>
      <c r="B35" s="158" t="s">
        <v>3633</v>
      </c>
    </row>
    <row r="36" spans="1:2">
      <c r="A36" s="155" t="str">
        <f>HYPERLINK("#'Tabella 2.9.3'!a1","Tabella 2.9.3")</f>
        <v>Tabella 2.9.3</v>
      </c>
      <c r="B36" s="158" t="s">
        <v>3634</v>
      </c>
    </row>
    <row r="37" spans="1:2">
      <c r="A37" s="155" t="str">
        <f>HYPERLINK("#'Tabella 2.9.4'!a1","Tabella 2.9.4")</f>
        <v>Tabella 2.9.4</v>
      </c>
      <c r="B37" s="158" t="s">
        <v>3635</v>
      </c>
    </row>
    <row r="38" spans="1:2">
      <c r="A38" s="155" t="str">
        <f>HYPERLINK("#'Tabella 2.9.5'!a1","Tabella 2.9.5")</f>
        <v>Tabella 2.9.5</v>
      </c>
      <c r="B38" s="158" t="s">
        <v>3636</v>
      </c>
    </row>
    <row r="39" spans="1:2">
      <c r="A39" s="155" t="str">
        <f>HYPERLINK("#'Tabella 2.9.6'!a1","Tabella 2.9.6")</f>
        <v>Tabella 2.9.6</v>
      </c>
      <c r="B39" s="158" t="s">
        <v>3637</v>
      </c>
    </row>
    <row r="40" spans="1:2">
      <c r="A40" s="155" t="str">
        <f>HYPERLINK("#'Tabella 2.9.7'!a1","Tabella 2.9.7")</f>
        <v>Tabella 2.9.7</v>
      </c>
      <c r="B40" s="158" t="s">
        <v>3638</v>
      </c>
    </row>
    <row r="41" spans="1:2">
      <c r="A41" s="155" t="str">
        <f>HYPERLINK("#'Tabella 2.9.8'!a1","Tabella 2.9.8")</f>
        <v>Tabella 2.9.8</v>
      </c>
      <c r="B41" s="158" t="s">
        <v>3639</v>
      </c>
    </row>
    <row r="42" spans="1:2">
      <c r="A42" s="157"/>
      <c r="B42" s="158"/>
    </row>
    <row r="43" spans="1:2">
      <c r="A43" s="215" t="s">
        <v>3640</v>
      </c>
      <c r="B43" s="215"/>
    </row>
    <row r="44" spans="1:2">
      <c r="A44" s="155" t="str">
        <f>HYPERLINK("#'Tabella 3.1'!a1","Tabella 3.1  ")</f>
        <v xml:space="preserve">Tabella 3.1  </v>
      </c>
      <c r="B44" s="158" t="s">
        <v>3641</v>
      </c>
    </row>
    <row r="45" spans="1:2">
      <c r="A45" s="155" t="str">
        <f>HYPERLINK("#'Tabella 3.2'!a1","Tabella 3.2  ")</f>
        <v xml:space="preserve">Tabella 3.2  </v>
      </c>
      <c r="B45" s="158" t="s">
        <v>3642</v>
      </c>
    </row>
    <row r="46" spans="1:2">
      <c r="A46" s="155" t="str">
        <f>HYPERLINK("#'Tabella 3.3'!a1","Tabella 3.3  ")</f>
        <v xml:space="preserve">Tabella 3.3  </v>
      </c>
      <c r="B46" s="158" t="s">
        <v>3643</v>
      </c>
    </row>
    <row r="47" spans="1:2">
      <c r="A47" s="155" t="str">
        <f>HYPERLINK("#'Tabella 3.4'!a1","Tabella 3.4  ")</f>
        <v xml:space="preserve">Tabella 3.4  </v>
      </c>
      <c r="B47" s="158" t="s">
        <v>3644</v>
      </c>
    </row>
    <row r="48" spans="1:2">
      <c r="A48" s="157"/>
      <c r="B48" s="158"/>
    </row>
    <row r="49" spans="1:2">
      <c r="A49" s="215" t="s">
        <v>3645</v>
      </c>
      <c r="B49" s="215"/>
    </row>
    <row r="50" spans="1:2">
      <c r="A50" s="213" t="s">
        <v>3646</v>
      </c>
      <c r="B50" s="213"/>
    </row>
    <row r="51" spans="1:2">
      <c r="A51" s="155" t="str">
        <f>HYPERLINK("#'Tabella 4.1.1'!a1","Tabella 4.1.1")</f>
        <v>Tabella 4.1.1</v>
      </c>
      <c r="B51" s="158" t="s">
        <v>3647</v>
      </c>
    </row>
    <row r="52" spans="1:2">
      <c r="A52" s="155" t="str">
        <f>HYPERLINK("#'Tabella 4.1.2'!a1","Tabella 4.1.2")</f>
        <v>Tabella 4.1.2</v>
      </c>
      <c r="B52" s="158" t="s">
        <v>3648</v>
      </c>
    </row>
    <row r="53" spans="1:2">
      <c r="A53" s="155" t="str">
        <f>HYPERLINK("#'Tabella 4.1.3'!a1","Tabella 4.1.3")</f>
        <v>Tabella 4.1.3</v>
      </c>
      <c r="B53" s="158" t="s">
        <v>3649</v>
      </c>
    </row>
    <row r="54" spans="1:2">
      <c r="A54" s="213" t="s">
        <v>3650</v>
      </c>
      <c r="B54" s="213"/>
    </row>
    <row r="55" spans="1:2">
      <c r="A55" s="155" t="str">
        <f>HYPERLINK("#'Tabella 4.2.1'!a1","Tabella 4.2.1")</f>
        <v>Tabella 4.2.1</v>
      </c>
      <c r="B55" s="158" t="s">
        <v>3651</v>
      </c>
    </row>
    <row r="56" spans="1:2">
      <c r="A56" s="213" t="s">
        <v>3652</v>
      </c>
      <c r="B56" s="213"/>
    </row>
    <row r="57" spans="1:2">
      <c r="A57" s="155" t="str">
        <f>HYPERLINK("#'Tabella 4.3.1'!a1","Tabella 4.3.1")</f>
        <v>Tabella 4.3.1</v>
      </c>
      <c r="B57" s="158" t="s">
        <v>3647</v>
      </c>
    </row>
    <row r="58" spans="1:2">
      <c r="A58" s="155" t="str">
        <f>HYPERLINK("#'Tabella 4.3.2'!a1","Tabella 4.3.2")</f>
        <v>Tabella 4.3.2</v>
      </c>
      <c r="B58" s="158" t="s">
        <v>3653</v>
      </c>
    </row>
    <row r="59" spans="1:2">
      <c r="A59" s="155" t="str">
        <f>HYPERLINK("#'Tabella 4.3.3'!a1","Tabella 4.3.3")</f>
        <v>Tabella 4.3.3</v>
      </c>
      <c r="B59" s="158" t="s">
        <v>3649</v>
      </c>
    </row>
    <row r="60" spans="1:2">
      <c r="A60" s="213" t="s">
        <v>3654</v>
      </c>
      <c r="B60" s="213"/>
    </row>
    <row r="61" spans="1:2">
      <c r="A61" s="155" t="str">
        <f>HYPERLINK("#'Tabella 4.4.1'!a1","Tabella 4.4.1")</f>
        <v>Tabella 4.4.1</v>
      </c>
      <c r="B61" s="158" t="s">
        <v>3647</v>
      </c>
    </row>
    <row r="62" spans="1:2">
      <c r="A62" s="155" t="str">
        <f>HYPERLINK("#'Tabella 4.4.2'!a1","Tabella 4.4.2")</f>
        <v>Tabella 4.4.2</v>
      </c>
      <c r="B62" s="158" t="s">
        <v>3655</v>
      </c>
    </row>
    <row r="63" spans="1:2">
      <c r="A63" s="155" t="str">
        <f>HYPERLINK("#'Tabella 4.4.3'!a1","Tabella 4.4.3")</f>
        <v>Tabella 4.4.3</v>
      </c>
      <c r="B63" s="158" t="s">
        <v>3656</v>
      </c>
    </row>
    <row r="64" spans="1:2">
      <c r="A64" s="213" t="s">
        <v>3657</v>
      </c>
      <c r="B64" s="213"/>
    </row>
    <row r="65" spans="1:2">
      <c r="A65" s="155" t="str">
        <f>HYPERLINK("#'Tabella 4.5.1'!a1","Tabella 4.5.1")</f>
        <v>Tabella 4.5.1</v>
      </c>
      <c r="B65" s="158" t="s">
        <v>3658</v>
      </c>
    </row>
    <row r="66" spans="1:2">
      <c r="A66" s="155" t="str">
        <f>HYPERLINK("#'Tabella 4.5.2'!a1","Tabella 4.5.2")</f>
        <v>Tabella 4.5.2</v>
      </c>
      <c r="B66" s="158" t="s">
        <v>3659</v>
      </c>
    </row>
    <row r="67" spans="1:2">
      <c r="A67" s="159"/>
      <c r="B67" s="158"/>
    </row>
    <row r="68" spans="1:2">
      <c r="A68" s="215" t="s">
        <v>3660</v>
      </c>
      <c r="B68" s="215"/>
    </row>
    <row r="69" spans="1:2">
      <c r="A69" s="213" t="s">
        <v>3661</v>
      </c>
      <c r="B69" s="213"/>
    </row>
    <row r="70" spans="1:2">
      <c r="A70" s="155" t="str">
        <f>HYPERLINK("#'Tabella 5.1.1'!a1","Tabella 5.1.1")</f>
        <v>Tabella 5.1.1</v>
      </c>
      <c r="B70" s="158" t="s">
        <v>3662</v>
      </c>
    </row>
    <row r="71" spans="1:2">
      <c r="A71" s="155" t="str">
        <f>HYPERLINK("#'Tabella 5.1.2'!a1","Tabella 5.1.2")</f>
        <v>Tabella 5.1.2</v>
      </c>
      <c r="B71" s="158" t="s">
        <v>3663</v>
      </c>
    </row>
    <row r="72" spans="1:2">
      <c r="A72" s="155" t="str">
        <f>HYPERLINK("#'Tabella 5.1.3'!a1","Tabella 5.1.3")</f>
        <v>Tabella 5.1.3</v>
      </c>
      <c r="B72" s="158" t="s">
        <v>3664</v>
      </c>
    </row>
  </sheetData>
  <mergeCells count="21">
    <mergeCell ref="A60:B60"/>
    <mergeCell ref="A26:B26"/>
    <mergeCell ref="A29:B29"/>
    <mergeCell ref="A64:B64"/>
    <mergeCell ref="A68:B68"/>
    <mergeCell ref="A69:B69"/>
    <mergeCell ref="A43:B43"/>
    <mergeCell ref="A49:B49"/>
    <mergeCell ref="A50:B50"/>
    <mergeCell ref="A54:B54"/>
    <mergeCell ref="A56:B56"/>
    <mergeCell ref="A33:B33"/>
    <mergeCell ref="A1:B1"/>
    <mergeCell ref="A2:B2"/>
    <mergeCell ref="A3:B3"/>
    <mergeCell ref="A9:B9"/>
    <mergeCell ref="A10:B10"/>
    <mergeCell ref="A13:B13"/>
    <mergeCell ref="A16:B16"/>
    <mergeCell ref="A20:B20"/>
    <mergeCell ref="A24:B24"/>
  </mergeCells>
  <pageMargins left="0.7" right="0.7" top="0.75" bottom="0.75" header="0.3" footer="0.3"/>
  <pageSetup paperSize="9" scale="76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72"/>
  <sheetViews>
    <sheetView workbookViewId="0"/>
  </sheetViews>
  <sheetFormatPr defaultColWidth="8.85546875" defaultRowHeight="12.75"/>
  <cols>
    <col min="1" max="1" width="1" style="12" customWidth="1"/>
    <col min="2" max="2" width="51.85546875" style="12" bestFit="1" customWidth="1"/>
    <col min="3" max="16" width="9.5703125" style="12" customWidth="1"/>
    <col min="17" max="16384" width="8.85546875" style="12"/>
  </cols>
  <sheetData>
    <row r="1" spans="2:16" s="1" customFormat="1" ht="11.25" customHeight="1" thickBot="1"/>
    <row r="2" spans="2:16" s="1" customFormat="1" ht="15.75" customHeight="1" thickBot="1">
      <c r="F2" s="216" t="s">
        <v>0</v>
      </c>
      <c r="G2" s="216"/>
      <c r="H2" s="216"/>
      <c r="I2" s="216"/>
      <c r="L2" s="220" t="s">
        <v>1570</v>
      </c>
      <c r="M2" s="220"/>
      <c r="N2" s="220"/>
      <c r="O2" s="220"/>
    </row>
    <row r="3" spans="2:16" s="1" customFormat="1" ht="3" customHeight="1" thickBot="1">
      <c r="F3" s="216"/>
      <c r="G3" s="216"/>
      <c r="H3" s="216"/>
      <c r="I3" s="216"/>
    </row>
    <row r="4" spans="2:16" s="1" customFormat="1" ht="36.75" customHeight="1"/>
    <row r="5" spans="2:16" s="1" customFormat="1" ht="15.75" customHeight="1" thickBot="1">
      <c r="D5" s="217" t="s">
        <v>1571</v>
      </c>
      <c r="E5" s="217"/>
      <c r="F5" s="217"/>
      <c r="G5" s="217"/>
      <c r="H5" s="217"/>
      <c r="I5" s="217"/>
      <c r="J5" s="217"/>
    </row>
    <row r="6" spans="2:16" s="1" customFormat="1" ht="2.25" customHeight="1" thickBot="1">
      <c r="D6" s="217"/>
      <c r="E6" s="217"/>
      <c r="F6" s="217"/>
      <c r="G6" s="217"/>
      <c r="H6" s="217"/>
      <c r="I6" s="217"/>
      <c r="J6" s="217"/>
    </row>
    <row r="7" spans="2:16" s="1" customFormat="1" ht="12.75" customHeight="1"/>
    <row r="8" spans="2:16" s="1" customFormat="1" ht="11.25" customHeight="1"/>
    <row r="9" spans="2:16" s="1" customFormat="1" ht="14.25" customHeight="1">
      <c r="B9" s="2" t="s">
        <v>1015</v>
      </c>
    </row>
    <row r="10" spans="2:16" s="1" customFormat="1" ht="11.25" customHeight="1"/>
    <row r="11" spans="2:16" s="1" customFormat="1" ht="15" customHeight="1">
      <c r="B11" s="2" t="s">
        <v>860</v>
      </c>
    </row>
    <row r="12" spans="2:16" s="1" customFormat="1" ht="11.25" customHeight="1"/>
    <row r="13" spans="2:16" s="1" customFormat="1" ht="15" customHeight="1">
      <c r="B13" s="2" t="s">
        <v>859</v>
      </c>
    </row>
    <row r="14" spans="2:16" s="1" customFormat="1" ht="18.75" customHeight="1"/>
    <row r="15" spans="2:16" s="1" customFormat="1" ht="18" customHeight="1">
      <c r="B15" s="18"/>
      <c r="C15" s="44"/>
      <c r="D15" s="44"/>
      <c r="E15" s="56"/>
      <c r="F15" s="56"/>
      <c r="G15" s="240" t="s">
        <v>1572</v>
      </c>
      <c r="H15" s="240"/>
      <c r="I15" s="240"/>
      <c r="J15" s="240"/>
      <c r="K15" s="240"/>
      <c r="L15" s="240"/>
      <c r="M15" s="240"/>
      <c r="N15" s="240"/>
      <c r="O15" s="240"/>
      <c r="P15" s="240"/>
    </row>
    <row r="16" spans="2:16" s="1" customFormat="1" ht="18" customHeight="1">
      <c r="B16" s="18"/>
      <c r="C16" s="240" t="s">
        <v>1573</v>
      </c>
      <c r="D16" s="240"/>
      <c r="E16" s="240" t="s">
        <v>849</v>
      </c>
      <c r="F16" s="240"/>
      <c r="G16" s="240"/>
      <c r="H16" s="240"/>
      <c r="I16" s="240" t="s">
        <v>896</v>
      </c>
      <c r="J16" s="240"/>
      <c r="K16" s="242" t="s">
        <v>1574</v>
      </c>
      <c r="L16" s="242"/>
      <c r="M16" s="242"/>
      <c r="N16" s="242"/>
      <c r="O16" s="231" t="s">
        <v>1575</v>
      </c>
      <c r="P16" s="231" t="s">
        <v>1576</v>
      </c>
    </row>
    <row r="17" spans="2:16" s="1" customFormat="1" ht="45.75" customHeight="1">
      <c r="B17" s="57" t="s">
        <v>1577</v>
      </c>
      <c r="C17" s="20" t="s">
        <v>900</v>
      </c>
      <c r="D17" s="20" t="s">
        <v>1578</v>
      </c>
      <c r="E17" s="35" t="s">
        <v>900</v>
      </c>
      <c r="F17" s="35" t="s">
        <v>901</v>
      </c>
      <c r="G17" s="20" t="s">
        <v>900</v>
      </c>
      <c r="H17" s="35" t="s">
        <v>1578</v>
      </c>
      <c r="I17" s="20" t="s">
        <v>903</v>
      </c>
      <c r="J17" s="20" t="s">
        <v>1579</v>
      </c>
      <c r="K17" s="20" t="s">
        <v>900</v>
      </c>
      <c r="L17" s="20" t="s">
        <v>901</v>
      </c>
      <c r="M17" s="20" t="s">
        <v>1578</v>
      </c>
      <c r="N17" s="20" t="s">
        <v>901</v>
      </c>
      <c r="O17" s="231"/>
      <c r="P17" s="231"/>
    </row>
    <row r="18" spans="2:16" s="1" customFormat="1" ht="15" customHeight="1">
      <c r="B18" s="14" t="s">
        <v>215</v>
      </c>
      <c r="C18" s="7">
        <v>203</v>
      </c>
      <c r="D18" s="7">
        <v>1100</v>
      </c>
      <c r="E18" s="7">
        <v>90</v>
      </c>
      <c r="F18" s="8">
        <v>0.44334975369458129</v>
      </c>
      <c r="G18" s="7">
        <v>113</v>
      </c>
      <c r="H18" s="7">
        <v>1010</v>
      </c>
      <c r="I18" s="54">
        <v>8.9380530973451329</v>
      </c>
      <c r="J18" s="54">
        <v>7.8867924528301883</v>
      </c>
      <c r="K18" s="7">
        <v>7</v>
      </c>
      <c r="L18" s="8">
        <v>6.1946902654867256E-2</v>
      </c>
      <c r="M18" s="7">
        <v>82</v>
      </c>
      <c r="N18" s="8">
        <v>8.1188118811881191E-2</v>
      </c>
      <c r="O18" s="58">
        <v>0.83913982300884959</v>
      </c>
      <c r="P18" s="8">
        <v>6.9482111239665601E-5</v>
      </c>
    </row>
    <row r="19" spans="2:16" s="1" customFormat="1" ht="15" customHeight="1">
      <c r="B19" s="14" t="s">
        <v>216</v>
      </c>
      <c r="C19" s="7">
        <v>1</v>
      </c>
      <c r="D19" s="7">
        <v>1</v>
      </c>
      <c r="E19" s="7">
        <v>1</v>
      </c>
      <c r="F19" s="8">
        <v>1</v>
      </c>
      <c r="G19" s="7"/>
      <c r="H19" s="7"/>
      <c r="I19" s="54"/>
      <c r="J19" s="54"/>
      <c r="K19" s="7"/>
      <c r="L19" s="8"/>
      <c r="M19" s="7"/>
      <c r="N19" s="8"/>
      <c r="O19" s="58"/>
      <c r="P19" s="8"/>
    </row>
    <row r="20" spans="2:16" s="1" customFormat="1" ht="15" customHeight="1">
      <c r="B20" s="14" t="s">
        <v>218</v>
      </c>
      <c r="C20" s="7">
        <v>13378</v>
      </c>
      <c r="D20" s="7">
        <v>164299</v>
      </c>
      <c r="E20" s="7">
        <v>396</v>
      </c>
      <c r="F20" s="8">
        <v>2.9600837195395427E-2</v>
      </c>
      <c r="G20" s="7">
        <v>12982</v>
      </c>
      <c r="H20" s="7">
        <v>163903</v>
      </c>
      <c r="I20" s="54">
        <v>12.625404406100754</v>
      </c>
      <c r="J20" s="54">
        <v>11.016541978387364</v>
      </c>
      <c r="K20" s="7">
        <v>952</v>
      </c>
      <c r="L20" s="8">
        <v>7.3332306270220304E-2</v>
      </c>
      <c r="M20" s="7">
        <v>11530</v>
      </c>
      <c r="N20" s="8">
        <v>7.0346485421255253E-2</v>
      </c>
      <c r="O20" s="58">
        <v>5.1597042289323687</v>
      </c>
      <c r="P20" s="8">
        <v>3.971254124882765E-2</v>
      </c>
    </row>
    <row r="21" spans="2:16" s="1" customFormat="1" ht="15" customHeight="1">
      <c r="B21" s="14" t="s">
        <v>219</v>
      </c>
      <c r="C21" s="7">
        <v>89736</v>
      </c>
      <c r="D21" s="7">
        <v>563400</v>
      </c>
      <c r="E21" s="7">
        <v>8941</v>
      </c>
      <c r="F21" s="8">
        <v>9.9636712133368999E-2</v>
      </c>
      <c r="G21" s="7">
        <v>80795</v>
      </c>
      <c r="H21" s="7">
        <v>554459</v>
      </c>
      <c r="I21" s="54">
        <v>6.8625409988241843</v>
      </c>
      <c r="J21" s="54">
        <v>5.7310439597817657</v>
      </c>
      <c r="K21" s="7">
        <v>7296</v>
      </c>
      <c r="L21" s="8">
        <v>9.0302617736246052E-2</v>
      </c>
      <c r="M21" s="7">
        <v>51573</v>
      </c>
      <c r="N21" s="8">
        <v>9.3014992993169912E-2</v>
      </c>
      <c r="O21" s="58">
        <v>1.7813014332570085</v>
      </c>
      <c r="P21" s="8">
        <v>9.0924165014067027E-2</v>
      </c>
    </row>
    <row r="22" spans="2:16" s="1" customFormat="1" ht="15" customHeight="1">
      <c r="B22" s="14" t="s">
        <v>220</v>
      </c>
      <c r="C22" s="7">
        <v>169681</v>
      </c>
      <c r="D22" s="7">
        <v>968299</v>
      </c>
      <c r="E22" s="7">
        <v>43174</v>
      </c>
      <c r="F22" s="8">
        <v>0.25444215911033058</v>
      </c>
      <c r="G22" s="7">
        <v>126507</v>
      </c>
      <c r="H22" s="7">
        <v>925125</v>
      </c>
      <c r="I22" s="54">
        <v>7.3128364438331479</v>
      </c>
      <c r="J22" s="54">
        <v>6.0852278949097434</v>
      </c>
      <c r="K22" s="7">
        <v>7790</v>
      </c>
      <c r="L22" s="8">
        <v>6.1577620210739328E-2</v>
      </c>
      <c r="M22" s="7">
        <v>75011</v>
      </c>
      <c r="N22" s="8">
        <v>8.1082015943791386E-2</v>
      </c>
      <c r="O22" s="58">
        <v>1.3688228327286234</v>
      </c>
      <c r="P22" s="8">
        <v>0.13435271633557905</v>
      </c>
    </row>
    <row r="23" spans="2:16" s="1" customFormat="1" ht="15" customHeight="1">
      <c r="B23" s="14" t="s">
        <v>221</v>
      </c>
      <c r="C23" s="7">
        <v>5333</v>
      </c>
      <c r="D23" s="7">
        <v>20974</v>
      </c>
      <c r="E23" s="7">
        <v>1407</v>
      </c>
      <c r="F23" s="8">
        <v>0.26382898931183196</v>
      </c>
      <c r="G23" s="7">
        <v>3926</v>
      </c>
      <c r="H23" s="7">
        <v>19567</v>
      </c>
      <c r="I23" s="54">
        <v>4.9839531329597557</v>
      </c>
      <c r="J23" s="54">
        <v>4.5959785522788206</v>
      </c>
      <c r="K23" s="7">
        <v>196</v>
      </c>
      <c r="L23" s="8">
        <v>4.9923586347427405E-2</v>
      </c>
      <c r="M23" s="7">
        <v>892</v>
      </c>
      <c r="N23" s="8">
        <v>4.5586957632749017E-2</v>
      </c>
      <c r="O23" s="58">
        <v>1.184728451349975</v>
      </c>
      <c r="P23" s="8">
        <v>3.5311310055988932E-3</v>
      </c>
    </row>
    <row r="24" spans="2:16" s="1" customFormat="1" ht="15" customHeight="1">
      <c r="B24" s="14" t="s">
        <v>222</v>
      </c>
      <c r="C24" s="7">
        <v>6415</v>
      </c>
      <c r="D24" s="7">
        <v>23454</v>
      </c>
      <c r="E24" s="7">
        <v>3141</v>
      </c>
      <c r="F24" s="8">
        <v>0.48963367108339828</v>
      </c>
      <c r="G24" s="7">
        <v>3274</v>
      </c>
      <c r="H24" s="7">
        <v>20313</v>
      </c>
      <c r="I24" s="54">
        <v>6.2043372021991452</v>
      </c>
      <c r="J24" s="54">
        <v>4.985966057441253</v>
      </c>
      <c r="K24" s="7">
        <v>210</v>
      </c>
      <c r="L24" s="8">
        <v>6.4141722663408673E-2</v>
      </c>
      <c r="M24" s="7">
        <v>2546</v>
      </c>
      <c r="N24" s="8">
        <v>0.12533845320730566</v>
      </c>
      <c r="O24" s="58">
        <v>1.0898227550397068</v>
      </c>
      <c r="P24" s="8">
        <v>2.5986019448692604E-3</v>
      </c>
    </row>
    <row r="25" spans="2:16" s="1" customFormat="1" ht="15" customHeight="1">
      <c r="B25" s="14" t="s">
        <v>223</v>
      </c>
      <c r="C25" s="7">
        <v>9334</v>
      </c>
      <c r="D25" s="7">
        <v>32608</v>
      </c>
      <c r="E25" s="7">
        <v>3817</v>
      </c>
      <c r="F25" s="8">
        <v>0.40893507606599527</v>
      </c>
      <c r="G25" s="7">
        <v>5517</v>
      </c>
      <c r="H25" s="7">
        <v>28791</v>
      </c>
      <c r="I25" s="54">
        <v>5.2185970636215337</v>
      </c>
      <c r="J25" s="54">
        <v>4.1394731855220765</v>
      </c>
      <c r="K25" s="7">
        <v>240</v>
      </c>
      <c r="L25" s="8">
        <v>4.3501903208265365E-2</v>
      </c>
      <c r="M25" s="7">
        <v>3282</v>
      </c>
      <c r="N25" s="8">
        <v>0.11399395644472231</v>
      </c>
      <c r="O25" s="58">
        <v>1.257973246329527</v>
      </c>
      <c r="P25" s="8">
        <v>5.2382130400133453E-3</v>
      </c>
    </row>
    <row r="26" spans="2:16" s="1" customFormat="1" ht="15" customHeight="1">
      <c r="B26" s="14" t="s">
        <v>224</v>
      </c>
      <c r="C26" s="7">
        <v>7140</v>
      </c>
      <c r="D26" s="7">
        <v>49559</v>
      </c>
      <c r="E26" s="7">
        <v>865</v>
      </c>
      <c r="F26" s="8">
        <v>0.1211484593837535</v>
      </c>
      <c r="G26" s="7">
        <v>6275</v>
      </c>
      <c r="H26" s="7">
        <v>48694</v>
      </c>
      <c r="I26" s="54">
        <v>7.76</v>
      </c>
      <c r="J26" s="54">
        <v>7.2552842864165168</v>
      </c>
      <c r="K26" s="7">
        <v>172</v>
      </c>
      <c r="L26" s="8">
        <v>2.741035856573705E-2</v>
      </c>
      <c r="M26" s="7">
        <v>1459</v>
      </c>
      <c r="N26" s="8">
        <v>2.9962623731876616E-2</v>
      </c>
      <c r="O26" s="58">
        <v>2.3179189322709171</v>
      </c>
      <c r="P26" s="8">
        <v>9.6924564260857105E-3</v>
      </c>
    </row>
    <row r="27" spans="2:16" s="1" customFormat="1" ht="15" customHeight="1">
      <c r="B27" s="14" t="s">
        <v>225</v>
      </c>
      <c r="C27" s="7">
        <v>16882</v>
      </c>
      <c r="D27" s="7">
        <v>109722</v>
      </c>
      <c r="E27" s="7">
        <v>2209</v>
      </c>
      <c r="F27" s="8">
        <v>0.13084942542352801</v>
      </c>
      <c r="G27" s="7">
        <v>14673</v>
      </c>
      <c r="H27" s="7">
        <v>107513</v>
      </c>
      <c r="I27" s="54">
        <v>7.3272677707353644</v>
      </c>
      <c r="J27" s="54">
        <v>6.1896651270207856</v>
      </c>
      <c r="K27" s="7">
        <v>817</v>
      </c>
      <c r="L27" s="8">
        <v>5.5680501601581132E-2</v>
      </c>
      <c r="M27" s="7">
        <v>9102</v>
      </c>
      <c r="N27" s="8">
        <v>8.4659529545264289E-2</v>
      </c>
      <c r="O27" s="58">
        <v>1.7587246643494852</v>
      </c>
      <c r="P27" s="8">
        <v>1.9857492831515718E-2</v>
      </c>
    </row>
    <row r="28" spans="2:16" s="1" customFormat="1" ht="15" customHeight="1">
      <c r="B28" s="14" t="s">
        <v>226</v>
      </c>
      <c r="C28" s="7">
        <v>4765</v>
      </c>
      <c r="D28" s="7">
        <v>82492</v>
      </c>
      <c r="E28" s="7">
        <v>92</v>
      </c>
      <c r="F28" s="8">
        <v>1.9307450157397692E-2</v>
      </c>
      <c r="G28" s="7">
        <v>4673</v>
      </c>
      <c r="H28" s="7">
        <v>82400</v>
      </c>
      <c r="I28" s="54">
        <v>17.633212069334476</v>
      </c>
      <c r="J28" s="54">
        <v>14.678963110667995</v>
      </c>
      <c r="K28" s="7">
        <v>661</v>
      </c>
      <c r="L28" s="8">
        <v>0.14145088808046222</v>
      </c>
      <c r="M28" s="7">
        <v>10464</v>
      </c>
      <c r="N28" s="8">
        <v>0.12699029126213593</v>
      </c>
      <c r="O28" s="58">
        <v>2.5754055852771245</v>
      </c>
      <c r="P28" s="8">
        <v>1.3630426634847816E-2</v>
      </c>
    </row>
    <row r="29" spans="2:16" s="1" customFormat="1" ht="15" customHeight="1">
      <c r="B29" s="14" t="s">
        <v>227</v>
      </c>
      <c r="C29" s="7">
        <v>1071</v>
      </c>
      <c r="D29" s="7">
        <v>10293</v>
      </c>
      <c r="E29" s="7">
        <v>5</v>
      </c>
      <c r="F29" s="8">
        <v>4.6685340802987861E-3</v>
      </c>
      <c r="G29" s="7">
        <v>1066</v>
      </c>
      <c r="H29" s="7">
        <v>10288</v>
      </c>
      <c r="I29" s="54">
        <v>9.6510318949343343</v>
      </c>
      <c r="J29" s="54">
        <v>8.3299697275479314</v>
      </c>
      <c r="K29" s="7">
        <v>75</v>
      </c>
      <c r="L29" s="8">
        <v>7.0356472795497185E-2</v>
      </c>
      <c r="M29" s="7">
        <v>664</v>
      </c>
      <c r="N29" s="8">
        <v>6.4541213063763606E-2</v>
      </c>
      <c r="O29" s="58">
        <v>0.88668264540337716</v>
      </c>
      <c r="P29" s="8">
        <v>7.3223369981847606E-4</v>
      </c>
    </row>
    <row r="30" spans="2:16" s="1" customFormat="1" ht="15" customHeight="1">
      <c r="B30" s="14" t="s">
        <v>229</v>
      </c>
      <c r="C30" s="7">
        <v>9457</v>
      </c>
      <c r="D30" s="7">
        <v>98969</v>
      </c>
      <c r="E30" s="7">
        <v>49</v>
      </c>
      <c r="F30" s="8">
        <v>5.1813471502590676E-3</v>
      </c>
      <c r="G30" s="7">
        <v>9408</v>
      </c>
      <c r="H30" s="7">
        <v>98920</v>
      </c>
      <c r="I30" s="54">
        <v>10.514455782312925</v>
      </c>
      <c r="J30" s="54">
        <v>8.7038852361028098</v>
      </c>
      <c r="K30" s="7">
        <v>1043</v>
      </c>
      <c r="L30" s="8">
        <v>0.11086309523809523</v>
      </c>
      <c r="M30" s="7">
        <v>9744</v>
      </c>
      <c r="N30" s="8">
        <v>9.8503841488071175E-2</v>
      </c>
      <c r="O30" s="58">
        <v>1.0837481717687076</v>
      </c>
      <c r="P30" s="8">
        <v>7.7017609856489594E-3</v>
      </c>
    </row>
    <row r="31" spans="2:16" s="1" customFormat="1" ht="15" customHeight="1">
      <c r="B31" s="14" t="s">
        <v>230</v>
      </c>
      <c r="C31" s="7">
        <v>10022</v>
      </c>
      <c r="D31" s="7">
        <v>144153</v>
      </c>
      <c r="E31" s="7">
        <v>85</v>
      </c>
      <c r="F31" s="8">
        <v>8.4813410496906803E-3</v>
      </c>
      <c r="G31" s="7">
        <v>9937</v>
      </c>
      <c r="H31" s="7">
        <v>144068</v>
      </c>
      <c r="I31" s="54">
        <v>14.49813827110798</v>
      </c>
      <c r="J31" s="54">
        <v>11.823711695168139</v>
      </c>
      <c r="K31" s="7">
        <v>1224</v>
      </c>
      <c r="L31" s="8">
        <v>0.12317600885579148</v>
      </c>
      <c r="M31" s="7">
        <v>16014</v>
      </c>
      <c r="N31" s="8">
        <v>0.11115584307410389</v>
      </c>
      <c r="O31" s="58">
        <v>1.4079986011874812</v>
      </c>
      <c r="P31" s="8">
        <v>1.096958241008001E-2</v>
      </c>
    </row>
    <row r="32" spans="2:16" s="1" customFormat="1" ht="15" customHeight="1">
      <c r="B32" s="14" t="s">
        <v>231</v>
      </c>
      <c r="C32" s="7">
        <v>670</v>
      </c>
      <c r="D32" s="7">
        <v>3643</v>
      </c>
      <c r="E32" s="7">
        <v>3</v>
      </c>
      <c r="F32" s="8">
        <v>4.4776119402985077E-3</v>
      </c>
      <c r="G32" s="7">
        <v>667</v>
      </c>
      <c r="H32" s="7">
        <v>3640</v>
      </c>
      <c r="I32" s="54">
        <v>5.4572713643178412</v>
      </c>
      <c r="J32" s="54">
        <v>5.3444613050075871</v>
      </c>
      <c r="K32" s="7">
        <v>8</v>
      </c>
      <c r="L32" s="8">
        <v>1.1994002998500749E-2</v>
      </c>
      <c r="M32" s="7">
        <v>38</v>
      </c>
      <c r="N32" s="8">
        <v>1.0439560439560439E-2</v>
      </c>
      <c r="O32" s="58">
        <v>0.79525742128935528</v>
      </c>
      <c r="P32" s="8">
        <v>3.6914042925172038E-4</v>
      </c>
    </row>
    <row r="33" spans="2:16" s="1" customFormat="1" ht="15" customHeight="1">
      <c r="B33" s="14" t="s">
        <v>232</v>
      </c>
      <c r="C33" s="7">
        <v>158275</v>
      </c>
      <c r="D33" s="7">
        <v>1658076</v>
      </c>
      <c r="E33" s="7">
        <v>2722</v>
      </c>
      <c r="F33" s="8">
        <v>1.7197915021323645E-2</v>
      </c>
      <c r="G33" s="7">
        <v>155553</v>
      </c>
      <c r="H33" s="7">
        <v>1655354</v>
      </c>
      <c r="I33" s="54">
        <v>10.641736257095653</v>
      </c>
      <c r="J33" s="54">
        <v>8.9969652950567394</v>
      </c>
      <c r="K33" s="7">
        <v>16495</v>
      </c>
      <c r="L33" s="8">
        <v>0.10604102781688557</v>
      </c>
      <c r="M33" s="7">
        <v>143270</v>
      </c>
      <c r="N33" s="8">
        <v>8.6549463135981788E-2</v>
      </c>
      <c r="O33" s="58">
        <v>1.0848476242823988</v>
      </c>
      <c r="P33" s="8">
        <v>0.1275140074889351</v>
      </c>
    </row>
    <row r="34" spans="2:16" s="1" customFormat="1" ht="15" customHeight="1">
      <c r="B34" s="14" t="s">
        <v>233</v>
      </c>
      <c r="C34" s="7">
        <v>484</v>
      </c>
      <c r="D34" s="7">
        <v>25369</v>
      </c>
      <c r="E34" s="7">
        <v>1</v>
      </c>
      <c r="F34" s="8">
        <v>2.0661157024793389E-3</v>
      </c>
      <c r="G34" s="7">
        <v>483</v>
      </c>
      <c r="H34" s="7">
        <v>25368</v>
      </c>
      <c r="I34" s="54">
        <v>52.521739130434781</v>
      </c>
      <c r="J34" s="54">
        <v>46.801310043668124</v>
      </c>
      <c r="K34" s="7">
        <v>25</v>
      </c>
      <c r="L34" s="8">
        <v>5.1759834368530024E-2</v>
      </c>
      <c r="M34" s="7">
        <v>592</v>
      </c>
      <c r="N34" s="8">
        <v>2.3336486912645855E-2</v>
      </c>
      <c r="O34" s="58">
        <v>1.3320447204968944</v>
      </c>
      <c r="P34" s="8">
        <v>4.6014803823295398E-4</v>
      </c>
    </row>
    <row r="35" spans="2:16" s="1" customFormat="1" ht="15" customHeight="1">
      <c r="B35" s="14" t="s">
        <v>234</v>
      </c>
      <c r="C35" s="7">
        <v>11796</v>
      </c>
      <c r="D35" s="7">
        <v>120732</v>
      </c>
      <c r="E35" s="7">
        <v>671</v>
      </c>
      <c r="F35" s="8">
        <v>5.6883689386232623E-2</v>
      </c>
      <c r="G35" s="7">
        <v>11125</v>
      </c>
      <c r="H35" s="7">
        <v>120061</v>
      </c>
      <c r="I35" s="54">
        <v>10.792</v>
      </c>
      <c r="J35" s="54">
        <v>8.9461909924115499</v>
      </c>
      <c r="K35" s="7">
        <v>978</v>
      </c>
      <c r="L35" s="8">
        <v>8.7910112359550568E-2</v>
      </c>
      <c r="M35" s="7">
        <v>11337</v>
      </c>
      <c r="N35" s="8">
        <v>9.4426999608532333E-2</v>
      </c>
      <c r="O35" s="58">
        <v>1.3357160719101124</v>
      </c>
      <c r="P35" s="8">
        <v>1.0708361303439199E-2</v>
      </c>
    </row>
    <row r="36" spans="2:16" s="1" customFormat="1" ht="15" customHeight="1">
      <c r="B36" s="14" t="s">
        <v>235</v>
      </c>
      <c r="C36" s="7">
        <v>22278</v>
      </c>
      <c r="D36" s="7">
        <v>181195</v>
      </c>
      <c r="E36" s="7">
        <v>2235</v>
      </c>
      <c r="F36" s="8">
        <v>0.10032318879612173</v>
      </c>
      <c r="G36" s="7">
        <v>20043</v>
      </c>
      <c r="H36" s="7">
        <v>178960</v>
      </c>
      <c r="I36" s="54">
        <v>8.9288030733922064</v>
      </c>
      <c r="J36" s="54">
        <v>7.9517708333333337</v>
      </c>
      <c r="K36" s="7">
        <v>843</v>
      </c>
      <c r="L36" s="8">
        <v>4.20595719203712E-2</v>
      </c>
      <c r="M36" s="7">
        <v>9256</v>
      </c>
      <c r="N36" s="8">
        <v>5.1721054984354045E-2</v>
      </c>
      <c r="O36" s="58">
        <v>1.9581660829217182</v>
      </c>
      <c r="P36" s="8">
        <v>3.4336260093471432E-2</v>
      </c>
    </row>
    <row r="37" spans="2:16" s="1" customFormat="1" ht="15" customHeight="1">
      <c r="B37" s="14" t="s">
        <v>236</v>
      </c>
      <c r="C37" s="7">
        <v>70772</v>
      </c>
      <c r="D37" s="7">
        <v>226853</v>
      </c>
      <c r="E37" s="7">
        <v>239</v>
      </c>
      <c r="F37" s="8">
        <v>3.37704176793082E-3</v>
      </c>
      <c r="G37" s="7">
        <v>70533</v>
      </c>
      <c r="H37" s="7">
        <v>226614</v>
      </c>
      <c r="I37" s="54">
        <v>3.2128790778784397</v>
      </c>
      <c r="J37" s="54">
        <v>3.1734111451142266</v>
      </c>
      <c r="K37" s="7">
        <v>278</v>
      </c>
      <c r="L37" s="8">
        <v>3.9414174925212313E-3</v>
      </c>
      <c r="M37" s="7">
        <v>1255</v>
      </c>
      <c r="N37" s="8">
        <v>5.5380514884340775E-3</v>
      </c>
      <c r="O37" s="58">
        <v>0.27442353508286899</v>
      </c>
      <c r="P37" s="8">
        <v>1.0186813213067705E-2</v>
      </c>
    </row>
    <row r="38" spans="2:16" s="1" customFormat="1" ht="15" customHeight="1">
      <c r="B38" s="14" t="s">
        <v>237</v>
      </c>
      <c r="C38" s="7">
        <v>39271</v>
      </c>
      <c r="D38" s="7">
        <v>353509</v>
      </c>
      <c r="E38" s="7">
        <v>881</v>
      </c>
      <c r="F38" s="8">
        <v>2.2433857044638537E-2</v>
      </c>
      <c r="G38" s="7">
        <v>38390</v>
      </c>
      <c r="H38" s="7">
        <v>352628</v>
      </c>
      <c r="I38" s="54">
        <v>9.1854128679343585</v>
      </c>
      <c r="J38" s="54">
        <v>8.3311356113041342</v>
      </c>
      <c r="K38" s="7">
        <v>1837</v>
      </c>
      <c r="L38" s="8">
        <v>4.7851002865329513E-2</v>
      </c>
      <c r="M38" s="7">
        <v>16301</v>
      </c>
      <c r="N38" s="8">
        <v>4.6227185589346277E-2</v>
      </c>
      <c r="O38" s="58">
        <v>1.0794968976295913</v>
      </c>
      <c r="P38" s="8">
        <v>3.1225414248117294E-2</v>
      </c>
    </row>
    <row r="39" spans="2:16" s="1" customFormat="1" ht="15" customHeight="1">
      <c r="B39" s="14" t="s">
        <v>238</v>
      </c>
      <c r="C39" s="7">
        <v>2788</v>
      </c>
      <c r="D39" s="7">
        <v>22420</v>
      </c>
      <c r="E39" s="7">
        <v>159</v>
      </c>
      <c r="F39" s="8">
        <v>5.703012912482066E-2</v>
      </c>
      <c r="G39" s="7">
        <v>2629</v>
      </c>
      <c r="H39" s="7">
        <v>22261</v>
      </c>
      <c r="I39" s="54">
        <v>8.467478128565995</v>
      </c>
      <c r="J39" s="54">
        <v>6.852893890675241</v>
      </c>
      <c r="K39" s="7">
        <v>141</v>
      </c>
      <c r="L39" s="8">
        <v>5.3632559908710534E-2</v>
      </c>
      <c r="M39" s="7">
        <v>2496</v>
      </c>
      <c r="N39" s="8">
        <v>0.11212434302142761</v>
      </c>
      <c r="O39" s="58">
        <v>0.93793202738683912</v>
      </c>
      <c r="P39" s="8">
        <v>1.519118716450645E-3</v>
      </c>
    </row>
    <row r="40" spans="2:16" s="1" customFormat="1" ht="15" customHeight="1">
      <c r="B40" s="14" t="s">
        <v>239</v>
      </c>
      <c r="C40" s="7">
        <v>14086</v>
      </c>
      <c r="D40" s="7">
        <v>32117</v>
      </c>
      <c r="E40" s="7">
        <v>7376</v>
      </c>
      <c r="F40" s="8">
        <v>0.52364049410762459</v>
      </c>
      <c r="G40" s="7">
        <v>6710</v>
      </c>
      <c r="H40" s="7">
        <v>24741</v>
      </c>
      <c r="I40" s="54">
        <v>3.687183308494784</v>
      </c>
      <c r="J40" s="54">
        <v>3.3344736432903126</v>
      </c>
      <c r="K40" s="7">
        <v>279</v>
      </c>
      <c r="L40" s="8">
        <v>4.1579731743666172E-2</v>
      </c>
      <c r="M40" s="7">
        <v>1382</v>
      </c>
      <c r="N40" s="8">
        <v>5.5858696091508023E-2</v>
      </c>
      <c r="O40" s="58">
        <v>0.78471953800298067</v>
      </c>
      <c r="P40" s="8">
        <v>4.1826582074199785E-3</v>
      </c>
    </row>
    <row r="41" spans="2:16" s="1" customFormat="1" ht="15" customHeight="1">
      <c r="B41" s="14" t="s">
        <v>240</v>
      </c>
      <c r="C41" s="7">
        <v>60</v>
      </c>
      <c r="D41" s="7">
        <v>136</v>
      </c>
      <c r="E41" s="7">
        <v>21</v>
      </c>
      <c r="F41" s="8">
        <v>0.35</v>
      </c>
      <c r="G41" s="7">
        <v>39</v>
      </c>
      <c r="H41" s="7">
        <v>115</v>
      </c>
      <c r="I41" s="54">
        <v>2.9487179487179489</v>
      </c>
      <c r="J41" s="54">
        <v>2.9487179487179489</v>
      </c>
      <c r="K41" s="7"/>
      <c r="L41" s="8"/>
      <c r="M41" s="7">
        <v>0</v>
      </c>
      <c r="N41" s="8">
        <v>0</v>
      </c>
      <c r="O41" s="58">
        <v>1.123174358974359</v>
      </c>
      <c r="P41" s="8">
        <v>3.5539935666202083E-5</v>
      </c>
    </row>
    <row r="42" spans="2:16" s="1" customFormat="1" ht="15" customHeight="1">
      <c r="B42" s="14" t="s">
        <v>241</v>
      </c>
      <c r="C42" s="7">
        <v>138538</v>
      </c>
      <c r="D42" s="7">
        <v>722561</v>
      </c>
      <c r="E42" s="7">
        <v>39600</v>
      </c>
      <c r="F42" s="8">
        <v>0.28584215161183213</v>
      </c>
      <c r="G42" s="7">
        <v>98938</v>
      </c>
      <c r="H42" s="7">
        <v>682961</v>
      </c>
      <c r="I42" s="54">
        <v>6.9029189997776381</v>
      </c>
      <c r="J42" s="54">
        <v>6.3080277481548741</v>
      </c>
      <c r="K42" s="7">
        <v>4229</v>
      </c>
      <c r="L42" s="8">
        <v>4.2743940649699809E-2</v>
      </c>
      <c r="M42" s="7">
        <v>32706</v>
      </c>
      <c r="N42" s="8">
        <v>4.7888532434502119E-2</v>
      </c>
      <c r="O42" s="58">
        <v>1.512208356748671</v>
      </c>
      <c r="P42" s="8">
        <v>0.11670011083450214</v>
      </c>
    </row>
    <row r="43" spans="2:16" s="1" customFormat="1" ht="15" customHeight="1">
      <c r="B43" s="14" t="s">
        <v>242</v>
      </c>
      <c r="C43" s="7">
        <v>145762</v>
      </c>
      <c r="D43" s="7">
        <v>559575</v>
      </c>
      <c r="E43" s="7">
        <v>19684</v>
      </c>
      <c r="F43" s="8">
        <v>0.13504205485654697</v>
      </c>
      <c r="G43" s="7">
        <v>126078</v>
      </c>
      <c r="H43" s="7">
        <v>539891</v>
      </c>
      <c r="I43" s="54">
        <v>4.2821983216738841</v>
      </c>
      <c r="J43" s="54">
        <v>3.7653154367083657</v>
      </c>
      <c r="K43" s="7">
        <v>11047</v>
      </c>
      <c r="L43" s="8">
        <v>8.7620361998128143E-2</v>
      </c>
      <c r="M43" s="7">
        <v>43562</v>
      </c>
      <c r="N43" s="8">
        <v>8.0686657121530087E-2</v>
      </c>
      <c r="O43" s="58">
        <v>0.58765221212265417</v>
      </c>
      <c r="P43" s="8">
        <v>6.1137499158132845E-2</v>
      </c>
    </row>
    <row r="44" spans="2:16" s="1" customFormat="1" ht="15" customHeight="1">
      <c r="B44" s="14" t="s">
        <v>243</v>
      </c>
      <c r="C44" s="7">
        <v>43724</v>
      </c>
      <c r="D44" s="7">
        <v>146429</v>
      </c>
      <c r="E44" s="7">
        <v>16115</v>
      </c>
      <c r="F44" s="8">
        <v>0.36856188820784924</v>
      </c>
      <c r="G44" s="7">
        <v>27609</v>
      </c>
      <c r="H44" s="7">
        <v>130314</v>
      </c>
      <c r="I44" s="54">
        <v>4.7199826143648806</v>
      </c>
      <c r="J44" s="54">
        <v>4.3062563638420635</v>
      </c>
      <c r="K44" s="7">
        <v>1092</v>
      </c>
      <c r="L44" s="8">
        <v>3.9552319895686187E-2</v>
      </c>
      <c r="M44" s="7">
        <v>6082</v>
      </c>
      <c r="N44" s="8">
        <v>4.6671884832021115E-2</v>
      </c>
      <c r="O44" s="58">
        <v>1.0846644282661453</v>
      </c>
      <c r="P44" s="8">
        <v>2.092584187915815E-2</v>
      </c>
    </row>
    <row r="45" spans="2:16" s="1" customFormat="1" ht="15" customHeight="1">
      <c r="B45" s="14" t="s">
        <v>244</v>
      </c>
      <c r="C45" s="7">
        <v>59022</v>
      </c>
      <c r="D45" s="7">
        <v>266699</v>
      </c>
      <c r="E45" s="7">
        <v>6817</v>
      </c>
      <c r="F45" s="8">
        <v>0.11549930534377012</v>
      </c>
      <c r="G45" s="7">
        <v>52205</v>
      </c>
      <c r="H45" s="7">
        <v>259882</v>
      </c>
      <c r="I45" s="54">
        <v>4.9781055454458389</v>
      </c>
      <c r="J45" s="54">
        <v>4.5166478555304739</v>
      </c>
      <c r="K45" s="7">
        <v>2589</v>
      </c>
      <c r="L45" s="8">
        <v>4.9592950866775211E-2</v>
      </c>
      <c r="M45" s="7">
        <v>14420</v>
      </c>
      <c r="N45" s="8">
        <v>5.5486720896406834E-2</v>
      </c>
      <c r="O45" s="58">
        <v>0.78964546882482511</v>
      </c>
      <c r="P45" s="8">
        <v>2.3364736117929087E-2</v>
      </c>
    </row>
    <row r="46" spans="2:16" s="1" customFormat="1" ht="15" customHeight="1">
      <c r="B46" s="14" t="s">
        <v>245</v>
      </c>
      <c r="C46" s="7">
        <v>20587</v>
      </c>
      <c r="D46" s="7">
        <v>266605</v>
      </c>
      <c r="E46" s="7">
        <v>887</v>
      </c>
      <c r="F46" s="8">
        <v>4.3085442269393308E-2</v>
      </c>
      <c r="G46" s="7">
        <v>19700</v>
      </c>
      <c r="H46" s="7">
        <v>265718</v>
      </c>
      <c r="I46" s="54">
        <v>13.488223350253808</v>
      </c>
      <c r="J46" s="54">
        <v>10.990708915145005</v>
      </c>
      <c r="K46" s="7">
        <v>1080</v>
      </c>
      <c r="L46" s="8">
        <v>5.4822335025380711E-2</v>
      </c>
      <c r="M46" s="7">
        <v>25338</v>
      </c>
      <c r="N46" s="8">
        <v>9.5356731572569423E-2</v>
      </c>
      <c r="O46" s="58">
        <v>0.72616225888324881</v>
      </c>
      <c r="P46" s="8">
        <v>1.0892072195432072E-2</v>
      </c>
    </row>
    <row r="47" spans="2:16" s="1" customFormat="1" ht="15" customHeight="1">
      <c r="B47" s="14" t="s">
        <v>246</v>
      </c>
      <c r="C47" s="7">
        <v>58196</v>
      </c>
      <c r="D47" s="7">
        <v>275194</v>
      </c>
      <c r="E47" s="7">
        <v>13010</v>
      </c>
      <c r="F47" s="8">
        <v>0.22355488349714758</v>
      </c>
      <c r="G47" s="7">
        <v>45186</v>
      </c>
      <c r="H47" s="7">
        <v>262184</v>
      </c>
      <c r="I47" s="54">
        <v>5.8023281547381931</v>
      </c>
      <c r="J47" s="54">
        <v>5.1721716635099551</v>
      </c>
      <c r="K47" s="7">
        <v>1892</v>
      </c>
      <c r="L47" s="8">
        <v>4.1871376089939363E-2</v>
      </c>
      <c r="M47" s="7">
        <v>14745</v>
      </c>
      <c r="N47" s="8">
        <v>5.6239129771458216E-2</v>
      </c>
      <c r="O47" s="58">
        <v>1.0131519342274156</v>
      </c>
      <c r="P47" s="8">
        <v>3.755730032955476E-2</v>
      </c>
    </row>
    <row r="48" spans="2:16" s="1" customFormat="1" ht="15" customHeight="1">
      <c r="B48" s="14" t="s">
        <v>247</v>
      </c>
      <c r="C48" s="7">
        <v>162</v>
      </c>
      <c r="D48" s="7">
        <v>3129</v>
      </c>
      <c r="E48" s="7">
        <v>17</v>
      </c>
      <c r="F48" s="8">
        <v>0.10493827160493827</v>
      </c>
      <c r="G48" s="7">
        <v>145</v>
      </c>
      <c r="H48" s="7">
        <v>3112</v>
      </c>
      <c r="I48" s="54">
        <v>21.46206896551724</v>
      </c>
      <c r="J48" s="54">
        <v>19.153846153846153</v>
      </c>
      <c r="K48" s="7">
        <v>15</v>
      </c>
      <c r="L48" s="8">
        <v>0.10344827586206896</v>
      </c>
      <c r="M48" s="7">
        <v>222</v>
      </c>
      <c r="N48" s="8">
        <v>7.1336760925449869E-2</v>
      </c>
      <c r="O48" s="58">
        <v>4.4487931034482759</v>
      </c>
      <c r="P48" s="8">
        <v>4.172130436736316E-4</v>
      </c>
    </row>
    <row r="49" spans="2:16" s="1" customFormat="1" ht="15" customHeight="1">
      <c r="B49" s="14" t="s">
        <v>248</v>
      </c>
      <c r="C49" s="7">
        <v>3252</v>
      </c>
      <c r="D49" s="7">
        <v>37003</v>
      </c>
      <c r="E49" s="7">
        <v>296</v>
      </c>
      <c r="F49" s="8">
        <v>9.1020910209102093E-2</v>
      </c>
      <c r="G49" s="7">
        <v>2956</v>
      </c>
      <c r="H49" s="7">
        <v>36707</v>
      </c>
      <c r="I49" s="54">
        <v>12.417794316644114</v>
      </c>
      <c r="J49" s="54">
        <v>9.7786230505895784</v>
      </c>
      <c r="K49" s="7">
        <v>327</v>
      </c>
      <c r="L49" s="8">
        <v>0.11062246278755074</v>
      </c>
      <c r="M49" s="7">
        <v>4601</v>
      </c>
      <c r="N49" s="8">
        <v>0.12534393984798539</v>
      </c>
      <c r="O49" s="58">
        <v>1.473767050067659</v>
      </c>
      <c r="P49" s="8">
        <v>4.1790882026732186E-3</v>
      </c>
    </row>
    <row r="50" spans="2:16" s="1" customFormat="1" ht="15" customHeight="1">
      <c r="B50" s="14" t="s">
        <v>249</v>
      </c>
      <c r="C50" s="7">
        <v>8029</v>
      </c>
      <c r="D50" s="7">
        <v>105642</v>
      </c>
      <c r="E50" s="7">
        <v>369</v>
      </c>
      <c r="F50" s="8">
        <v>4.5958400797110471E-2</v>
      </c>
      <c r="G50" s="7">
        <v>7660</v>
      </c>
      <c r="H50" s="7">
        <v>105273</v>
      </c>
      <c r="I50" s="54">
        <v>13.743211488250653</v>
      </c>
      <c r="J50" s="54">
        <v>11.127178189994378</v>
      </c>
      <c r="K50" s="7">
        <v>544</v>
      </c>
      <c r="L50" s="8">
        <v>7.1018276762402091E-2</v>
      </c>
      <c r="M50" s="7">
        <v>10935</v>
      </c>
      <c r="N50" s="8">
        <v>0.10387278789433188</v>
      </c>
      <c r="O50" s="58">
        <v>5.0836015535248045</v>
      </c>
      <c r="P50" s="8">
        <v>2.3116624947272763E-2</v>
      </c>
    </row>
    <row r="51" spans="2:16" s="1" customFormat="1" ht="15" customHeight="1">
      <c r="B51" s="14" t="s">
        <v>250</v>
      </c>
      <c r="C51" s="7">
        <v>3663</v>
      </c>
      <c r="D51" s="7">
        <v>20215</v>
      </c>
      <c r="E51" s="7">
        <v>275</v>
      </c>
      <c r="F51" s="8">
        <v>7.5075075075075076E-2</v>
      </c>
      <c r="G51" s="7">
        <v>3388</v>
      </c>
      <c r="H51" s="7">
        <v>19940</v>
      </c>
      <c r="I51" s="54">
        <v>5.885478158205431</v>
      </c>
      <c r="J51" s="54">
        <v>4.7646144278606961</v>
      </c>
      <c r="K51" s="7">
        <v>172</v>
      </c>
      <c r="L51" s="8">
        <v>5.0767414403778043E-2</v>
      </c>
      <c r="M51" s="7">
        <v>2054</v>
      </c>
      <c r="N51" s="8">
        <v>0.10300902708124374</v>
      </c>
      <c r="O51" s="58">
        <v>1.7710525678866589</v>
      </c>
      <c r="P51" s="8">
        <v>4.0582148584774064E-3</v>
      </c>
    </row>
    <row r="52" spans="2:16" s="1" customFormat="1" ht="15" customHeight="1">
      <c r="B52" s="14" t="s">
        <v>251</v>
      </c>
      <c r="C52" s="7">
        <v>4747</v>
      </c>
      <c r="D52" s="7">
        <v>17489</v>
      </c>
      <c r="E52" s="7">
        <v>2378</v>
      </c>
      <c r="F52" s="8">
        <v>0.50094796713713929</v>
      </c>
      <c r="G52" s="7">
        <v>2369</v>
      </c>
      <c r="H52" s="7">
        <v>15111</v>
      </c>
      <c r="I52" s="54">
        <v>6.3786407766990294</v>
      </c>
      <c r="J52" s="54">
        <v>5.8209150326797383</v>
      </c>
      <c r="K52" s="7">
        <v>74</v>
      </c>
      <c r="L52" s="8">
        <v>3.1236808780075981E-2</v>
      </c>
      <c r="M52" s="7">
        <v>795</v>
      </c>
      <c r="N52" s="8">
        <v>5.2610680960889417E-2</v>
      </c>
      <c r="O52" s="58">
        <v>1.1002587589700297</v>
      </c>
      <c r="P52" s="8">
        <v>1.9037790771954681E-3</v>
      </c>
    </row>
    <row r="53" spans="2:16" s="1" customFormat="1" ht="15" customHeight="1">
      <c r="B53" s="14" t="s">
        <v>252</v>
      </c>
      <c r="C53" s="7">
        <v>1580</v>
      </c>
      <c r="D53" s="7">
        <v>13204</v>
      </c>
      <c r="E53" s="7">
        <v>418</v>
      </c>
      <c r="F53" s="8">
        <v>0.26455696202531648</v>
      </c>
      <c r="G53" s="7">
        <v>1162</v>
      </c>
      <c r="H53" s="7">
        <v>12786</v>
      </c>
      <c r="I53" s="54">
        <v>11.003442340791738</v>
      </c>
      <c r="J53" s="54">
        <v>9.0267686424474185</v>
      </c>
      <c r="K53" s="7">
        <v>116</v>
      </c>
      <c r="L53" s="8">
        <v>9.9827882960413075E-2</v>
      </c>
      <c r="M53" s="7">
        <v>1242</v>
      </c>
      <c r="N53" s="8">
        <v>9.7137494134209287E-2</v>
      </c>
      <c r="O53" s="58">
        <v>0.77805060240963864</v>
      </c>
      <c r="P53" s="8">
        <v>6.6303647768972923E-4</v>
      </c>
    </row>
    <row r="54" spans="2:16" s="1" customFormat="1" ht="15" customHeight="1">
      <c r="B54" s="14" t="s">
        <v>253</v>
      </c>
      <c r="C54" s="7">
        <v>175</v>
      </c>
      <c r="D54" s="7">
        <v>1736</v>
      </c>
      <c r="E54" s="7"/>
      <c r="F54" s="8"/>
      <c r="G54" s="7">
        <v>175</v>
      </c>
      <c r="H54" s="7">
        <v>1736</v>
      </c>
      <c r="I54" s="54">
        <v>9.92</v>
      </c>
      <c r="J54" s="54">
        <v>8.6036585365853657</v>
      </c>
      <c r="K54" s="7">
        <v>11</v>
      </c>
      <c r="L54" s="8">
        <v>6.2857142857142861E-2</v>
      </c>
      <c r="M54" s="7">
        <v>68</v>
      </c>
      <c r="N54" s="8">
        <v>3.9170506912442393E-2</v>
      </c>
      <c r="O54" s="58">
        <v>1.480237142857143</v>
      </c>
      <c r="P54" s="8">
        <v>1.8513945863291676E-4</v>
      </c>
    </row>
    <row r="55" spans="2:16" s="1" customFormat="1" ht="15" customHeight="1">
      <c r="B55" s="14" t="s">
        <v>254</v>
      </c>
      <c r="C55" s="7">
        <v>86945</v>
      </c>
      <c r="D55" s="7">
        <v>2056967</v>
      </c>
      <c r="E55" s="7">
        <v>539</v>
      </c>
      <c r="F55" s="8">
        <v>6.1993214100868367E-3</v>
      </c>
      <c r="G55" s="7">
        <v>86406</v>
      </c>
      <c r="H55" s="7">
        <v>2056428</v>
      </c>
      <c r="I55" s="54">
        <v>23.79959725019096</v>
      </c>
      <c r="J55" s="54">
        <v>20.594869414792626</v>
      </c>
      <c r="K55" s="7">
        <v>15303</v>
      </c>
      <c r="L55" s="8">
        <v>0.17710575654468438</v>
      </c>
      <c r="M55" s="7">
        <v>153346</v>
      </c>
      <c r="N55" s="8">
        <v>7.4569107209199639E-2</v>
      </c>
      <c r="O55" s="58">
        <v>0.89070919496331302</v>
      </c>
      <c r="P55" s="8">
        <v>5.1719606997582407E-2</v>
      </c>
    </row>
    <row r="56" spans="2:16" s="1" customFormat="1" ht="15" customHeight="1">
      <c r="B56" s="14" t="s">
        <v>256</v>
      </c>
      <c r="C56" s="7">
        <v>7065</v>
      </c>
      <c r="D56" s="7">
        <v>62328</v>
      </c>
      <c r="E56" s="7">
        <v>247</v>
      </c>
      <c r="F56" s="8">
        <v>3.4961075725406937E-2</v>
      </c>
      <c r="G56" s="7">
        <v>6818</v>
      </c>
      <c r="H56" s="7">
        <v>62081</v>
      </c>
      <c r="I56" s="54">
        <v>9.1054561454972127</v>
      </c>
      <c r="J56" s="54">
        <v>7.4068745003996801</v>
      </c>
      <c r="K56" s="7">
        <v>563</v>
      </c>
      <c r="L56" s="8">
        <v>8.2575535347609266E-2</v>
      </c>
      <c r="M56" s="7">
        <v>5963</v>
      </c>
      <c r="N56" s="8">
        <v>9.6051932153154745E-2</v>
      </c>
      <c r="O56" s="58">
        <v>1.2181023760633618</v>
      </c>
      <c r="P56" s="8">
        <v>6.5495580754703171E-3</v>
      </c>
    </row>
    <row r="57" spans="2:16" s="1" customFormat="1" ht="15" customHeight="1">
      <c r="B57" s="14" t="s">
        <v>257</v>
      </c>
      <c r="C57" s="7">
        <v>7470</v>
      </c>
      <c r="D57" s="7">
        <v>223006</v>
      </c>
      <c r="E57" s="7">
        <v>22</v>
      </c>
      <c r="F57" s="8">
        <v>2.9451137884872825E-3</v>
      </c>
      <c r="G57" s="7">
        <v>7448</v>
      </c>
      <c r="H57" s="7">
        <v>222984</v>
      </c>
      <c r="I57" s="54">
        <v>29.938775510204081</v>
      </c>
      <c r="J57" s="54">
        <v>27.958106409719313</v>
      </c>
      <c r="K57" s="7">
        <v>287</v>
      </c>
      <c r="L57" s="8">
        <v>3.8533834586466163E-2</v>
      </c>
      <c r="M57" s="7">
        <v>5999</v>
      </c>
      <c r="N57" s="8">
        <v>2.690327557134144E-2</v>
      </c>
      <c r="O57" s="58">
        <v>0.81218988990332974</v>
      </c>
      <c r="P57" s="8">
        <v>4.1399990203203037E-3</v>
      </c>
    </row>
    <row r="58" spans="2:16" s="1" customFormat="1" ht="15" customHeight="1">
      <c r="B58" s="14" t="s">
        <v>258</v>
      </c>
      <c r="C58" s="7">
        <v>1466</v>
      </c>
      <c r="D58" s="7">
        <v>6242</v>
      </c>
      <c r="E58" s="7">
        <v>54</v>
      </c>
      <c r="F58" s="8">
        <v>3.6834924965893585E-2</v>
      </c>
      <c r="G58" s="7">
        <v>1412</v>
      </c>
      <c r="H58" s="7">
        <v>6188</v>
      </c>
      <c r="I58" s="54">
        <v>4.3824362606232299</v>
      </c>
      <c r="J58" s="54">
        <v>4.3824362606232299</v>
      </c>
      <c r="K58" s="7"/>
      <c r="L58" s="8"/>
      <c r="M58" s="7">
        <v>0</v>
      </c>
      <c r="N58" s="8">
        <v>0</v>
      </c>
      <c r="O58" s="58">
        <v>1.2908734419263457</v>
      </c>
      <c r="P58" s="8">
        <v>9.4805502121811749E-4</v>
      </c>
    </row>
    <row r="59" spans="2:16" s="1" customFormat="1" ht="15" customHeight="1">
      <c r="B59" s="14" t="s">
        <v>259</v>
      </c>
      <c r="C59" s="7">
        <v>17415</v>
      </c>
      <c r="D59" s="7">
        <v>157015</v>
      </c>
      <c r="E59" s="7">
        <v>355</v>
      </c>
      <c r="F59" s="8">
        <v>2.0384725811082399E-2</v>
      </c>
      <c r="G59" s="7">
        <v>17060</v>
      </c>
      <c r="H59" s="7">
        <v>156660</v>
      </c>
      <c r="I59" s="54">
        <v>9.1828839390386872</v>
      </c>
      <c r="J59" s="54">
        <v>8.1672082899012821</v>
      </c>
      <c r="K59" s="7">
        <v>751</v>
      </c>
      <c r="L59" s="8">
        <v>4.4021101992966001E-2</v>
      </c>
      <c r="M59" s="7">
        <v>10654</v>
      </c>
      <c r="N59" s="8">
        <v>6.8007149240393208E-2</v>
      </c>
      <c r="O59" s="58">
        <v>1.5455401817116063</v>
      </c>
      <c r="P59" s="8">
        <v>1.3980323502952014E-2</v>
      </c>
    </row>
    <row r="60" spans="2:16" s="1" customFormat="1" ht="15" customHeight="1">
      <c r="B60" s="14" t="s">
        <v>260</v>
      </c>
      <c r="C60" s="7">
        <v>27464</v>
      </c>
      <c r="D60" s="7">
        <v>233857</v>
      </c>
      <c r="E60" s="7">
        <v>1142</v>
      </c>
      <c r="F60" s="8">
        <v>4.1581706961840957E-2</v>
      </c>
      <c r="G60" s="7">
        <v>26322</v>
      </c>
      <c r="H60" s="7">
        <v>232715</v>
      </c>
      <c r="I60" s="54">
        <v>8.8410835042929872</v>
      </c>
      <c r="J60" s="54">
        <v>7.2337684139841354</v>
      </c>
      <c r="K60" s="7">
        <v>2495</v>
      </c>
      <c r="L60" s="8">
        <v>9.4787630119291852E-2</v>
      </c>
      <c r="M60" s="7">
        <v>22311</v>
      </c>
      <c r="N60" s="8">
        <v>9.5872633908428762E-2</v>
      </c>
      <c r="O60" s="58">
        <v>1.2347295760200594</v>
      </c>
      <c r="P60" s="8">
        <v>2.3781034051683348E-2</v>
      </c>
    </row>
    <row r="61" spans="2:16" s="1" customFormat="1" ht="15" customHeight="1">
      <c r="B61" s="14" t="s">
        <v>261</v>
      </c>
      <c r="C61" s="7">
        <v>417</v>
      </c>
      <c r="D61" s="7">
        <v>6389</v>
      </c>
      <c r="E61" s="7">
        <v>4</v>
      </c>
      <c r="F61" s="8">
        <v>9.5923261390887284E-3</v>
      </c>
      <c r="G61" s="7">
        <v>413</v>
      </c>
      <c r="H61" s="7">
        <v>6385</v>
      </c>
      <c r="I61" s="54">
        <v>15.460048426150122</v>
      </c>
      <c r="J61" s="54">
        <v>10.013698630136986</v>
      </c>
      <c r="K61" s="7">
        <v>48</v>
      </c>
      <c r="L61" s="8">
        <v>0.11622276029055691</v>
      </c>
      <c r="M61" s="7">
        <v>1170</v>
      </c>
      <c r="N61" s="8">
        <v>0.18324197337509787</v>
      </c>
      <c r="O61" s="58">
        <v>2.470749152542373</v>
      </c>
      <c r="P61" s="8">
        <v>8.735166433953271E-4</v>
      </c>
    </row>
    <row r="62" spans="2:16" s="1" customFormat="1" ht="15" customHeight="1">
      <c r="B62" s="14" t="s">
        <v>262</v>
      </c>
      <c r="C62" s="7">
        <v>408</v>
      </c>
      <c r="D62" s="7">
        <v>3730</v>
      </c>
      <c r="E62" s="7">
        <v>23</v>
      </c>
      <c r="F62" s="8">
        <v>5.6372549019607844E-2</v>
      </c>
      <c r="G62" s="7">
        <v>385</v>
      </c>
      <c r="H62" s="7">
        <v>3707</v>
      </c>
      <c r="I62" s="54">
        <v>9.6285714285714281</v>
      </c>
      <c r="J62" s="54">
        <v>9.1748633879781423</v>
      </c>
      <c r="K62" s="7">
        <v>19</v>
      </c>
      <c r="L62" s="8">
        <v>4.9350649350649353E-2</v>
      </c>
      <c r="M62" s="7">
        <v>87</v>
      </c>
      <c r="N62" s="8">
        <v>2.3469112489884002E-2</v>
      </c>
      <c r="O62" s="58">
        <v>2.3503701298701296</v>
      </c>
      <c r="P62" s="8">
        <v>1.2344357361209468E-3</v>
      </c>
    </row>
    <row r="63" spans="2:16" s="1" customFormat="1" ht="15" customHeight="1">
      <c r="B63" s="14" t="s">
        <v>263</v>
      </c>
      <c r="C63" s="7">
        <v>8165</v>
      </c>
      <c r="D63" s="7">
        <v>29467</v>
      </c>
      <c r="E63" s="7">
        <v>3365</v>
      </c>
      <c r="F63" s="8">
        <v>0.41212492345376606</v>
      </c>
      <c r="G63" s="7">
        <v>4800</v>
      </c>
      <c r="H63" s="7">
        <v>26102</v>
      </c>
      <c r="I63" s="54">
        <v>5.4379166666666663</v>
      </c>
      <c r="J63" s="54">
        <v>4.806800952999783</v>
      </c>
      <c r="K63" s="7">
        <v>183</v>
      </c>
      <c r="L63" s="8">
        <v>3.8124999999999999E-2</v>
      </c>
      <c r="M63" s="7">
        <v>1848</v>
      </c>
      <c r="N63" s="8">
        <v>7.0799172477204811E-2</v>
      </c>
      <c r="O63" s="58">
        <v>1.2693358958333332</v>
      </c>
      <c r="P63" s="8">
        <v>4.5065014969848253E-3</v>
      </c>
    </row>
    <row r="64" spans="2:16" s="1" customFormat="1" ht="15" customHeight="1">
      <c r="B64" s="14" t="s">
        <v>264</v>
      </c>
      <c r="C64" s="7">
        <v>19632</v>
      </c>
      <c r="D64" s="7">
        <v>218430</v>
      </c>
      <c r="E64" s="7">
        <v>454</v>
      </c>
      <c r="F64" s="8">
        <v>2.3125509372453137E-2</v>
      </c>
      <c r="G64" s="7">
        <v>19178</v>
      </c>
      <c r="H64" s="7">
        <v>217976</v>
      </c>
      <c r="I64" s="54">
        <v>11.365940139743456</v>
      </c>
      <c r="J64" s="54">
        <v>9.7826730418943537</v>
      </c>
      <c r="K64" s="7">
        <v>1610</v>
      </c>
      <c r="L64" s="8">
        <v>8.3950359787256235E-2</v>
      </c>
      <c r="M64" s="7">
        <v>15528</v>
      </c>
      <c r="N64" s="8">
        <v>7.1237200425734948E-2</v>
      </c>
      <c r="O64" s="58">
        <v>1.3380752163937848</v>
      </c>
      <c r="P64" s="8">
        <v>1.8600164999927719E-2</v>
      </c>
    </row>
    <row r="65" spans="2:16" s="1" customFormat="1" ht="15" customHeight="1">
      <c r="B65" s="14" t="s">
        <v>266</v>
      </c>
      <c r="C65" s="7">
        <v>1532</v>
      </c>
      <c r="D65" s="7">
        <v>19157</v>
      </c>
      <c r="E65" s="7">
        <v>181</v>
      </c>
      <c r="F65" s="8">
        <v>0.1181462140992167</v>
      </c>
      <c r="G65" s="7">
        <v>1351</v>
      </c>
      <c r="H65" s="7">
        <v>18976</v>
      </c>
      <c r="I65" s="54">
        <v>14.045891931902295</v>
      </c>
      <c r="J65" s="54">
        <v>10.861042183622828</v>
      </c>
      <c r="K65" s="7">
        <v>142</v>
      </c>
      <c r="L65" s="8">
        <v>0.10510732790525537</v>
      </c>
      <c r="M65" s="7">
        <v>1658</v>
      </c>
      <c r="N65" s="8">
        <v>8.7373524451939286E-2</v>
      </c>
      <c r="O65" s="58">
        <v>1.4558153960029609</v>
      </c>
      <c r="P65" s="8">
        <v>1.0698073013610092E-3</v>
      </c>
    </row>
    <row r="66" spans="2:16" s="1" customFormat="1" ht="15" customHeight="1">
      <c r="B66" s="14" t="s">
        <v>267</v>
      </c>
      <c r="C66" s="7">
        <v>1682</v>
      </c>
      <c r="D66" s="7">
        <v>15774</v>
      </c>
      <c r="E66" s="7">
        <v>11</v>
      </c>
      <c r="F66" s="8">
        <v>6.5398335315101069E-3</v>
      </c>
      <c r="G66" s="7">
        <v>1671</v>
      </c>
      <c r="H66" s="7">
        <v>15763</v>
      </c>
      <c r="I66" s="54">
        <v>9.4332734889287853</v>
      </c>
      <c r="J66" s="54">
        <v>8.2795275590551185</v>
      </c>
      <c r="K66" s="7">
        <v>147</v>
      </c>
      <c r="L66" s="8">
        <v>8.7971274685816878E-2</v>
      </c>
      <c r="M66" s="7">
        <v>1077</v>
      </c>
      <c r="N66" s="8">
        <v>6.8324557508088565E-2</v>
      </c>
      <c r="O66" s="58">
        <v>0.83798647516457214</v>
      </c>
      <c r="P66" s="8">
        <v>1.0702003308068252E-3</v>
      </c>
    </row>
    <row r="67" spans="2:16" s="1" customFormat="1" ht="15" customHeight="1">
      <c r="B67" s="14" t="s">
        <v>268</v>
      </c>
      <c r="C67" s="7">
        <v>798</v>
      </c>
      <c r="D67" s="7">
        <v>12972</v>
      </c>
      <c r="E67" s="7">
        <v>33</v>
      </c>
      <c r="F67" s="8">
        <v>4.1353383458646614E-2</v>
      </c>
      <c r="G67" s="7">
        <v>765</v>
      </c>
      <c r="H67" s="7">
        <v>12939</v>
      </c>
      <c r="I67" s="54">
        <v>16.913725490196079</v>
      </c>
      <c r="J67" s="54">
        <v>9.6420890937019976</v>
      </c>
      <c r="K67" s="7">
        <v>114</v>
      </c>
      <c r="L67" s="8">
        <v>0.14901960784313725</v>
      </c>
      <c r="M67" s="7">
        <v>4109</v>
      </c>
      <c r="N67" s="8">
        <v>0.31756704536672076</v>
      </c>
      <c r="O67" s="58">
        <v>2.1344220915032683</v>
      </c>
      <c r="P67" s="8">
        <v>1.0077158989798209E-3</v>
      </c>
    </row>
    <row r="68" spans="2:16" s="1" customFormat="1" ht="15" customHeight="1">
      <c r="B68" s="14" t="s">
        <v>269</v>
      </c>
      <c r="C68" s="7">
        <v>4374</v>
      </c>
      <c r="D68" s="7">
        <v>127376</v>
      </c>
      <c r="E68" s="7">
        <v>15</v>
      </c>
      <c r="F68" s="8">
        <v>3.4293552812071329E-3</v>
      </c>
      <c r="G68" s="7">
        <v>4359</v>
      </c>
      <c r="H68" s="7">
        <v>127361</v>
      </c>
      <c r="I68" s="54">
        <v>29.217939894471208</v>
      </c>
      <c r="J68" s="54">
        <v>24.91033946618295</v>
      </c>
      <c r="K68" s="7">
        <v>500</v>
      </c>
      <c r="L68" s="8">
        <v>0.11470520761642579</v>
      </c>
      <c r="M68" s="7">
        <v>6824</v>
      </c>
      <c r="N68" s="8">
        <v>5.3579981312960795E-2</v>
      </c>
      <c r="O68" s="58">
        <v>0.91785794907088791</v>
      </c>
      <c r="P68" s="8">
        <v>2.8860294917931106E-3</v>
      </c>
    </row>
    <row r="69" spans="2:16" s="1" customFormat="1" ht="15" customHeight="1">
      <c r="B69" s="14" t="s">
        <v>270</v>
      </c>
      <c r="C69" s="7">
        <v>44</v>
      </c>
      <c r="D69" s="7">
        <v>44</v>
      </c>
      <c r="E69" s="7">
        <v>44</v>
      </c>
      <c r="F69" s="8">
        <v>1</v>
      </c>
      <c r="G69" s="7"/>
      <c r="H69" s="7"/>
      <c r="I69" s="54"/>
      <c r="J69" s="54"/>
      <c r="K69" s="7"/>
      <c r="L69" s="8"/>
      <c r="M69" s="7"/>
      <c r="N69" s="8"/>
      <c r="O69" s="58"/>
      <c r="P69" s="8"/>
    </row>
    <row r="70" spans="2:16" s="1" customFormat="1" ht="15" customHeight="1">
      <c r="B70" s="14" t="s">
        <v>271</v>
      </c>
      <c r="C70" s="7">
        <v>7128</v>
      </c>
      <c r="D70" s="7">
        <v>121623</v>
      </c>
      <c r="E70" s="7">
        <v>19</v>
      </c>
      <c r="F70" s="8">
        <v>2.6655443322109989E-3</v>
      </c>
      <c r="G70" s="7">
        <v>7109</v>
      </c>
      <c r="H70" s="7">
        <v>121604</v>
      </c>
      <c r="I70" s="54">
        <v>17.105640737093825</v>
      </c>
      <c r="J70" s="54">
        <v>17.105640737093825</v>
      </c>
      <c r="K70" s="7"/>
      <c r="L70" s="8"/>
      <c r="M70" s="7">
        <v>0</v>
      </c>
      <c r="N70" s="8">
        <v>0</v>
      </c>
      <c r="O70" s="58">
        <v>0.61374920523280363</v>
      </c>
      <c r="P70" s="8">
        <v>2.4900314907570511E-3</v>
      </c>
    </row>
    <row r="71" spans="2:16" s="1" customFormat="1" ht="15" customHeight="1">
      <c r="B71" s="14" t="s">
        <v>272</v>
      </c>
      <c r="C71" s="7">
        <v>860</v>
      </c>
      <c r="D71" s="7">
        <v>21404</v>
      </c>
      <c r="E71" s="7">
        <v>2</v>
      </c>
      <c r="F71" s="8">
        <v>2.3255813953488372E-3</v>
      </c>
      <c r="G71" s="7">
        <v>858</v>
      </c>
      <c r="H71" s="7">
        <v>21402</v>
      </c>
      <c r="I71" s="54">
        <v>24.944055944055943</v>
      </c>
      <c r="J71" s="54">
        <v>20.07017543859649</v>
      </c>
      <c r="K71" s="7">
        <v>60</v>
      </c>
      <c r="L71" s="8">
        <v>6.9930069930069935E-2</v>
      </c>
      <c r="M71" s="7">
        <v>3586</v>
      </c>
      <c r="N71" s="8">
        <v>0.1675544341650313</v>
      </c>
      <c r="O71" s="58">
        <v>0.8552833333333334</v>
      </c>
      <c r="P71" s="8">
        <v>4.9409799807893654E-4</v>
      </c>
    </row>
    <row r="72" spans="2:16" s="1" customFormat="1" ht="16.5" customHeight="1">
      <c r="B72" s="9" t="s">
        <v>887</v>
      </c>
      <c r="C72" s="10">
        <v>1344200</v>
      </c>
      <c r="D72" s="10">
        <v>10644635</v>
      </c>
      <c r="E72" s="10">
        <v>184956</v>
      </c>
      <c r="F72" s="11">
        <v>0.13759559589346823</v>
      </c>
      <c r="G72" s="10">
        <v>1159244</v>
      </c>
      <c r="H72" s="10">
        <v>10459679</v>
      </c>
      <c r="I72" s="55">
        <v>9.0228450610915392</v>
      </c>
      <c r="J72" s="55">
        <v>7.6694489338942633</v>
      </c>
      <c r="K72" s="10">
        <v>86977</v>
      </c>
      <c r="L72" s="11">
        <v>7.5029070670195402E-2</v>
      </c>
      <c r="M72" s="10">
        <v>769220</v>
      </c>
      <c r="N72" s="11">
        <v>7.3541453805609142E-2</v>
      </c>
      <c r="O72" s="59">
        <v>1.1886228495467741</v>
      </c>
      <c r="P72" s="11">
        <v>0.99999999999999978</v>
      </c>
    </row>
  </sheetData>
  <mergeCells count="11">
    <mergeCell ref="O16:O17"/>
    <mergeCell ref="P16:P17"/>
    <mergeCell ref="F2:I3"/>
    <mergeCell ref="L2:O2"/>
    <mergeCell ref="D5:J6"/>
    <mergeCell ref="G15:P15"/>
    <mergeCell ref="C16:D16"/>
    <mergeCell ref="E16:F16"/>
    <mergeCell ref="G16:H16"/>
    <mergeCell ref="I16:J16"/>
    <mergeCell ref="K16:N16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232"/>
  <sheetViews>
    <sheetView workbookViewId="0"/>
  </sheetViews>
  <sheetFormatPr defaultColWidth="8.85546875" defaultRowHeight="12.75"/>
  <cols>
    <col min="1" max="1" width="1" style="12" customWidth="1"/>
    <col min="2" max="2" width="51.85546875" style="12" bestFit="1" customWidth="1"/>
    <col min="3" max="16" width="9.5703125" style="12" customWidth="1"/>
    <col min="17" max="16384" width="8.85546875" style="12"/>
  </cols>
  <sheetData>
    <row r="1" spans="1:18" s="1" customFormat="1" ht="11.25" customHeight="1" thickBot="1"/>
    <row r="2" spans="1:18" s="1" customFormat="1" ht="15.75" customHeight="1" thickBot="1">
      <c r="F2" s="216" t="s">
        <v>0</v>
      </c>
      <c r="G2" s="216"/>
      <c r="H2" s="216"/>
      <c r="I2" s="216"/>
      <c r="M2" s="220" t="s">
        <v>1570</v>
      </c>
      <c r="N2" s="220"/>
      <c r="O2" s="220"/>
      <c r="P2" s="220"/>
      <c r="Q2" s="220"/>
    </row>
    <row r="3" spans="1:18" s="1" customFormat="1" ht="3" customHeight="1" thickBot="1">
      <c r="F3" s="216"/>
      <c r="G3" s="216"/>
      <c r="H3" s="216"/>
      <c r="I3" s="216"/>
    </row>
    <row r="4" spans="1:18" s="1" customFormat="1" ht="36.75" customHeight="1"/>
    <row r="5" spans="1:18" s="1" customFormat="1" ht="15.75" customHeight="1" thickBot="1">
      <c r="D5" s="217" t="s">
        <v>1580</v>
      </c>
      <c r="E5" s="217"/>
      <c r="F5" s="217"/>
      <c r="G5" s="217"/>
      <c r="H5" s="217"/>
      <c r="I5" s="217"/>
      <c r="J5" s="217"/>
      <c r="K5" s="217"/>
      <c r="L5" s="217"/>
    </row>
    <row r="6" spans="1:18" s="1" customFormat="1" ht="2.25" customHeight="1" thickBot="1">
      <c r="D6" s="217"/>
      <c r="E6" s="217"/>
      <c r="F6" s="217"/>
      <c r="G6" s="217"/>
      <c r="H6" s="217"/>
      <c r="I6" s="217"/>
      <c r="J6" s="217"/>
      <c r="K6" s="217"/>
      <c r="L6" s="217"/>
    </row>
    <row r="7" spans="1:18" s="1" customFormat="1" ht="12.75" customHeight="1"/>
    <row r="8" spans="1:18" s="1" customFormat="1" ht="11.25" customHeight="1"/>
    <row r="9" spans="1:18" s="1" customFormat="1" ht="14.25" customHeight="1">
      <c r="B9" s="2" t="s">
        <v>1015</v>
      </c>
    </row>
    <row r="10" spans="1:18" s="1" customFormat="1" ht="11.25" customHeight="1"/>
    <row r="11" spans="1:18" s="1" customFormat="1" ht="15" customHeight="1">
      <c r="B11" s="2" t="s">
        <v>860</v>
      </c>
    </row>
    <row r="12" spans="1:18" s="1" customFormat="1" ht="11.25" customHeight="1"/>
    <row r="13" spans="1:18" s="1" customFormat="1" ht="15" customHeight="1">
      <c r="B13" s="2" t="s">
        <v>859</v>
      </c>
    </row>
    <row r="14" spans="1:18" s="1" customFormat="1" ht="8.25" customHeight="1"/>
    <row r="15" spans="1:18" s="1" customFormat="1" ht="9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1:18" s="1" customFormat="1" ht="18" customHeight="1">
      <c r="A16" s="60"/>
      <c r="B16" s="61" t="s">
        <v>1581</v>
      </c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1:18" s="1" customFormat="1" ht="18" customHeight="1">
      <c r="A17" s="60"/>
      <c r="B17" s="62"/>
      <c r="C17" s="63"/>
      <c r="D17" s="63"/>
      <c r="E17" s="64"/>
      <c r="F17" s="64"/>
      <c r="G17" s="240" t="s">
        <v>1572</v>
      </c>
      <c r="H17" s="240"/>
      <c r="I17" s="240"/>
      <c r="J17" s="240"/>
      <c r="K17" s="240"/>
      <c r="L17" s="240"/>
      <c r="M17" s="240"/>
      <c r="N17" s="240"/>
      <c r="O17" s="240"/>
      <c r="P17" s="240"/>
      <c r="Q17" s="60"/>
      <c r="R17" s="60"/>
    </row>
    <row r="18" spans="1:18" s="1" customFormat="1" ht="16.5" customHeight="1">
      <c r="A18" s="60"/>
      <c r="B18" s="65"/>
      <c r="C18" s="240" t="s">
        <v>1573</v>
      </c>
      <c r="D18" s="240"/>
      <c r="E18" s="240" t="s">
        <v>849</v>
      </c>
      <c r="F18" s="240"/>
      <c r="G18" s="240"/>
      <c r="H18" s="240"/>
      <c r="I18" s="240" t="s">
        <v>896</v>
      </c>
      <c r="J18" s="240"/>
      <c r="K18" s="242" t="s">
        <v>1574</v>
      </c>
      <c r="L18" s="242"/>
      <c r="M18" s="242"/>
      <c r="N18" s="242"/>
      <c r="O18" s="231" t="s">
        <v>1575</v>
      </c>
      <c r="P18" s="243" t="s">
        <v>1576</v>
      </c>
      <c r="Q18" s="60"/>
      <c r="R18" s="60"/>
    </row>
    <row r="19" spans="1:18" s="1" customFormat="1" ht="45.75" customHeight="1">
      <c r="A19" s="60"/>
      <c r="B19" s="52" t="s">
        <v>1577</v>
      </c>
      <c r="C19" s="20" t="s">
        <v>900</v>
      </c>
      <c r="D19" s="20" t="s">
        <v>1578</v>
      </c>
      <c r="E19" s="35" t="s">
        <v>900</v>
      </c>
      <c r="F19" s="35" t="s">
        <v>901</v>
      </c>
      <c r="G19" s="20" t="s">
        <v>900</v>
      </c>
      <c r="H19" s="66" t="s">
        <v>1578</v>
      </c>
      <c r="I19" s="20" t="s">
        <v>903</v>
      </c>
      <c r="J19" s="20" t="s">
        <v>1579</v>
      </c>
      <c r="K19" s="20" t="s">
        <v>900</v>
      </c>
      <c r="L19" s="20" t="s">
        <v>901</v>
      </c>
      <c r="M19" s="20" t="s">
        <v>1578</v>
      </c>
      <c r="N19" s="20" t="s">
        <v>901</v>
      </c>
      <c r="O19" s="231"/>
      <c r="P19" s="243"/>
      <c r="Q19" s="60"/>
      <c r="R19" s="60"/>
    </row>
    <row r="20" spans="1:18" s="1" customFormat="1" ht="15.2" customHeight="1">
      <c r="A20" s="60"/>
      <c r="B20" s="67" t="s">
        <v>215</v>
      </c>
      <c r="C20" s="7">
        <v>104</v>
      </c>
      <c r="D20" s="7">
        <v>147</v>
      </c>
      <c r="E20" s="38">
        <v>90</v>
      </c>
      <c r="F20" s="8">
        <v>0.86538461538461542</v>
      </c>
      <c r="G20" s="7">
        <v>14</v>
      </c>
      <c r="H20" s="7">
        <v>57</v>
      </c>
      <c r="I20" s="54">
        <v>4.0714285714285712</v>
      </c>
      <c r="J20" s="54">
        <v>3.0769230769230771</v>
      </c>
      <c r="K20" s="7">
        <v>1</v>
      </c>
      <c r="L20" s="8">
        <v>7.1428571428571425E-2</v>
      </c>
      <c r="M20" s="7">
        <v>7</v>
      </c>
      <c r="N20" s="8">
        <v>0.12280701754385964</v>
      </c>
      <c r="O20" s="58">
        <v>1.5701642857142859</v>
      </c>
      <c r="P20" s="68">
        <v>1.7787367971673088E-5</v>
      </c>
      <c r="Q20" s="60"/>
      <c r="R20" s="60"/>
    </row>
    <row r="21" spans="1:18" s="1" customFormat="1" ht="15.2" customHeight="1">
      <c r="A21" s="60"/>
      <c r="B21" s="67" t="s">
        <v>218</v>
      </c>
      <c r="C21" s="7">
        <v>1979</v>
      </c>
      <c r="D21" s="7">
        <v>25683</v>
      </c>
      <c r="E21" s="38">
        <v>23</v>
      </c>
      <c r="F21" s="8">
        <v>1.1622031328954016E-2</v>
      </c>
      <c r="G21" s="7">
        <v>1956</v>
      </c>
      <c r="H21" s="7">
        <v>25660</v>
      </c>
      <c r="I21" s="54">
        <v>13.118609406952965</v>
      </c>
      <c r="J21" s="54">
        <v>12.035828877005347</v>
      </c>
      <c r="K21" s="7">
        <v>86</v>
      </c>
      <c r="L21" s="8">
        <v>4.396728016359918E-2</v>
      </c>
      <c r="M21" s="7">
        <v>921</v>
      </c>
      <c r="N21" s="8">
        <v>3.5892439594699919E-2</v>
      </c>
      <c r="O21" s="58">
        <v>5.7264254601226998</v>
      </c>
      <c r="P21" s="68">
        <v>6.6570790264876036E-3</v>
      </c>
      <c r="Q21" s="60"/>
      <c r="R21" s="60"/>
    </row>
    <row r="22" spans="1:18" s="1" customFormat="1" ht="15.2" customHeight="1">
      <c r="A22" s="60"/>
      <c r="B22" s="67" t="s">
        <v>219</v>
      </c>
      <c r="C22" s="7">
        <v>18787</v>
      </c>
      <c r="D22" s="7">
        <v>104469</v>
      </c>
      <c r="E22" s="38">
        <v>1762</v>
      </c>
      <c r="F22" s="8">
        <v>9.3788257837866609E-2</v>
      </c>
      <c r="G22" s="7">
        <v>17025</v>
      </c>
      <c r="H22" s="7">
        <v>102707</v>
      </c>
      <c r="I22" s="54">
        <v>6.0327165932452278</v>
      </c>
      <c r="J22" s="54">
        <v>5.2959711065446164</v>
      </c>
      <c r="K22" s="7">
        <v>966</v>
      </c>
      <c r="L22" s="8">
        <v>5.6740088105726873E-2</v>
      </c>
      <c r="M22" s="7">
        <v>6599</v>
      </c>
      <c r="N22" s="8">
        <v>6.4250732666712107E-2</v>
      </c>
      <c r="O22" s="58">
        <v>1.7134415154185019</v>
      </c>
      <c r="P22" s="68">
        <v>1.8421217853767335E-2</v>
      </c>
      <c r="Q22" s="60"/>
      <c r="R22" s="60"/>
    </row>
    <row r="23" spans="1:18" s="1" customFormat="1" ht="15.2" customHeight="1">
      <c r="A23" s="60"/>
      <c r="B23" s="67" t="s">
        <v>220</v>
      </c>
      <c r="C23" s="7">
        <v>42364</v>
      </c>
      <c r="D23" s="7">
        <v>167460</v>
      </c>
      <c r="E23" s="38">
        <v>16818</v>
      </c>
      <c r="F23" s="8">
        <v>0.39698800868662071</v>
      </c>
      <c r="G23" s="7">
        <v>25546</v>
      </c>
      <c r="H23" s="7">
        <v>150642</v>
      </c>
      <c r="I23" s="54">
        <v>5.8968918813121425</v>
      </c>
      <c r="J23" s="54">
        <v>5.246266839798734</v>
      </c>
      <c r="K23" s="7">
        <v>902</v>
      </c>
      <c r="L23" s="8">
        <v>3.5308854615203944E-2</v>
      </c>
      <c r="M23" s="7">
        <v>7166</v>
      </c>
      <c r="N23" s="8">
        <v>4.7569734868097874E-2</v>
      </c>
      <c r="O23" s="58">
        <v>1.3907647655210209</v>
      </c>
      <c r="P23" s="68">
        <v>2.7533479785588427E-2</v>
      </c>
      <c r="Q23" s="60"/>
      <c r="R23" s="60"/>
    </row>
    <row r="24" spans="1:18" s="1" customFormat="1" ht="15.2" customHeight="1">
      <c r="A24" s="60"/>
      <c r="B24" s="67" t="s">
        <v>221</v>
      </c>
      <c r="C24" s="7">
        <v>387</v>
      </c>
      <c r="D24" s="7">
        <v>591</v>
      </c>
      <c r="E24" s="38">
        <v>230</v>
      </c>
      <c r="F24" s="8">
        <v>0.59431524547803616</v>
      </c>
      <c r="G24" s="7">
        <v>157</v>
      </c>
      <c r="H24" s="7">
        <v>361</v>
      </c>
      <c r="I24" s="54">
        <v>2.2993630573248409</v>
      </c>
      <c r="J24" s="54">
        <v>2.2993630573248409</v>
      </c>
      <c r="K24" s="7"/>
      <c r="L24" s="8"/>
      <c r="M24" s="7">
        <v>0</v>
      </c>
      <c r="N24" s="8">
        <v>0</v>
      </c>
      <c r="O24" s="58">
        <v>1.2812980891719743</v>
      </c>
      <c r="P24" s="68">
        <v>1.3988398769893787E-4</v>
      </c>
      <c r="Q24" s="60"/>
      <c r="R24" s="60"/>
    </row>
    <row r="25" spans="1:18" s="1" customFormat="1" ht="15.2" customHeight="1">
      <c r="A25" s="60"/>
      <c r="B25" s="67" t="s">
        <v>223</v>
      </c>
      <c r="C25" s="7">
        <v>1412</v>
      </c>
      <c r="D25" s="7">
        <v>3233</v>
      </c>
      <c r="E25" s="38">
        <v>734</v>
      </c>
      <c r="F25" s="8">
        <v>0.51983002832861192</v>
      </c>
      <c r="G25" s="7">
        <v>678</v>
      </c>
      <c r="H25" s="7">
        <v>2499</v>
      </c>
      <c r="I25" s="54">
        <v>3.6858407079646018</v>
      </c>
      <c r="J25" s="54">
        <v>3.4409566517189836</v>
      </c>
      <c r="K25" s="7">
        <v>9</v>
      </c>
      <c r="L25" s="8">
        <v>1.3274336283185841E-2</v>
      </c>
      <c r="M25" s="7">
        <v>61</v>
      </c>
      <c r="N25" s="8">
        <v>2.4409763905562223E-2</v>
      </c>
      <c r="O25" s="58">
        <v>1.3689825958702064</v>
      </c>
      <c r="P25" s="68">
        <v>7.0922682448996933E-4</v>
      </c>
      <c r="Q25" s="60"/>
      <c r="R25" s="60"/>
    </row>
    <row r="26" spans="1:18" s="1" customFormat="1" ht="15.2" customHeight="1">
      <c r="A26" s="60"/>
      <c r="B26" s="67" t="s">
        <v>224</v>
      </c>
      <c r="C26" s="7">
        <v>669</v>
      </c>
      <c r="D26" s="7">
        <v>4214</v>
      </c>
      <c r="E26" s="38">
        <v>131</v>
      </c>
      <c r="F26" s="8">
        <v>0.19581464872944693</v>
      </c>
      <c r="G26" s="7">
        <v>538</v>
      </c>
      <c r="H26" s="7">
        <v>4083</v>
      </c>
      <c r="I26" s="54">
        <v>7.5892193308550189</v>
      </c>
      <c r="J26" s="54">
        <v>7.2278719397363469</v>
      </c>
      <c r="K26" s="7">
        <v>7</v>
      </c>
      <c r="L26" s="8">
        <v>1.3011152416356878E-2</v>
      </c>
      <c r="M26" s="7">
        <v>63</v>
      </c>
      <c r="N26" s="8">
        <v>1.5429831006612785E-2</v>
      </c>
      <c r="O26" s="58">
        <v>2.1850163568773238</v>
      </c>
      <c r="P26" s="68">
        <v>7.810046855915839E-4</v>
      </c>
      <c r="Q26" s="60"/>
      <c r="R26" s="60"/>
    </row>
    <row r="27" spans="1:18" s="1" customFormat="1" ht="15.2" customHeight="1">
      <c r="A27" s="60"/>
      <c r="B27" s="67" t="s">
        <v>225</v>
      </c>
      <c r="C27" s="7">
        <v>5438</v>
      </c>
      <c r="D27" s="7">
        <v>28518</v>
      </c>
      <c r="E27" s="38">
        <v>1016</v>
      </c>
      <c r="F27" s="8">
        <v>0.18683339463037882</v>
      </c>
      <c r="G27" s="7">
        <v>4422</v>
      </c>
      <c r="H27" s="7">
        <v>27502</v>
      </c>
      <c r="I27" s="54">
        <v>6.2193577566711893</v>
      </c>
      <c r="J27" s="54">
        <v>5.4784655212991291</v>
      </c>
      <c r="K27" s="7">
        <v>173</v>
      </c>
      <c r="L27" s="8">
        <v>3.9122568973315244E-2</v>
      </c>
      <c r="M27" s="7">
        <v>1590</v>
      </c>
      <c r="N27" s="8">
        <v>5.781397716529707E-2</v>
      </c>
      <c r="O27" s="58">
        <v>1.6187550429669832</v>
      </c>
      <c r="P27" s="68">
        <v>5.6016633950028141E-3</v>
      </c>
      <c r="Q27" s="60"/>
      <c r="R27" s="60"/>
    </row>
    <row r="28" spans="1:18" s="1" customFormat="1" ht="15.2" customHeight="1">
      <c r="A28" s="60"/>
      <c r="B28" s="67" t="s">
        <v>227</v>
      </c>
      <c r="C28" s="7">
        <v>72</v>
      </c>
      <c r="D28" s="7">
        <v>520</v>
      </c>
      <c r="E28" s="38">
        <v>1</v>
      </c>
      <c r="F28" s="8">
        <v>1.3888888888888888E-2</v>
      </c>
      <c r="G28" s="7">
        <v>71</v>
      </c>
      <c r="H28" s="7">
        <v>519</v>
      </c>
      <c r="I28" s="54">
        <v>7.3098591549295771</v>
      </c>
      <c r="J28" s="54">
        <v>6.6911764705882355</v>
      </c>
      <c r="K28" s="7">
        <v>3</v>
      </c>
      <c r="L28" s="8">
        <v>4.2253521126760563E-2</v>
      </c>
      <c r="M28" s="7">
        <v>10</v>
      </c>
      <c r="N28" s="8">
        <v>1.9267822736030827E-2</v>
      </c>
      <c r="O28" s="58">
        <v>0.95593943661971836</v>
      </c>
      <c r="P28" s="68">
        <v>5.2945874284440541E-5</v>
      </c>
      <c r="Q28" s="60"/>
      <c r="R28" s="60"/>
    </row>
    <row r="29" spans="1:18" s="1" customFormat="1" ht="15.2" customHeight="1">
      <c r="A29" s="60"/>
      <c r="B29" s="67" t="s">
        <v>229</v>
      </c>
      <c r="C29" s="7">
        <v>3165</v>
      </c>
      <c r="D29" s="7">
        <v>18809</v>
      </c>
      <c r="E29" s="38">
        <v>27</v>
      </c>
      <c r="F29" s="8">
        <v>8.5308056872037911E-3</v>
      </c>
      <c r="G29" s="7">
        <v>3138</v>
      </c>
      <c r="H29" s="7">
        <v>18782</v>
      </c>
      <c r="I29" s="54">
        <v>5.9853409815168899</v>
      </c>
      <c r="J29" s="54">
        <v>5.6925072980862792</v>
      </c>
      <c r="K29" s="7">
        <v>55</v>
      </c>
      <c r="L29" s="8">
        <v>1.7527087316762269E-2</v>
      </c>
      <c r="M29" s="7">
        <v>546</v>
      </c>
      <c r="N29" s="8">
        <v>2.9070386540304548E-2</v>
      </c>
      <c r="O29" s="58">
        <v>1.0390667941363929</v>
      </c>
      <c r="P29" s="68">
        <v>2.4431765807695948E-3</v>
      </c>
      <c r="Q29" s="60"/>
      <c r="R29" s="60"/>
    </row>
    <row r="30" spans="1:18" s="1" customFormat="1" ht="15.2" customHeight="1">
      <c r="A30" s="60"/>
      <c r="B30" s="67" t="s">
        <v>232</v>
      </c>
      <c r="C30" s="7">
        <v>31190</v>
      </c>
      <c r="D30" s="7">
        <v>290424</v>
      </c>
      <c r="E30" s="38">
        <v>773</v>
      </c>
      <c r="F30" s="8">
        <v>2.4783584482205835E-2</v>
      </c>
      <c r="G30" s="7">
        <v>30417</v>
      </c>
      <c r="H30" s="7">
        <v>289651</v>
      </c>
      <c r="I30" s="54">
        <v>9.5226682447315643</v>
      </c>
      <c r="J30" s="54">
        <v>8.2268129976328819</v>
      </c>
      <c r="K30" s="7">
        <v>2535</v>
      </c>
      <c r="L30" s="8">
        <v>8.3341552421343335E-2</v>
      </c>
      <c r="M30" s="7">
        <v>21853</v>
      </c>
      <c r="N30" s="8">
        <v>7.5445967733582822E-2</v>
      </c>
      <c r="O30" s="58">
        <v>1.0714150606568695</v>
      </c>
      <c r="P30" s="68">
        <v>2.4681795038364256E-2</v>
      </c>
      <c r="Q30" s="60"/>
      <c r="R30" s="60"/>
    </row>
    <row r="31" spans="1:18" s="1" customFormat="1" ht="15.2" customHeight="1">
      <c r="A31" s="60"/>
      <c r="B31" s="67" t="s">
        <v>234</v>
      </c>
      <c r="C31" s="7">
        <v>354</v>
      </c>
      <c r="D31" s="7">
        <v>2427</v>
      </c>
      <c r="E31" s="38">
        <v>54</v>
      </c>
      <c r="F31" s="8">
        <v>0.15254237288135594</v>
      </c>
      <c r="G31" s="7">
        <v>300</v>
      </c>
      <c r="H31" s="7">
        <v>2373</v>
      </c>
      <c r="I31" s="54">
        <v>7.91</v>
      </c>
      <c r="J31" s="54">
        <v>7.6143344709897613</v>
      </c>
      <c r="K31" s="7">
        <v>7</v>
      </c>
      <c r="L31" s="8">
        <v>2.3333333333333334E-2</v>
      </c>
      <c r="M31" s="7">
        <v>59</v>
      </c>
      <c r="N31" s="8">
        <v>2.4863042562157607E-2</v>
      </c>
      <c r="O31" s="58">
        <v>1.1354083333333334</v>
      </c>
      <c r="P31" s="68">
        <v>2.4677105472069901E-4</v>
      </c>
      <c r="Q31" s="60"/>
      <c r="R31" s="60"/>
    </row>
    <row r="32" spans="1:18" s="1" customFormat="1" ht="15.2" customHeight="1">
      <c r="A32" s="60"/>
      <c r="B32" s="67" t="s">
        <v>235</v>
      </c>
      <c r="C32" s="7">
        <v>3231</v>
      </c>
      <c r="D32" s="7">
        <v>17988</v>
      </c>
      <c r="E32" s="38">
        <v>195</v>
      </c>
      <c r="F32" s="8">
        <v>6.0352831940575676E-2</v>
      </c>
      <c r="G32" s="7">
        <v>3036</v>
      </c>
      <c r="H32" s="7">
        <v>17793</v>
      </c>
      <c r="I32" s="54">
        <v>5.8606719367588935</v>
      </c>
      <c r="J32" s="54">
        <v>5.380168067226891</v>
      </c>
      <c r="K32" s="7">
        <v>61</v>
      </c>
      <c r="L32" s="8">
        <v>2.0092226613965744E-2</v>
      </c>
      <c r="M32" s="7">
        <v>565</v>
      </c>
      <c r="N32" s="8">
        <v>3.1754060585623557E-2</v>
      </c>
      <c r="O32" s="58">
        <v>1.5824296772068513</v>
      </c>
      <c r="P32" s="68">
        <v>4.2836808935281809E-3</v>
      </c>
      <c r="Q32" s="60"/>
      <c r="R32" s="60"/>
    </row>
    <row r="33" spans="1:18" s="1" customFormat="1" ht="15.2" customHeight="1">
      <c r="A33" s="60"/>
      <c r="B33" s="67" t="s">
        <v>236</v>
      </c>
      <c r="C33" s="7">
        <v>9777</v>
      </c>
      <c r="D33" s="7">
        <v>30831</v>
      </c>
      <c r="E33" s="38">
        <v>36</v>
      </c>
      <c r="F33" s="8">
        <v>3.6821110770174901E-3</v>
      </c>
      <c r="G33" s="7">
        <v>9741</v>
      </c>
      <c r="H33" s="7">
        <v>30795</v>
      </c>
      <c r="I33" s="54">
        <v>3.1613797351401294</v>
      </c>
      <c r="J33" s="54">
        <v>3.1210965680717302</v>
      </c>
      <c r="K33" s="7">
        <v>38</v>
      </c>
      <c r="L33" s="8">
        <v>3.9010368545323889E-3</v>
      </c>
      <c r="M33" s="7">
        <v>187</v>
      </c>
      <c r="N33" s="8">
        <v>6.07241435297938E-3</v>
      </c>
      <c r="O33" s="58">
        <v>0.25323794271635353</v>
      </c>
      <c r="P33" s="68">
        <v>1.3872427609475061E-3</v>
      </c>
      <c r="Q33" s="60"/>
      <c r="R33" s="60"/>
    </row>
    <row r="34" spans="1:18" s="1" customFormat="1" ht="15.2" customHeight="1">
      <c r="A34" s="60"/>
      <c r="B34" s="67" t="s">
        <v>237</v>
      </c>
      <c r="C34" s="7">
        <v>6469</v>
      </c>
      <c r="D34" s="7">
        <v>41054</v>
      </c>
      <c r="E34" s="38">
        <v>165</v>
      </c>
      <c r="F34" s="8">
        <v>2.5506260627608596E-2</v>
      </c>
      <c r="G34" s="7">
        <v>6304</v>
      </c>
      <c r="H34" s="7">
        <v>40889</v>
      </c>
      <c r="I34" s="54">
        <v>6.4861992385786804</v>
      </c>
      <c r="J34" s="54">
        <v>6.2954581929064357</v>
      </c>
      <c r="K34" s="7">
        <v>73</v>
      </c>
      <c r="L34" s="8">
        <v>1.157994923857868E-2</v>
      </c>
      <c r="M34" s="7">
        <v>444</v>
      </c>
      <c r="N34" s="8">
        <v>1.0858666144928954E-2</v>
      </c>
      <c r="O34" s="58">
        <v>0.96565490164974643</v>
      </c>
      <c r="P34" s="68">
        <v>4.5624007395262817E-3</v>
      </c>
      <c r="Q34" s="60"/>
      <c r="R34" s="60"/>
    </row>
    <row r="35" spans="1:18" s="1" customFormat="1" ht="15.2" customHeight="1">
      <c r="A35" s="60"/>
      <c r="B35" s="67" t="s">
        <v>239</v>
      </c>
      <c r="C35" s="7">
        <v>2692</v>
      </c>
      <c r="D35" s="7">
        <v>3752</v>
      </c>
      <c r="E35" s="38">
        <v>2300</v>
      </c>
      <c r="F35" s="8">
        <v>0.85438335809806831</v>
      </c>
      <c r="G35" s="7">
        <v>392</v>
      </c>
      <c r="H35" s="7">
        <v>1452</v>
      </c>
      <c r="I35" s="54">
        <v>3.704081632653061</v>
      </c>
      <c r="J35" s="54">
        <v>3.2207084468664848</v>
      </c>
      <c r="K35" s="7">
        <v>25</v>
      </c>
      <c r="L35" s="8">
        <v>6.3775510204081634E-2</v>
      </c>
      <c r="M35" s="7">
        <v>86</v>
      </c>
      <c r="N35" s="8">
        <v>5.9228650137741048E-2</v>
      </c>
      <c r="O35" s="58">
        <v>0.77583469387755111</v>
      </c>
      <c r="P35" s="68">
        <v>2.3816607566564342E-4</v>
      </c>
      <c r="Q35" s="60"/>
      <c r="R35" s="60"/>
    </row>
    <row r="36" spans="1:18" s="1" customFormat="1" ht="15.2" customHeight="1">
      <c r="A36" s="60"/>
      <c r="B36" s="67" t="s">
        <v>241</v>
      </c>
      <c r="C36" s="7">
        <v>50061</v>
      </c>
      <c r="D36" s="7">
        <v>185785</v>
      </c>
      <c r="E36" s="38">
        <v>18676</v>
      </c>
      <c r="F36" s="8">
        <v>0.37306486086973895</v>
      </c>
      <c r="G36" s="7">
        <v>31385</v>
      </c>
      <c r="H36" s="7">
        <v>167109</v>
      </c>
      <c r="I36" s="54">
        <v>5.3244862195316234</v>
      </c>
      <c r="J36" s="54">
        <v>5.0999481630272792</v>
      </c>
      <c r="K36" s="7">
        <v>519</v>
      </c>
      <c r="L36" s="8">
        <v>1.6536562051935638E-2</v>
      </c>
      <c r="M36" s="7">
        <v>3966</v>
      </c>
      <c r="N36" s="8">
        <v>2.373301258460047E-2</v>
      </c>
      <c r="O36" s="58">
        <v>1.6013215421379641</v>
      </c>
      <c r="P36" s="68">
        <v>3.9010031946256046E-2</v>
      </c>
      <c r="Q36" s="60"/>
      <c r="R36" s="60"/>
    </row>
    <row r="37" spans="1:18" s="1" customFormat="1" ht="15.2" customHeight="1">
      <c r="A37" s="60"/>
      <c r="B37" s="67" t="s">
        <v>242</v>
      </c>
      <c r="C37" s="7">
        <v>23646</v>
      </c>
      <c r="D37" s="7">
        <v>77695</v>
      </c>
      <c r="E37" s="38">
        <v>4894</v>
      </c>
      <c r="F37" s="8">
        <v>0.20696946629451071</v>
      </c>
      <c r="G37" s="7">
        <v>18752</v>
      </c>
      <c r="H37" s="7">
        <v>72801</v>
      </c>
      <c r="I37" s="54">
        <v>3.8823058873720138</v>
      </c>
      <c r="J37" s="54">
        <v>3.5592841163310962</v>
      </c>
      <c r="K37" s="7">
        <v>1319</v>
      </c>
      <c r="L37" s="8">
        <v>7.0339163822525599E-2</v>
      </c>
      <c r="M37" s="7">
        <v>4025</v>
      </c>
      <c r="N37" s="8">
        <v>5.5287702092004232E-2</v>
      </c>
      <c r="O37" s="58">
        <v>0.58008759598976112</v>
      </c>
      <c r="P37" s="68">
        <v>9.1223286751490051E-3</v>
      </c>
      <c r="Q37" s="60"/>
      <c r="R37" s="60"/>
    </row>
    <row r="38" spans="1:18" s="1" customFormat="1" ht="15.2" customHeight="1">
      <c r="A38" s="60"/>
      <c r="B38" s="67" t="s">
        <v>243</v>
      </c>
      <c r="C38" s="7">
        <v>8469</v>
      </c>
      <c r="D38" s="7">
        <v>17745</v>
      </c>
      <c r="E38" s="38">
        <v>4245</v>
      </c>
      <c r="F38" s="8">
        <v>0.50123981579879562</v>
      </c>
      <c r="G38" s="7">
        <v>4224</v>
      </c>
      <c r="H38" s="7">
        <v>13500</v>
      </c>
      <c r="I38" s="54">
        <v>3.1960227272727271</v>
      </c>
      <c r="J38" s="54">
        <v>3.1655155989521315</v>
      </c>
      <c r="K38" s="7">
        <v>25</v>
      </c>
      <c r="L38" s="8">
        <v>5.918560606060606E-3</v>
      </c>
      <c r="M38" s="7">
        <v>55</v>
      </c>
      <c r="N38" s="8">
        <v>4.0740740740740737E-3</v>
      </c>
      <c r="O38" s="58">
        <v>0.98262949810606093</v>
      </c>
      <c r="P38" s="68">
        <v>2.7811262695177541E-3</v>
      </c>
      <c r="Q38" s="60"/>
      <c r="R38" s="60"/>
    </row>
    <row r="39" spans="1:18" s="1" customFormat="1" ht="15.2" customHeight="1">
      <c r="A39" s="60"/>
      <c r="B39" s="67" t="s">
        <v>244</v>
      </c>
      <c r="C39" s="7">
        <v>5774</v>
      </c>
      <c r="D39" s="7">
        <v>28576</v>
      </c>
      <c r="E39" s="38">
        <v>532</v>
      </c>
      <c r="F39" s="8">
        <v>9.2137166608936616E-2</v>
      </c>
      <c r="G39" s="7">
        <v>5242</v>
      </c>
      <c r="H39" s="7">
        <v>28044</v>
      </c>
      <c r="I39" s="54">
        <v>5.3498664631819919</v>
      </c>
      <c r="J39" s="54">
        <v>4.6378378378378375</v>
      </c>
      <c r="K39" s="7">
        <v>247</v>
      </c>
      <c r="L39" s="8">
        <v>4.7119420068676081E-2</v>
      </c>
      <c r="M39" s="7">
        <v>1966</v>
      </c>
      <c r="N39" s="8">
        <v>7.0104122093852514E-2</v>
      </c>
      <c r="O39" s="58">
        <v>0.95762491415490281</v>
      </c>
      <c r="P39" s="68">
        <v>2.7741905590196567E-3</v>
      </c>
      <c r="Q39" s="60"/>
      <c r="R39" s="60"/>
    </row>
    <row r="40" spans="1:18" s="1" customFormat="1" ht="15.2" customHeight="1">
      <c r="A40" s="60"/>
      <c r="B40" s="67" t="s">
        <v>245</v>
      </c>
      <c r="C40" s="7">
        <v>539</v>
      </c>
      <c r="D40" s="7">
        <v>5587</v>
      </c>
      <c r="E40" s="38">
        <v>5</v>
      </c>
      <c r="F40" s="8">
        <v>9.2764378478664197E-3</v>
      </c>
      <c r="G40" s="7">
        <v>534</v>
      </c>
      <c r="H40" s="7">
        <v>5582</v>
      </c>
      <c r="I40" s="54">
        <v>10.453183520599252</v>
      </c>
      <c r="J40" s="54">
        <v>10.409433962264151</v>
      </c>
      <c r="K40" s="7">
        <v>4</v>
      </c>
      <c r="L40" s="8">
        <v>7.4906367041198503E-3</v>
      </c>
      <c r="M40" s="7">
        <v>9</v>
      </c>
      <c r="N40" s="8">
        <v>1.6123253314224292E-3</v>
      </c>
      <c r="O40" s="58">
        <v>0.65266067415730333</v>
      </c>
      <c r="P40" s="68">
        <v>2.6168594981643649E-4</v>
      </c>
      <c r="Q40" s="60"/>
      <c r="R40" s="60"/>
    </row>
    <row r="41" spans="1:18" s="1" customFormat="1" ht="15.2" customHeight="1">
      <c r="A41" s="60"/>
      <c r="B41" s="67" t="s">
        <v>246</v>
      </c>
      <c r="C41" s="7">
        <v>16286</v>
      </c>
      <c r="D41" s="7">
        <v>66010</v>
      </c>
      <c r="E41" s="38">
        <v>4290</v>
      </c>
      <c r="F41" s="8">
        <v>0.2634164312906791</v>
      </c>
      <c r="G41" s="7">
        <v>11996</v>
      </c>
      <c r="H41" s="7">
        <v>61720</v>
      </c>
      <c r="I41" s="54">
        <v>5.1450483494498167</v>
      </c>
      <c r="J41" s="54">
        <v>4.7910141206675227</v>
      </c>
      <c r="K41" s="7">
        <v>311</v>
      </c>
      <c r="L41" s="8">
        <v>2.5925308436145381E-2</v>
      </c>
      <c r="M41" s="7">
        <v>1887</v>
      </c>
      <c r="N41" s="8">
        <v>3.0573558003888529E-2</v>
      </c>
      <c r="O41" s="58">
        <v>0.95309358119373144</v>
      </c>
      <c r="P41" s="68">
        <v>9.8237539796141218E-3</v>
      </c>
      <c r="Q41" s="60"/>
      <c r="R41" s="60"/>
    </row>
    <row r="42" spans="1:18" s="1" customFormat="1" ht="15.2" customHeight="1">
      <c r="A42" s="60"/>
      <c r="B42" s="67" t="s">
        <v>249</v>
      </c>
      <c r="C42" s="7">
        <v>1315</v>
      </c>
      <c r="D42" s="7">
        <v>18448</v>
      </c>
      <c r="E42" s="38">
        <v>33</v>
      </c>
      <c r="F42" s="8">
        <v>2.5095057034220533E-2</v>
      </c>
      <c r="G42" s="7">
        <v>1282</v>
      </c>
      <c r="H42" s="7">
        <v>18415</v>
      </c>
      <c r="I42" s="54">
        <v>14.36427457098284</v>
      </c>
      <c r="J42" s="54">
        <v>12.823821339950372</v>
      </c>
      <c r="K42" s="7">
        <v>73</v>
      </c>
      <c r="L42" s="8">
        <v>5.6942277691107643E-2</v>
      </c>
      <c r="M42" s="7">
        <v>1121</v>
      </c>
      <c r="N42" s="8">
        <v>6.087428726581591E-2</v>
      </c>
      <c r="O42" s="58">
        <v>5.385883385335414</v>
      </c>
      <c r="P42" s="68">
        <v>3.9760910123503674E-3</v>
      </c>
      <c r="Q42" s="60"/>
      <c r="R42" s="60"/>
    </row>
    <row r="43" spans="1:18" s="1" customFormat="1" ht="15.2" customHeight="1">
      <c r="A43" s="60"/>
      <c r="B43" s="67" t="s">
        <v>250</v>
      </c>
      <c r="C43" s="7">
        <v>219</v>
      </c>
      <c r="D43" s="7">
        <v>1341</v>
      </c>
      <c r="E43" s="38">
        <v>7</v>
      </c>
      <c r="F43" s="8">
        <v>3.1963470319634701E-2</v>
      </c>
      <c r="G43" s="7">
        <v>212</v>
      </c>
      <c r="H43" s="7">
        <v>1334</v>
      </c>
      <c r="I43" s="54">
        <v>6.2924528301886795</v>
      </c>
      <c r="J43" s="54">
        <v>5.4482758620689653</v>
      </c>
      <c r="K43" s="7">
        <v>9</v>
      </c>
      <c r="L43" s="8">
        <v>4.2452830188679243E-2</v>
      </c>
      <c r="M43" s="7">
        <v>91</v>
      </c>
      <c r="N43" s="8">
        <v>6.8215892053973007E-2</v>
      </c>
      <c r="O43" s="58">
        <v>1.6844867924528304</v>
      </c>
      <c r="P43" s="68">
        <v>2.4795563783874868E-4</v>
      </c>
      <c r="Q43" s="60"/>
      <c r="R43" s="60"/>
    </row>
    <row r="44" spans="1:18" s="1" customFormat="1" ht="15.2" customHeight="1">
      <c r="A44" s="60"/>
      <c r="B44" s="67" t="s">
        <v>254</v>
      </c>
      <c r="C44" s="7">
        <v>43763</v>
      </c>
      <c r="D44" s="7">
        <v>1048129</v>
      </c>
      <c r="E44" s="38">
        <v>158</v>
      </c>
      <c r="F44" s="8">
        <v>3.6103557799968011E-3</v>
      </c>
      <c r="G44" s="7">
        <v>43605</v>
      </c>
      <c r="H44" s="7">
        <v>1047971</v>
      </c>
      <c r="I44" s="54">
        <v>24.033276000458663</v>
      </c>
      <c r="J44" s="54">
        <v>21.134177496390091</v>
      </c>
      <c r="K44" s="7">
        <v>7593</v>
      </c>
      <c r="L44" s="8">
        <v>0.1741314069487444</v>
      </c>
      <c r="M44" s="7">
        <v>71737</v>
      </c>
      <c r="N44" s="8">
        <v>6.8453230098924497E-2</v>
      </c>
      <c r="O44" s="58">
        <v>0.85565984405458095</v>
      </c>
      <c r="P44" s="68">
        <v>2.4890818171413632E-2</v>
      </c>
      <c r="Q44" s="60"/>
      <c r="R44" s="60"/>
    </row>
    <row r="45" spans="1:18" s="1" customFormat="1" ht="15.2" customHeight="1">
      <c r="A45" s="60"/>
      <c r="B45" s="67" t="s">
        <v>256</v>
      </c>
      <c r="C45" s="7">
        <v>680</v>
      </c>
      <c r="D45" s="7">
        <v>4298</v>
      </c>
      <c r="E45" s="38">
        <v>64</v>
      </c>
      <c r="F45" s="8">
        <v>9.4117647058823528E-2</v>
      </c>
      <c r="G45" s="7">
        <v>616</v>
      </c>
      <c r="H45" s="7">
        <v>4234</v>
      </c>
      <c r="I45" s="54">
        <v>6.8733766233766236</v>
      </c>
      <c r="J45" s="54">
        <v>6.2105263157894735</v>
      </c>
      <c r="K45" s="7">
        <v>27</v>
      </c>
      <c r="L45" s="8">
        <v>4.3831168831168832E-2</v>
      </c>
      <c r="M45" s="7">
        <v>229</v>
      </c>
      <c r="N45" s="8">
        <v>5.40859707132735E-2</v>
      </c>
      <c r="O45" s="58">
        <v>1.2604900974025972</v>
      </c>
      <c r="P45" s="68">
        <v>5.7766742940260594E-4</v>
      </c>
      <c r="Q45" s="60"/>
      <c r="R45" s="60"/>
    </row>
    <row r="46" spans="1:18" s="1" customFormat="1" ht="15.2" customHeight="1">
      <c r="A46" s="60"/>
      <c r="B46" s="67" t="s">
        <v>257</v>
      </c>
      <c r="C46" s="7">
        <v>4912</v>
      </c>
      <c r="D46" s="7">
        <v>143762</v>
      </c>
      <c r="E46" s="38">
        <v>17</v>
      </c>
      <c r="F46" s="8">
        <v>3.4609120521172636E-3</v>
      </c>
      <c r="G46" s="7">
        <v>4895</v>
      </c>
      <c r="H46" s="7">
        <v>143745</v>
      </c>
      <c r="I46" s="54">
        <v>29.36567926455567</v>
      </c>
      <c r="J46" s="54">
        <v>27.885834207764951</v>
      </c>
      <c r="K46" s="7">
        <v>130</v>
      </c>
      <c r="L46" s="8">
        <v>2.6557711950970377E-2</v>
      </c>
      <c r="M46" s="7">
        <v>3229</v>
      </c>
      <c r="N46" s="8">
        <v>2.2463390030957597E-2</v>
      </c>
      <c r="O46" s="58">
        <v>0.80239376915219607</v>
      </c>
      <c r="P46" s="68">
        <v>2.7353158257430042E-3</v>
      </c>
      <c r="Q46" s="60"/>
      <c r="R46" s="60"/>
    </row>
    <row r="47" spans="1:18" s="1" customFormat="1" ht="15.2" customHeight="1">
      <c r="A47" s="60"/>
      <c r="B47" s="67" t="s">
        <v>259</v>
      </c>
      <c r="C47" s="7">
        <v>3112</v>
      </c>
      <c r="D47" s="7">
        <v>17808</v>
      </c>
      <c r="E47" s="38">
        <v>50</v>
      </c>
      <c r="F47" s="8">
        <v>1.6066838046272493E-2</v>
      </c>
      <c r="G47" s="7">
        <v>3062</v>
      </c>
      <c r="H47" s="7">
        <v>17758</v>
      </c>
      <c r="I47" s="54">
        <v>5.7994774657086872</v>
      </c>
      <c r="J47" s="54">
        <v>5.4935151313601596</v>
      </c>
      <c r="K47" s="7">
        <v>55</v>
      </c>
      <c r="L47" s="8">
        <v>1.7962116263879817E-2</v>
      </c>
      <c r="M47" s="7">
        <v>504</v>
      </c>
      <c r="N47" s="8">
        <v>2.8381574501633068E-2</v>
      </c>
      <c r="O47" s="58">
        <v>0.92685898105813191</v>
      </c>
      <c r="P47" s="68">
        <v>1.4661096521892849E-3</v>
      </c>
      <c r="Q47" s="60"/>
      <c r="R47" s="60"/>
    </row>
    <row r="48" spans="1:18" s="1" customFormat="1" ht="15.2" customHeight="1">
      <c r="A48" s="60"/>
      <c r="B48" s="67" t="s">
        <v>260</v>
      </c>
      <c r="C48" s="7">
        <v>2405</v>
      </c>
      <c r="D48" s="7">
        <v>19058</v>
      </c>
      <c r="E48" s="38">
        <v>120</v>
      </c>
      <c r="F48" s="8">
        <v>4.9896049896049899E-2</v>
      </c>
      <c r="G48" s="7">
        <v>2285</v>
      </c>
      <c r="H48" s="7">
        <v>18938</v>
      </c>
      <c r="I48" s="54">
        <v>8.2879649890590805</v>
      </c>
      <c r="J48" s="54">
        <v>6.7084534101825168</v>
      </c>
      <c r="K48" s="7">
        <v>203</v>
      </c>
      <c r="L48" s="8">
        <v>8.8840262582056892E-2</v>
      </c>
      <c r="M48" s="7">
        <v>1916</v>
      </c>
      <c r="N48" s="8">
        <v>0.10117224627732602</v>
      </c>
      <c r="O48" s="58">
        <v>1.1179058643326041</v>
      </c>
      <c r="P48" s="68">
        <v>1.7209532264614554E-3</v>
      </c>
      <c r="Q48" s="60"/>
      <c r="R48" s="60"/>
    </row>
    <row r="49" spans="1:18" s="1" customFormat="1" ht="15.2" customHeight="1">
      <c r="A49" s="60"/>
      <c r="B49" s="67" t="s">
        <v>263</v>
      </c>
      <c r="C49" s="7">
        <v>846</v>
      </c>
      <c r="D49" s="7">
        <v>3594</v>
      </c>
      <c r="E49" s="38">
        <v>283</v>
      </c>
      <c r="F49" s="8">
        <v>0.33451536643026003</v>
      </c>
      <c r="G49" s="7">
        <v>563</v>
      </c>
      <c r="H49" s="7">
        <v>3311</v>
      </c>
      <c r="I49" s="54">
        <v>5.8809946714031973</v>
      </c>
      <c r="J49" s="54">
        <v>4.8699633699633695</v>
      </c>
      <c r="K49" s="7">
        <v>17</v>
      </c>
      <c r="L49" s="8">
        <v>3.0195381882770871E-2</v>
      </c>
      <c r="M49" s="7">
        <v>408</v>
      </c>
      <c r="N49" s="8">
        <v>0.12322561159770462</v>
      </c>
      <c r="O49" s="58">
        <v>0.97205825932504453</v>
      </c>
      <c r="P49" s="68">
        <v>5.1203631988436184E-4</v>
      </c>
      <c r="Q49" s="60"/>
      <c r="R49" s="60"/>
    </row>
    <row r="50" spans="1:18" s="1" customFormat="1" ht="15.2" customHeight="1">
      <c r="A50" s="60"/>
      <c r="B50" s="67" t="s">
        <v>264</v>
      </c>
      <c r="C50" s="7">
        <v>874</v>
      </c>
      <c r="D50" s="7">
        <v>5960</v>
      </c>
      <c r="E50" s="38">
        <v>38</v>
      </c>
      <c r="F50" s="8">
        <v>4.3478260869565216E-2</v>
      </c>
      <c r="G50" s="7">
        <v>836</v>
      </c>
      <c r="H50" s="7">
        <v>5922</v>
      </c>
      <c r="I50" s="54">
        <v>7.0837320574162677</v>
      </c>
      <c r="J50" s="54">
        <v>6.872727272727273</v>
      </c>
      <c r="K50" s="7">
        <v>11</v>
      </c>
      <c r="L50" s="8">
        <v>1.3157894736842105E-2</v>
      </c>
      <c r="M50" s="7">
        <v>56</v>
      </c>
      <c r="N50" s="8">
        <v>9.4562647754137114E-3</v>
      </c>
      <c r="O50" s="58">
        <v>1.1823374401913875</v>
      </c>
      <c r="P50" s="68">
        <v>7.3540800404551881E-4</v>
      </c>
      <c r="Q50" s="60"/>
      <c r="R50" s="60"/>
    </row>
    <row r="51" spans="1:18" s="1" customFormat="1" ht="15.2" customHeight="1">
      <c r="A51" s="60"/>
      <c r="B51" s="67" t="s">
        <v>268</v>
      </c>
      <c r="C51" s="7">
        <v>251</v>
      </c>
      <c r="D51" s="7">
        <v>3482</v>
      </c>
      <c r="E51" s="38">
        <v>23</v>
      </c>
      <c r="F51" s="8">
        <v>9.1633466135458169E-2</v>
      </c>
      <c r="G51" s="7">
        <v>228</v>
      </c>
      <c r="H51" s="7">
        <v>3459</v>
      </c>
      <c r="I51" s="54">
        <v>15.171052631578947</v>
      </c>
      <c r="J51" s="54">
        <v>12.909090909090908</v>
      </c>
      <c r="K51" s="7">
        <v>19</v>
      </c>
      <c r="L51" s="8">
        <v>8.3333333333333329E-2</v>
      </c>
      <c r="M51" s="7">
        <v>340</v>
      </c>
      <c r="N51" s="8">
        <v>9.8294304712344613E-2</v>
      </c>
      <c r="O51" s="58">
        <v>2.5118087719298248</v>
      </c>
      <c r="P51" s="68">
        <v>4.5420627249258592E-4</v>
      </c>
      <c r="Q51" s="60"/>
      <c r="R51" s="60"/>
    </row>
    <row r="52" spans="1:18" s="1" customFormat="1" ht="15.2" customHeight="1">
      <c r="A52" s="60"/>
      <c r="B52" s="67" t="s">
        <v>269</v>
      </c>
      <c r="C52" s="7">
        <v>2369</v>
      </c>
      <c r="D52" s="7">
        <v>83346</v>
      </c>
      <c r="E52" s="38">
        <v>5</v>
      </c>
      <c r="F52" s="8">
        <v>2.1105951878429719E-3</v>
      </c>
      <c r="G52" s="7">
        <v>2364</v>
      </c>
      <c r="H52" s="7">
        <v>83341</v>
      </c>
      <c r="I52" s="54">
        <v>35.254230118443317</v>
      </c>
      <c r="J52" s="54">
        <v>31.489562624254472</v>
      </c>
      <c r="K52" s="7">
        <v>352</v>
      </c>
      <c r="L52" s="8">
        <v>0.14890016920473773</v>
      </c>
      <c r="M52" s="7">
        <v>3746</v>
      </c>
      <c r="N52" s="8">
        <v>4.4947864796438725E-2</v>
      </c>
      <c r="O52" s="58">
        <v>0.94356912013536387</v>
      </c>
      <c r="P52" s="68">
        <v>1.6394982172398787E-3</v>
      </c>
      <c r="Q52" s="60"/>
      <c r="R52" s="60"/>
    </row>
    <row r="53" spans="1:18" s="1" customFormat="1" ht="15.2" customHeight="1">
      <c r="A53" s="60"/>
      <c r="B53" s="67" t="s">
        <v>270</v>
      </c>
      <c r="C53" s="7">
        <v>43</v>
      </c>
      <c r="D53" s="7">
        <v>43</v>
      </c>
      <c r="E53" s="38">
        <v>43</v>
      </c>
      <c r="F53" s="8">
        <v>1</v>
      </c>
      <c r="G53" s="7"/>
      <c r="H53" s="7"/>
      <c r="I53" s="54"/>
      <c r="J53" s="54"/>
      <c r="K53" s="7"/>
      <c r="L53" s="8"/>
      <c r="M53" s="7"/>
      <c r="N53" s="8"/>
      <c r="O53" s="58"/>
      <c r="P53" s="68"/>
      <c r="Q53" s="60"/>
      <c r="R53" s="60"/>
    </row>
    <row r="54" spans="1:18" s="1" customFormat="1" ht="15.2" customHeight="1">
      <c r="A54" s="60"/>
      <c r="B54" s="67" t="s">
        <v>271</v>
      </c>
      <c r="C54" s="7">
        <v>1330</v>
      </c>
      <c r="D54" s="7">
        <v>23221</v>
      </c>
      <c r="E54" s="38">
        <v>2</v>
      </c>
      <c r="F54" s="8">
        <v>1.5037593984962407E-3</v>
      </c>
      <c r="G54" s="7">
        <v>1328</v>
      </c>
      <c r="H54" s="7">
        <v>23219</v>
      </c>
      <c r="I54" s="54">
        <v>17.484186746987952</v>
      </c>
      <c r="J54" s="54">
        <v>17.484186746987952</v>
      </c>
      <c r="K54" s="7"/>
      <c r="L54" s="8"/>
      <c r="M54" s="7">
        <v>0</v>
      </c>
      <c r="N54" s="8">
        <v>0</v>
      </c>
      <c r="O54" s="58">
        <v>0.55309623493975901</v>
      </c>
      <c r="P54" s="68">
        <v>3.6549685549801296E-4</v>
      </c>
      <c r="Q54" s="60"/>
      <c r="R54" s="60"/>
    </row>
    <row r="55" spans="1:18" s="1" customFormat="1" ht="15.2" customHeight="1">
      <c r="A55" s="60"/>
      <c r="B55" s="67" t="s">
        <v>272</v>
      </c>
      <c r="C55" s="7">
        <v>857</v>
      </c>
      <c r="D55" s="7">
        <v>21270</v>
      </c>
      <c r="E55" s="38">
        <v>2</v>
      </c>
      <c r="F55" s="8">
        <v>2.3337222870478411E-3</v>
      </c>
      <c r="G55" s="7">
        <v>855</v>
      </c>
      <c r="H55" s="7">
        <v>21268</v>
      </c>
      <c r="I55" s="54">
        <v>24.874853801169589</v>
      </c>
      <c r="J55" s="54">
        <v>20.07017543859649</v>
      </c>
      <c r="K55" s="7">
        <v>57</v>
      </c>
      <c r="L55" s="8">
        <v>6.6666666666666666E-2</v>
      </c>
      <c r="M55" s="7">
        <v>3542</v>
      </c>
      <c r="N55" s="8">
        <v>0.16654128267820201</v>
      </c>
      <c r="O55" s="58">
        <v>0.85482748538011699</v>
      </c>
      <c r="P55" s="68">
        <v>4.919102359190905E-4</v>
      </c>
      <c r="Q55" s="60"/>
      <c r="R55" s="60"/>
    </row>
    <row r="56" spans="1:18" s="1" customFormat="1" ht="16.5" customHeight="1">
      <c r="A56" s="60"/>
      <c r="B56" s="69" t="s">
        <v>887</v>
      </c>
      <c r="C56" s="70">
        <v>295841</v>
      </c>
      <c r="D56" s="70">
        <v>2515278</v>
      </c>
      <c r="E56" s="70">
        <v>57842</v>
      </c>
      <c r="F56" s="71">
        <v>0.19551718659685438</v>
      </c>
      <c r="G56" s="70">
        <v>237999</v>
      </c>
      <c r="H56" s="70">
        <v>2457436</v>
      </c>
      <c r="I56" s="72">
        <v>10.325404728591296</v>
      </c>
      <c r="J56" s="72">
        <v>8.9097200646593446</v>
      </c>
      <c r="K56" s="70">
        <v>15912</v>
      </c>
      <c r="L56" s="71">
        <v>6.685742377068811E-2</v>
      </c>
      <c r="M56" s="70">
        <v>138984</v>
      </c>
      <c r="N56" s="71">
        <v>5.6556508490963754E-2</v>
      </c>
      <c r="O56" s="73">
        <v>1.1675182013369807</v>
      </c>
      <c r="P56" s="74">
        <v>0.20134410618425658</v>
      </c>
      <c r="Q56" s="60"/>
      <c r="R56" s="60"/>
    </row>
    <row r="57" spans="1:18" s="1" customFormat="1" ht="9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8" s="1" customFormat="1" ht="9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</row>
    <row r="59" spans="1:18" s="1" customFormat="1" ht="18" customHeight="1">
      <c r="A59" s="60"/>
      <c r="B59" s="61" t="s">
        <v>1582</v>
      </c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</row>
    <row r="60" spans="1:18" s="1" customFormat="1" ht="18" customHeight="1">
      <c r="A60" s="60"/>
      <c r="B60" s="62"/>
      <c r="C60" s="63"/>
      <c r="D60" s="63"/>
      <c r="E60" s="64"/>
      <c r="F60" s="64"/>
      <c r="G60" s="240" t="s">
        <v>1572</v>
      </c>
      <c r="H60" s="240"/>
      <c r="I60" s="240"/>
      <c r="J60" s="240"/>
      <c r="K60" s="240"/>
      <c r="L60" s="240"/>
      <c r="M60" s="240"/>
      <c r="N60" s="240"/>
      <c r="O60" s="240"/>
      <c r="P60" s="240"/>
      <c r="Q60" s="60"/>
      <c r="R60" s="60"/>
    </row>
    <row r="61" spans="1:18" s="1" customFormat="1" ht="16.5" customHeight="1">
      <c r="A61" s="60"/>
      <c r="B61" s="65"/>
      <c r="C61" s="240" t="s">
        <v>1573</v>
      </c>
      <c r="D61" s="240"/>
      <c r="E61" s="240" t="s">
        <v>849</v>
      </c>
      <c r="F61" s="240"/>
      <c r="G61" s="240"/>
      <c r="H61" s="240"/>
      <c r="I61" s="240" t="s">
        <v>896</v>
      </c>
      <c r="J61" s="240"/>
      <c r="K61" s="242" t="s">
        <v>1574</v>
      </c>
      <c r="L61" s="242"/>
      <c r="M61" s="242"/>
      <c r="N61" s="242"/>
      <c r="O61" s="231" t="s">
        <v>1575</v>
      </c>
      <c r="P61" s="243" t="s">
        <v>1576</v>
      </c>
      <c r="Q61" s="60"/>
      <c r="R61" s="60"/>
    </row>
    <row r="62" spans="1:18" s="1" customFormat="1" ht="45.75" customHeight="1">
      <c r="A62" s="60"/>
      <c r="B62" s="52" t="s">
        <v>1577</v>
      </c>
      <c r="C62" s="20" t="s">
        <v>900</v>
      </c>
      <c r="D62" s="20" t="s">
        <v>1578</v>
      </c>
      <c r="E62" s="35" t="s">
        <v>900</v>
      </c>
      <c r="F62" s="35" t="s">
        <v>901</v>
      </c>
      <c r="G62" s="20" t="s">
        <v>900</v>
      </c>
      <c r="H62" s="66" t="s">
        <v>1578</v>
      </c>
      <c r="I62" s="20" t="s">
        <v>903</v>
      </c>
      <c r="J62" s="20" t="s">
        <v>1579</v>
      </c>
      <c r="K62" s="20" t="s">
        <v>900</v>
      </c>
      <c r="L62" s="20" t="s">
        <v>901</v>
      </c>
      <c r="M62" s="20" t="s">
        <v>1578</v>
      </c>
      <c r="N62" s="20" t="s">
        <v>901</v>
      </c>
      <c r="O62" s="231"/>
      <c r="P62" s="243"/>
      <c r="Q62" s="60"/>
      <c r="R62" s="60"/>
    </row>
    <row r="63" spans="1:18" s="1" customFormat="1" ht="15.2" customHeight="1">
      <c r="A63" s="60"/>
      <c r="B63" s="67" t="s">
        <v>216</v>
      </c>
      <c r="C63" s="7">
        <v>1</v>
      </c>
      <c r="D63" s="7">
        <v>1</v>
      </c>
      <c r="E63" s="38">
        <v>1</v>
      </c>
      <c r="F63" s="8">
        <v>1</v>
      </c>
      <c r="G63" s="7"/>
      <c r="H63" s="7"/>
      <c r="I63" s="54"/>
      <c r="J63" s="54"/>
      <c r="K63" s="7"/>
      <c r="L63" s="8"/>
      <c r="M63" s="7"/>
      <c r="N63" s="8"/>
      <c r="O63" s="58"/>
      <c r="P63" s="68"/>
      <c r="Q63" s="60"/>
      <c r="R63" s="60"/>
    </row>
    <row r="64" spans="1:18" s="1" customFormat="1" ht="15.2" customHeight="1">
      <c r="A64" s="60"/>
      <c r="B64" s="67" t="s">
        <v>218</v>
      </c>
      <c r="C64" s="7">
        <v>5164</v>
      </c>
      <c r="D64" s="7">
        <v>59782</v>
      </c>
      <c r="E64" s="38">
        <v>131</v>
      </c>
      <c r="F64" s="8">
        <v>2.5367931835786211E-2</v>
      </c>
      <c r="G64" s="7">
        <v>5033</v>
      </c>
      <c r="H64" s="7">
        <v>59651</v>
      </c>
      <c r="I64" s="54">
        <v>11.851976952116035</v>
      </c>
      <c r="J64" s="54">
        <v>10.356881326728409</v>
      </c>
      <c r="K64" s="7">
        <v>390</v>
      </c>
      <c r="L64" s="8">
        <v>7.7488575402344523E-2</v>
      </c>
      <c r="M64" s="7">
        <v>4695</v>
      </c>
      <c r="N64" s="8">
        <v>7.8707817136343061E-2</v>
      </c>
      <c r="O64" s="58">
        <v>4.950388237631631</v>
      </c>
      <c r="P64" s="68">
        <v>1.455981367318644E-2</v>
      </c>
      <c r="Q64" s="60"/>
      <c r="R64" s="60"/>
    </row>
    <row r="65" spans="1:18" s="1" customFormat="1" ht="15.2" customHeight="1">
      <c r="A65" s="60"/>
      <c r="B65" s="67" t="s">
        <v>219</v>
      </c>
      <c r="C65" s="7">
        <v>17405</v>
      </c>
      <c r="D65" s="7">
        <v>90081</v>
      </c>
      <c r="E65" s="38">
        <v>2713</v>
      </c>
      <c r="F65" s="8">
        <v>0.15587474863544959</v>
      </c>
      <c r="G65" s="7">
        <v>14692</v>
      </c>
      <c r="H65" s="7">
        <v>87368</v>
      </c>
      <c r="I65" s="54">
        <v>5.9466376259188678</v>
      </c>
      <c r="J65" s="54">
        <v>4.9298985861277664</v>
      </c>
      <c r="K65" s="7">
        <v>1183</v>
      </c>
      <c r="L65" s="8">
        <v>8.0520010890280422E-2</v>
      </c>
      <c r="M65" s="7">
        <v>8372</v>
      </c>
      <c r="N65" s="8">
        <v>9.5824558190641881E-2</v>
      </c>
      <c r="O65" s="58">
        <v>1.8169908793901439</v>
      </c>
      <c r="P65" s="68">
        <v>1.6593335586265627E-2</v>
      </c>
      <c r="Q65" s="60"/>
      <c r="R65" s="60"/>
    </row>
    <row r="66" spans="1:18" s="1" customFormat="1" ht="15.2" customHeight="1">
      <c r="A66" s="60"/>
      <c r="B66" s="67" t="s">
        <v>220</v>
      </c>
      <c r="C66" s="7">
        <v>16589</v>
      </c>
      <c r="D66" s="7">
        <v>85116</v>
      </c>
      <c r="E66" s="38">
        <v>3942</v>
      </c>
      <c r="F66" s="8">
        <v>0.23762734342033878</v>
      </c>
      <c r="G66" s="7">
        <v>12647</v>
      </c>
      <c r="H66" s="7">
        <v>81174</v>
      </c>
      <c r="I66" s="54">
        <v>6.4184391555309563</v>
      </c>
      <c r="J66" s="54">
        <v>5.4832582889889476</v>
      </c>
      <c r="K66" s="7">
        <v>432</v>
      </c>
      <c r="L66" s="8">
        <v>3.4158298410690284E-2</v>
      </c>
      <c r="M66" s="7">
        <v>5890</v>
      </c>
      <c r="N66" s="8">
        <v>7.2560179367777866E-2</v>
      </c>
      <c r="O66" s="58">
        <v>1.4401447141614612</v>
      </c>
      <c r="P66" s="68">
        <v>1.5107814400538483E-2</v>
      </c>
      <c r="Q66" s="60"/>
      <c r="R66" s="60"/>
    </row>
    <row r="67" spans="1:18" s="1" customFormat="1" ht="15.2" customHeight="1">
      <c r="A67" s="60"/>
      <c r="B67" s="67" t="s">
        <v>221</v>
      </c>
      <c r="C67" s="7">
        <v>401</v>
      </c>
      <c r="D67" s="7">
        <v>1136</v>
      </c>
      <c r="E67" s="38">
        <v>125</v>
      </c>
      <c r="F67" s="8">
        <v>0.3117206982543641</v>
      </c>
      <c r="G67" s="7">
        <v>276</v>
      </c>
      <c r="H67" s="7">
        <v>1011</v>
      </c>
      <c r="I67" s="54">
        <v>3.6630434782608696</v>
      </c>
      <c r="J67" s="54">
        <v>3.6313868613138687</v>
      </c>
      <c r="K67" s="7">
        <v>2</v>
      </c>
      <c r="L67" s="8">
        <v>7.246376811594203E-3</v>
      </c>
      <c r="M67" s="7">
        <v>3</v>
      </c>
      <c r="N67" s="8">
        <v>2.967359050445104E-3</v>
      </c>
      <c r="O67" s="58">
        <v>1.2141692028985507</v>
      </c>
      <c r="P67" s="68">
        <v>2.5422609830205446E-4</v>
      </c>
      <c r="Q67" s="60"/>
      <c r="R67" s="60"/>
    </row>
    <row r="68" spans="1:18" s="1" customFormat="1" ht="15.2" customHeight="1">
      <c r="A68" s="60"/>
      <c r="B68" s="67" t="s">
        <v>223</v>
      </c>
      <c r="C68" s="7">
        <v>2564</v>
      </c>
      <c r="D68" s="7">
        <v>6231</v>
      </c>
      <c r="E68" s="38">
        <v>1296</v>
      </c>
      <c r="F68" s="8">
        <v>0.50546021840873634</v>
      </c>
      <c r="G68" s="7">
        <v>1268</v>
      </c>
      <c r="H68" s="7">
        <v>4935</v>
      </c>
      <c r="I68" s="54">
        <v>3.8919558359621451</v>
      </c>
      <c r="J68" s="54">
        <v>3.4245585874799356</v>
      </c>
      <c r="K68" s="7">
        <v>22</v>
      </c>
      <c r="L68" s="8">
        <v>1.7350157728706624E-2</v>
      </c>
      <c r="M68" s="7">
        <v>276</v>
      </c>
      <c r="N68" s="8">
        <v>5.5927051671732522E-2</v>
      </c>
      <c r="O68" s="58">
        <v>1.2451106466876971</v>
      </c>
      <c r="P68" s="68">
        <v>1.2098215611500455E-3</v>
      </c>
      <c r="Q68" s="60"/>
      <c r="R68" s="60"/>
    </row>
    <row r="69" spans="1:18" s="1" customFormat="1" ht="15.2" customHeight="1">
      <c r="A69" s="60"/>
      <c r="B69" s="67" t="s">
        <v>224</v>
      </c>
      <c r="C69" s="7">
        <v>2831</v>
      </c>
      <c r="D69" s="7">
        <v>17263</v>
      </c>
      <c r="E69" s="38">
        <v>411</v>
      </c>
      <c r="F69" s="8">
        <v>0.14517838219710349</v>
      </c>
      <c r="G69" s="7">
        <v>2420</v>
      </c>
      <c r="H69" s="7">
        <v>16852</v>
      </c>
      <c r="I69" s="54">
        <v>6.9636363636363638</v>
      </c>
      <c r="J69" s="54">
        <v>6.5425084175084178</v>
      </c>
      <c r="K69" s="7">
        <v>44</v>
      </c>
      <c r="L69" s="8">
        <v>1.8181818181818181E-2</v>
      </c>
      <c r="M69" s="7">
        <v>460</v>
      </c>
      <c r="N69" s="8">
        <v>2.729646332779492E-2</v>
      </c>
      <c r="O69" s="58">
        <v>2.2969842148760331</v>
      </c>
      <c r="P69" s="68">
        <v>3.6739289059774709E-3</v>
      </c>
      <c r="Q69" s="60"/>
      <c r="R69" s="60"/>
    </row>
    <row r="70" spans="1:18" s="1" customFormat="1" ht="15.2" customHeight="1">
      <c r="A70" s="60"/>
      <c r="B70" s="67" t="s">
        <v>225</v>
      </c>
      <c r="C70" s="7">
        <v>4186</v>
      </c>
      <c r="D70" s="7">
        <v>25143</v>
      </c>
      <c r="E70" s="38">
        <v>227</v>
      </c>
      <c r="F70" s="8">
        <v>5.422838031533684E-2</v>
      </c>
      <c r="G70" s="7">
        <v>3959</v>
      </c>
      <c r="H70" s="7">
        <v>24916</v>
      </c>
      <c r="I70" s="54">
        <v>6.2935084617327606</v>
      </c>
      <c r="J70" s="54">
        <v>5.8004141858659075</v>
      </c>
      <c r="K70" s="7">
        <v>96</v>
      </c>
      <c r="L70" s="8">
        <v>2.4248547613033595E-2</v>
      </c>
      <c r="M70" s="7">
        <v>949</v>
      </c>
      <c r="N70" s="8">
        <v>3.8087975598009312E-2</v>
      </c>
      <c r="O70" s="58">
        <v>1.8338874715837334</v>
      </c>
      <c r="P70" s="68">
        <v>5.5392249056469512E-3</v>
      </c>
      <c r="Q70" s="60"/>
      <c r="R70" s="60"/>
    </row>
    <row r="71" spans="1:18" s="1" customFormat="1" ht="15.2" customHeight="1">
      <c r="A71" s="60"/>
      <c r="B71" s="67" t="s">
        <v>226</v>
      </c>
      <c r="C71" s="7">
        <v>320</v>
      </c>
      <c r="D71" s="7">
        <v>10098</v>
      </c>
      <c r="E71" s="38">
        <v>1</v>
      </c>
      <c r="F71" s="8">
        <v>3.1250000000000002E-3</v>
      </c>
      <c r="G71" s="7">
        <v>319</v>
      </c>
      <c r="H71" s="7">
        <v>10097</v>
      </c>
      <c r="I71" s="54">
        <v>31.652037617554861</v>
      </c>
      <c r="J71" s="54">
        <v>24.199170124481327</v>
      </c>
      <c r="K71" s="7">
        <v>78</v>
      </c>
      <c r="L71" s="8">
        <v>0.2445141065830721</v>
      </c>
      <c r="M71" s="7">
        <v>1803</v>
      </c>
      <c r="N71" s="8">
        <v>0.1785678914529068</v>
      </c>
      <c r="O71" s="58">
        <v>3.7935673981191225</v>
      </c>
      <c r="P71" s="68">
        <v>1.7173863506869803E-3</v>
      </c>
      <c r="Q71" s="60"/>
      <c r="R71" s="60"/>
    </row>
    <row r="72" spans="1:18" s="1" customFormat="1" ht="15.2" customHeight="1">
      <c r="A72" s="60"/>
      <c r="B72" s="67" t="s">
        <v>227</v>
      </c>
      <c r="C72" s="7">
        <v>201</v>
      </c>
      <c r="D72" s="7">
        <v>1813</v>
      </c>
      <c r="E72" s="38">
        <v>2</v>
      </c>
      <c r="F72" s="8">
        <v>9.9502487562189053E-3</v>
      </c>
      <c r="G72" s="7">
        <v>199</v>
      </c>
      <c r="H72" s="7">
        <v>1811</v>
      </c>
      <c r="I72" s="54">
        <v>9.1005025125628141</v>
      </c>
      <c r="J72" s="54">
        <v>7.94475138121547</v>
      </c>
      <c r="K72" s="7">
        <v>18</v>
      </c>
      <c r="L72" s="8">
        <v>9.0452261306532666E-2</v>
      </c>
      <c r="M72" s="7">
        <v>144</v>
      </c>
      <c r="N72" s="8">
        <v>7.9514080618442853E-2</v>
      </c>
      <c r="O72" s="58">
        <v>0.97565075376884425</v>
      </c>
      <c r="P72" s="68">
        <v>1.6025214727627296E-4</v>
      </c>
      <c r="Q72" s="60"/>
      <c r="R72" s="60"/>
    </row>
    <row r="73" spans="1:18" s="1" customFormat="1" ht="15.2" customHeight="1">
      <c r="A73" s="60"/>
      <c r="B73" s="67" t="s">
        <v>230</v>
      </c>
      <c r="C73" s="7">
        <v>538</v>
      </c>
      <c r="D73" s="7">
        <v>9176</v>
      </c>
      <c r="E73" s="38">
        <v>1</v>
      </c>
      <c r="F73" s="8">
        <v>1.8587360594795538E-3</v>
      </c>
      <c r="G73" s="7">
        <v>537</v>
      </c>
      <c r="H73" s="7">
        <v>9175</v>
      </c>
      <c r="I73" s="54">
        <v>17.085661080074487</v>
      </c>
      <c r="J73" s="54">
        <v>12.555045871559633</v>
      </c>
      <c r="K73" s="7">
        <v>101</v>
      </c>
      <c r="L73" s="8">
        <v>0.18808193668528864</v>
      </c>
      <c r="M73" s="7">
        <v>1879</v>
      </c>
      <c r="N73" s="8">
        <v>0.20479564032697548</v>
      </c>
      <c r="O73" s="58">
        <v>1.3353659217877094</v>
      </c>
      <c r="P73" s="68">
        <v>5.7036234754183845E-4</v>
      </c>
      <c r="Q73" s="60"/>
      <c r="R73" s="60"/>
    </row>
    <row r="74" spans="1:18" s="1" customFormat="1" ht="15.2" customHeight="1">
      <c r="A74" s="60"/>
      <c r="B74" s="67" t="s">
        <v>231</v>
      </c>
      <c r="C74" s="7">
        <v>533</v>
      </c>
      <c r="D74" s="7">
        <v>3145</v>
      </c>
      <c r="E74" s="38">
        <v>3</v>
      </c>
      <c r="F74" s="8">
        <v>5.6285178236397749E-3</v>
      </c>
      <c r="G74" s="7">
        <v>530</v>
      </c>
      <c r="H74" s="7">
        <v>3142</v>
      </c>
      <c r="I74" s="54">
        <v>5.9283018867924531</v>
      </c>
      <c r="J74" s="54">
        <v>5.7931034482758621</v>
      </c>
      <c r="K74" s="7">
        <v>8</v>
      </c>
      <c r="L74" s="8">
        <v>1.509433962264151E-2</v>
      </c>
      <c r="M74" s="7">
        <v>38</v>
      </c>
      <c r="N74" s="8">
        <v>1.2094207511139401E-2</v>
      </c>
      <c r="O74" s="58">
        <v>0.79342849056603781</v>
      </c>
      <c r="P74" s="68">
        <v>3.0540288218193961E-4</v>
      </c>
      <c r="Q74" s="60"/>
      <c r="R74" s="60"/>
    </row>
    <row r="75" spans="1:18" s="1" customFormat="1" ht="15.2" customHeight="1">
      <c r="A75" s="60"/>
      <c r="B75" s="67" t="s">
        <v>232</v>
      </c>
      <c r="C75" s="7">
        <v>8305</v>
      </c>
      <c r="D75" s="7">
        <v>78955</v>
      </c>
      <c r="E75" s="38">
        <v>413</v>
      </c>
      <c r="F75" s="8">
        <v>4.9729078868151713E-2</v>
      </c>
      <c r="G75" s="7">
        <v>7892</v>
      </c>
      <c r="H75" s="7">
        <v>78542</v>
      </c>
      <c r="I75" s="54">
        <v>9.952103395843892</v>
      </c>
      <c r="J75" s="54">
        <v>8.4245677635248182</v>
      </c>
      <c r="K75" s="7">
        <v>720</v>
      </c>
      <c r="L75" s="8">
        <v>9.1231626964014198E-2</v>
      </c>
      <c r="M75" s="7">
        <v>6320</v>
      </c>
      <c r="N75" s="8">
        <v>8.0466501998930504E-2</v>
      </c>
      <c r="O75" s="58">
        <v>1.2910673593512418</v>
      </c>
      <c r="P75" s="68">
        <v>7.7545376664807054E-3</v>
      </c>
      <c r="Q75" s="60"/>
      <c r="R75" s="60"/>
    </row>
    <row r="76" spans="1:18" s="1" customFormat="1" ht="15.2" customHeight="1">
      <c r="A76" s="60"/>
      <c r="B76" s="67" t="s">
        <v>234</v>
      </c>
      <c r="C76" s="7">
        <v>1314</v>
      </c>
      <c r="D76" s="7">
        <v>10766</v>
      </c>
      <c r="E76" s="38">
        <v>96</v>
      </c>
      <c r="F76" s="8">
        <v>7.3059360730593603E-2</v>
      </c>
      <c r="G76" s="7">
        <v>1218</v>
      </c>
      <c r="H76" s="7">
        <v>10670</v>
      </c>
      <c r="I76" s="54">
        <v>8.7602627257799668</v>
      </c>
      <c r="J76" s="54">
        <v>7.7942955920484014</v>
      </c>
      <c r="K76" s="7">
        <v>61</v>
      </c>
      <c r="L76" s="8">
        <v>5.0082101806239739E-2</v>
      </c>
      <c r="M76" s="7">
        <v>647</v>
      </c>
      <c r="N76" s="8">
        <v>6.0637300843486411E-2</v>
      </c>
      <c r="O76" s="58">
        <v>1.2140747947454844</v>
      </c>
      <c r="P76" s="68">
        <v>1.0783248218248212E-3</v>
      </c>
      <c r="Q76" s="60"/>
      <c r="R76" s="60"/>
    </row>
    <row r="77" spans="1:18" s="1" customFormat="1" ht="15.2" customHeight="1">
      <c r="A77" s="60"/>
      <c r="B77" s="67" t="s">
        <v>235</v>
      </c>
      <c r="C77" s="7">
        <v>4730</v>
      </c>
      <c r="D77" s="7">
        <v>31175</v>
      </c>
      <c r="E77" s="38">
        <v>1017</v>
      </c>
      <c r="F77" s="8">
        <v>0.21501057082452432</v>
      </c>
      <c r="G77" s="7">
        <v>3713</v>
      </c>
      <c r="H77" s="7">
        <v>30158</v>
      </c>
      <c r="I77" s="54">
        <v>8.1222730945327228</v>
      </c>
      <c r="J77" s="54">
        <v>7.252722703155543</v>
      </c>
      <c r="K77" s="7">
        <v>132</v>
      </c>
      <c r="L77" s="8">
        <v>3.555076757339079E-2</v>
      </c>
      <c r="M77" s="7">
        <v>1399</v>
      </c>
      <c r="N77" s="8">
        <v>4.6389017839379272E-2</v>
      </c>
      <c r="O77" s="58">
        <v>1.9612139509830329</v>
      </c>
      <c r="P77" s="68">
        <v>6.4193285699213603E-3</v>
      </c>
      <c r="Q77" s="60"/>
      <c r="R77" s="60"/>
    </row>
    <row r="78" spans="1:18" s="1" customFormat="1" ht="15.2" customHeight="1">
      <c r="A78" s="60"/>
      <c r="B78" s="67" t="s">
        <v>236</v>
      </c>
      <c r="C78" s="7">
        <v>1505</v>
      </c>
      <c r="D78" s="7">
        <v>5504</v>
      </c>
      <c r="E78" s="38">
        <v>1</v>
      </c>
      <c r="F78" s="8">
        <v>6.6445182724252495E-4</v>
      </c>
      <c r="G78" s="7">
        <v>1504</v>
      </c>
      <c r="H78" s="7">
        <v>5503</v>
      </c>
      <c r="I78" s="54">
        <v>3.6589095744680851</v>
      </c>
      <c r="J78" s="54">
        <v>3.5906354515050167</v>
      </c>
      <c r="K78" s="7">
        <v>9</v>
      </c>
      <c r="L78" s="8">
        <v>5.9840425531914893E-3</v>
      </c>
      <c r="M78" s="7">
        <v>51</v>
      </c>
      <c r="N78" s="8">
        <v>9.2676721788115569E-3</v>
      </c>
      <c r="O78" s="58">
        <v>0.41121010638297872</v>
      </c>
      <c r="P78" s="68">
        <v>2.5257026143101185E-4</v>
      </c>
      <c r="Q78" s="60"/>
      <c r="R78" s="60"/>
    </row>
    <row r="79" spans="1:18" s="1" customFormat="1" ht="15.2" customHeight="1">
      <c r="A79" s="60"/>
      <c r="B79" s="67" t="s">
        <v>237</v>
      </c>
      <c r="C79" s="7">
        <v>6423</v>
      </c>
      <c r="D79" s="7">
        <v>53700</v>
      </c>
      <c r="E79" s="38">
        <v>49</v>
      </c>
      <c r="F79" s="8">
        <v>7.6288338782500393E-3</v>
      </c>
      <c r="G79" s="7">
        <v>6374</v>
      </c>
      <c r="H79" s="7">
        <v>53651</v>
      </c>
      <c r="I79" s="54">
        <v>8.4171634766237844</v>
      </c>
      <c r="J79" s="54">
        <v>7.9113658379076526</v>
      </c>
      <c r="K79" s="7">
        <v>180</v>
      </c>
      <c r="L79" s="8">
        <v>2.8239723878255414E-2</v>
      </c>
      <c r="M79" s="7">
        <v>1534</v>
      </c>
      <c r="N79" s="8">
        <v>2.8592197722316453E-2</v>
      </c>
      <c r="O79" s="58">
        <v>1.0366085817383119</v>
      </c>
      <c r="P79" s="68">
        <v>4.9518586542675663E-3</v>
      </c>
      <c r="Q79" s="60"/>
      <c r="R79" s="60"/>
    </row>
    <row r="80" spans="1:18" s="1" customFormat="1" ht="15.2" customHeight="1">
      <c r="A80" s="60"/>
      <c r="B80" s="67" t="s">
        <v>238</v>
      </c>
      <c r="C80" s="7">
        <v>735</v>
      </c>
      <c r="D80" s="7">
        <v>4298</v>
      </c>
      <c r="E80" s="38">
        <v>83</v>
      </c>
      <c r="F80" s="8">
        <v>0.11292517006802721</v>
      </c>
      <c r="G80" s="7">
        <v>652</v>
      </c>
      <c r="H80" s="7">
        <v>4215</v>
      </c>
      <c r="I80" s="54">
        <v>6.4647239263803682</v>
      </c>
      <c r="J80" s="54">
        <v>5.803174603174603</v>
      </c>
      <c r="K80" s="7">
        <v>22</v>
      </c>
      <c r="L80" s="8">
        <v>3.3742331288343558E-2</v>
      </c>
      <c r="M80" s="7">
        <v>178</v>
      </c>
      <c r="N80" s="8">
        <v>4.2230130486358243E-2</v>
      </c>
      <c r="O80" s="58">
        <v>0.85129371165644174</v>
      </c>
      <c r="P80" s="68">
        <v>3.2903997831890233E-4</v>
      </c>
      <c r="Q80" s="60"/>
      <c r="R80" s="60"/>
    </row>
    <row r="81" spans="1:18" s="1" customFormat="1" ht="15.2" customHeight="1">
      <c r="A81" s="60"/>
      <c r="B81" s="67" t="s">
        <v>239</v>
      </c>
      <c r="C81" s="7">
        <v>1879</v>
      </c>
      <c r="D81" s="7">
        <v>3195</v>
      </c>
      <c r="E81" s="38">
        <v>987</v>
      </c>
      <c r="F81" s="8">
        <v>0.525279403938265</v>
      </c>
      <c r="G81" s="7">
        <v>892</v>
      </c>
      <c r="H81" s="7">
        <v>2208</v>
      </c>
      <c r="I81" s="54">
        <v>2.4753363228699552</v>
      </c>
      <c r="J81" s="54">
        <v>2.321956769055745</v>
      </c>
      <c r="K81" s="7">
        <v>13</v>
      </c>
      <c r="L81" s="8">
        <v>1.4573991031390135E-2</v>
      </c>
      <c r="M81" s="7">
        <v>84</v>
      </c>
      <c r="N81" s="8">
        <v>3.8043478260869568E-2</v>
      </c>
      <c r="O81" s="58">
        <v>0.82223239910313906</v>
      </c>
      <c r="P81" s="68">
        <v>5.8451033916165275E-4</v>
      </c>
      <c r="Q81" s="60"/>
      <c r="R81" s="60"/>
    </row>
    <row r="82" spans="1:18" s="1" customFormat="1" ht="15.2" customHeight="1">
      <c r="A82" s="60"/>
      <c r="B82" s="67" t="s">
        <v>241</v>
      </c>
      <c r="C82" s="7">
        <v>20079</v>
      </c>
      <c r="D82" s="7">
        <v>87916</v>
      </c>
      <c r="E82" s="38">
        <v>6333</v>
      </c>
      <c r="F82" s="8">
        <v>0.31540415359330642</v>
      </c>
      <c r="G82" s="7">
        <v>13746</v>
      </c>
      <c r="H82" s="7">
        <v>81583</v>
      </c>
      <c r="I82" s="54">
        <v>5.9350356467335956</v>
      </c>
      <c r="J82" s="54">
        <v>5.5154470334251471</v>
      </c>
      <c r="K82" s="7">
        <v>313</v>
      </c>
      <c r="L82" s="8">
        <v>2.2770260439400551E-2</v>
      </c>
      <c r="M82" s="7">
        <v>3225</v>
      </c>
      <c r="N82" s="8">
        <v>3.9530294301508895E-2</v>
      </c>
      <c r="O82" s="58">
        <v>1.7918003928415538</v>
      </c>
      <c r="P82" s="68">
        <v>1.8819577084134176E-2</v>
      </c>
      <c r="Q82" s="60"/>
      <c r="R82" s="60"/>
    </row>
    <row r="83" spans="1:18" s="1" customFormat="1" ht="15.2" customHeight="1">
      <c r="A83" s="60"/>
      <c r="B83" s="67" t="s">
        <v>242</v>
      </c>
      <c r="C83" s="7">
        <v>4880</v>
      </c>
      <c r="D83" s="7">
        <v>21786</v>
      </c>
      <c r="E83" s="38">
        <v>663</v>
      </c>
      <c r="F83" s="8">
        <v>0.13586065573770492</v>
      </c>
      <c r="G83" s="7">
        <v>4217</v>
      </c>
      <c r="H83" s="7">
        <v>21123</v>
      </c>
      <c r="I83" s="54">
        <v>5.0090111453640027</v>
      </c>
      <c r="J83" s="54">
        <v>4.3706986444212719</v>
      </c>
      <c r="K83" s="7">
        <v>381</v>
      </c>
      <c r="L83" s="8">
        <v>9.0348589044344327E-2</v>
      </c>
      <c r="M83" s="7">
        <v>1807</v>
      </c>
      <c r="N83" s="8">
        <v>8.5546560621123896E-2</v>
      </c>
      <c r="O83" s="58">
        <v>0.89158323452691501</v>
      </c>
      <c r="P83" s="68">
        <v>2.9982432143934386E-3</v>
      </c>
      <c r="Q83" s="60"/>
      <c r="R83" s="60"/>
    </row>
    <row r="84" spans="1:18" s="1" customFormat="1" ht="15.2" customHeight="1">
      <c r="A84" s="60"/>
      <c r="B84" s="67" t="s">
        <v>243</v>
      </c>
      <c r="C84" s="7">
        <v>2207</v>
      </c>
      <c r="D84" s="7">
        <v>6519</v>
      </c>
      <c r="E84" s="38">
        <v>1304</v>
      </c>
      <c r="F84" s="8">
        <v>0.59084730403262342</v>
      </c>
      <c r="G84" s="7">
        <v>903</v>
      </c>
      <c r="H84" s="7">
        <v>5215</v>
      </c>
      <c r="I84" s="54">
        <v>5.775193798449612</v>
      </c>
      <c r="J84" s="54">
        <v>5.1857476635514015</v>
      </c>
      <c r="K84" s="7">
        <v>47</v>
      </c>
      <c r="L84" s="8">
        <v>5.2048726467331122E-2</v>
      </c>
      <c r="M84" s="7">
        <v>341</v>
      </c>
      <c r="N84" s="8">
        <v>6.5388302972195583E-2</v>
      </c>
      <c r="O84" s="58">
        <v>1.2344062015503876</v>
      </c>
      <c r="P84" s="68">
        <v>8.3060599376672613E-4</v>
      </c>
      <c r="Q84" s="60"/>
      <c r="R84" s="60"/>
    </row>
    <row r="85" spans="1:18" s="1" customFormat="1" ht="15.2" customHeight="1">
      <c r="A85" s="60"/>
      <c r="B85" s="67" t="s">
        <v>244</v>
      </c>
      <c r="C85" s="7">
        <v>2078</v>
      </c>
      <c r="D85" s="7">
        <v>11843</v>
      </c>
      <c r="E85" s="38">
        <v>341</v>
      </c>
      <c r="F85" s="8">
        <v>0.16410009624639077</v>
      </c>
      <c r="G85" s="7">
        <v>1737</v>
      </c>
      <c r="H85" s="7">
        <v>11502</v>
      </c>
      <c r="I85" s="54">
        <v>6.6217616580310885</v>
      </c>
      <c r="J85" s="54">
        <v>5.951681957186544</v>
      </c>
      <c r="K85" s="7">
        <v>102</v>
      </c>
      <c r="L85" s="8">
        <v>5.8721934369602762E-2</v>
      </c>
      <c r="M85" s="7">
        <v>729</v>
      </c>
      <c r="N85" s="8">
        <v>6.3380281690140844E-2</v>
      </c>
      <c r="O85" s="58">
        <v>1.005932469775475</v>
      </c>
      <c r="P85" s="68">
        <v>1.108874199325927E-3</v>
      </c>
      <c r="Q85" s="60"/>
      <c r="R85" s="60"/>
    </row>
    <row r="86" spans="1:18" s="1" customFormat="1" ht="15.2" customHeight="1">
      <c r="A86" s="60"/>
      <c r="B86" s="67" t="s">
        <v>246</v>
      </c>
      <c r="C86" s="7">
        <v>6926</v>
      </c>
      <c r="D86" s="7">
        <v>26470</v>
      </c>
      <c r="E86" s="38">
        <v>1981</v>
      </c>
      <c r="F86" s="8">
        <v>0.28602367889113484</v>
      </c>
      <c r="G86" s="7">
        <v>4945</v>
      </c>
      <c r="H86" s="7">
        <v>24489</v>
      </c>
      <c r="I86" s="54">
        <v>4.952275025278059</v>
      </c>
      <c r="J86" s="54">
        <v>4.6059042113955408</v>
      </c>
      <c r="K86" s="7">
        <v>101</v>
      </c>
      <c r="L86" s="8">
        <v>2.0424671385237615E-2</v>
      </c>
      <c r="M86" s="7">
        <v>842</v>
      </c>
      <c r="N86" s="8">
        <v>3.4382784107150149E-2</v>
      </c>
      <c r="O86" s="58">
        <v>1.1376474823053588</v>
      </c>
      <c r="P86" s="68">
        <v>5.029921475947963E-3</v>
      </c>
      <c r="Q86" s="60"/>
      <c r="R86" s="60"/>
    </row>
    <row r="87" spans="1:18" s="1" customFormat="1" ht="15.2" customHeight="1">
      <c r="A87" s="60"/>
      <c r="B87" s="67" t="s">
        <v>248</v>
      </c>
      <c r="C87" s="7">
        <v>325</v>
      </c>
      <c r="D87" s="7">
        <v>3402</v>
      </c>
      <c r="E87" s="38"/>
      <c r="F87" s="8"/>
      <c r="G87" s="7">
        <v>325</v>
      </c>
      <c r="H87" s="7">
        <v>3402</v>
      </c>
      <c r="I87" s="54">
        <v>10.467692307692309</v>
      </c>
      <c r="J87" s="54">
        <v>9.0298013245033104</v>
      </c>
      <c r="K87" s="7">
        <v>23</v>
      </c>
      <c r="L87" s="8">
        <v>7.0769230769230765E-2</v>
      </c>
      <c r="M87" s="7">
        <v>251</v>
      </c>
      <c r="N87" s="8">
        <v>7.3780129335684896E-2</v>
      </c>
      <c r="O87" s="58">
        <v>1.4208504615384616</v>
      </c>
      <c r="P87" s="68">
        <v>3.2704361768334887E-4</v>
      </c>
      <c r="Q87" s="60"/>
      <c r="R87" s="60"/>
    </row>
    <row r="88" spans="1:18" s="1" customFormat="1" ht="15.2" customHeight="1">
      <c r="A88" s="60"/>
      <c r="B88" s="67" t="s">
        <v>249</v>
      </c>
      <c r="C88" s="7">
        <v>823</v>
      </c>
      <c r="D88" s="7">
        <v>15047</v>
      </c>
      <c r="E88" s="38">
        <v>8</v>
      </c>
      <c r="F88" s="8">
        <v>9.7205346294046164E-3</v>
      </c>
      <c r="G88" s="7">
        <v>815</v>
      </c>
      <c r="H88" s="7">
        <v>15039</v>
      </c>
      <c r="I88" s="54">
        <v>18.452760736196318</v>
      </c>
      <c r="J88" s="54">
        <v>15.105997210599721</v>
      </c>
      <c r="K88" s="7">
        <v>98</v>
      </c>
      <c r="L88" s="8">
        <v>0.12024539877300613</v>
      </c>
      <c r="M88" s="7">
        <v>1568</v>
      </c>
      <c r="N88" s="8">
        <v>0.10426225147948667</v>
      </c>
      <c r="O88" s="58">
        <v>7.2598331288343561</v>
      </c>
      <c r="P88" s="68">
        <v>3.3184330090729347E-3</v>
      </c>
      <c r="Q88" s="60"/>
      <c r="R88" s="60"/>
    </row>
    <row r="89" spans="1:18" s="1" customFormat="1" ht="15.2" customHeight="1">
      <c r="A89" s="60"/>
      <c r="B89" s="67" t="s">
        <v>250</v>
      </c>
      <c r="C89" s="7">
        <v>496</v>
      </c>
      <c r="D89" s="7">
        <v>2643</v>
      </c>
      <c r="E89" s="38">
        <v>37</v>
      </c>
      <c r="F89" s="8">
        <v>7.459677419354839E-2</v>
      </c>
      <c r="G89" s="7">
        <v>459</v>
      </c>
      <c r="H89" s="7">
        <v>2606</v>
      </c>
      <c r="I89" s="54">
        <v>5.6775599128540302</v>
      </c>
      <c r="J89" s="54">
        <v>4.8348416289592757</v>
      </c>
      <c r="K89" s="7">
        <v>17</v>
      </c>
      <c r="L89" s="8">
        <v>3.7037037037037035E-2</v>
      </c>
      <c r="M89" s="7">
        <v>242</v>
      </c>
      <c r="N89" s="8">
        <v>9.2862624712202607E-2</v>
      </c>
      <c r="O89" s="58">
        <v>2.3050331154684098</v>
      </c>
      <c r="P89" s="68">
        <v>6.6937646239092596E-4</v>
      </c>
      <c r="Q89" s="60"/>
      <c r="R89" s="60"/>
    </row>
    <row r="90" spans="1:18" s="1" customFormat="1" ht="15.2" customHeight="1">
      <c r="A90" s="60"/>
      <c r="B90" s="67" t="s">
        <v>254</v>
      </c>
      <c r="C90" s="7">
        <v>20872</v>
      </c>
      <c r="D90" s="7">
        <v>514410</v>
      </c>
      <c r="E90" s="38">
        <v>51</v>
      </c>
      <c r="F90" s="8">
        <v>2.443464929091606E-3</v>
      </c>
      <c r="G90" s="7">
        <v>20821</v>
      </c>
      <c r="H90" s="7">
        <v>514359</v>
      </c>
      <c r="I90" s="54">
        <v>24.703856683156427</v>
      </c>
      <c r="J90" s="54">
        <v>20.795679886685551</v>
      </c>
      <c r="K90" s="7">
        <v>3877</v>
      </c>
      <c r="L90" s="8">
        <v>0.18620623409058162</v>
      </c>
      <c r="M90" s="7">
        <v>42758</v>
      </c>
      <c r="N90" s="8">
        <v>8.3128709714421253E-2</v>
      </c>
      <c r="O90" s="58">
        <v>0.94018451563325489</v>
      </c>
      <c r="P90" s="68">
        <v>1.3283679420774347E-2</v>
      </c>
      <c r="Q90" s="60"/>
      <c r="R90" s="60"/>
    </row>
    <row r="91" spans="1:18" s="1" customFormat="1" ht="15.2" customHeight="1">
      <c r="A91" s="60"/>
      <c r="B91" s="67" t="s">
        <v>256</v>
      </c>
      <c r="C91" s="7">
        <v>850</v>
      </c>
      <c r="D91" s="7">
        <v>4755</v>
      </c>
      <c r="E91" s="38">
        <v>109</v>
      </c>
      <c r="F91" s="8">
        <v>0.12823529411764706</v>
      </c>
      <c r="G91" s="7">
        <v>741</v>
      </c>
      <c r="H91" s="7">
        <v>4646</v>
      </c>
      <c r="I91" s="54">
        <v>6.2699055330634277</v>
      </c>
      <c r="J91" s="54">
        <v>5.1446808510638302</v>
      </c>
      <c r="K91" s="7">
        <v>36</v>
      </c>
      <c r="L91" s="8">
        <v>4.8582995951417005E-2</v>
      </c>
      <c r="M91" s="7">
        <v>433</v>
      </c>
      <c r="N91" s="8">
        <v>9.3198450279810593E-2</v>
      </c>
      <c r="O91" s="58">
        <v>0.89303360323886649</v>
      </c>
      <c r="P91" s="68">
        <v>4.9480209315992652E-4</v>
      </c>
      <c r="Q91" s="60"/>
      <c r="R91" s="60"/>
    </row>
    <row r="92" spans="1:18" s="1" customFormat="1" ht="15.2" customHeight="1">
      <c r="A92" s="60"/>
      <c r="B92" s="67" t="s">
        <v>257</v>
      </c>
      <c r="C92" s="7">
        <v>308</v>
      </c>
      <c r="D92" s="7">
        <v>10379</v>
      </c>
      <c r="E92" s="38"/>
      <c r="F92" s="8"/>
      <c r="G92" s="7">
        <v>308</v>
      </c>
      <c r="H92" s="7">
        <v>10379</v>
      </c>
      <c r="I92" s="54">
        <v>33.698051948051948</v>
      </c>
      <c r="J92" s="54">
        <v>31.162068965517243</v>
      </c>
      <c r="K92" s="7">
        <v>18</v>
      </c>
      <c r="L92" s="8">
        <v>5.844155844155844E-2</v>
      </c>
      <c r="M92" s="7">
        <v>262</v>
      </c>
      <c r="N92" s="8">
        <v>2.5243279699393006E-2</v>
      </c>
      <c r="O92" s="58">
        <v>0.79151948051948051</v>
      </c>
      <c r="P92" s="68">
        <v>1.7098215641263851E-4</v>
      </c>
      <c r="Q92" s="60"/>
      <c r="R92" s="60"/>
    </row>
    <row r="93" spans="1:18" s="1" customFormat="1" ht="15.2" customHeight="1">
      <c r="A93" s="60"/>
      <c r="B93" s="67" t="s">
        <v>260</v>
      </c>
      <c r="C93" s="7">
        <v>6356</v>
      </c>
      <c r="D93" s="7">
        <v>44411</v>
      </c>
      <c r="E93" s="38">
        <v>576</v>
      </c>
      <c r="F93" s="8">
        <v>9.0623033354310892E-2</v>
      </c>
      <c r="G93" s="7">
        <v>5780</v>
      </c>
      <c r="H93" s="7">
        <v>43835</v>
      </c>
      <c r="I93" s="54">
        <v>7.5839100346020762</v>
      </c>
      <c r="J93" s="54">
        <v>6.4916604892512977</v>
      </c>
      <c r="K93" s="7">
        <v>384</v>
      </c>
      <c r="L93" s="8">
        <v>6.6435986159169555E-2</v>
      </c>
      <c r="M93" s="7">
        <v>3162</v>
      </c>
      <c r="N93" s="8">
        <v>7.2134139386335117E-2</v>
      </c>
      <c r="O93" s="58">
        <v>1.2710188581314881</v>
      </c>
      <c r="P93" s="68">
        <v>5.8938169111425092E-3</v>
      </c>
      <c r="Q93" s="60"/>
      <c r="R93" s="60"/>
    </row>
    <row r="94" spans="1:18" s="1" customFormat="1" ht="15.2" customHeight="1">
      <c r="A94" s="60"/>
      <c r="B94" s="67" t="s">
        <v>263</v>
      </c>
      <c r="C94" s="7">
        <v>4173</v>
      </c>
      <c r="D94" s="7">
        <v>13917</v>
      </c>
      <c r="E94" s="38">
        <v>2102</v>
      </c>
      <c r="F94" s="8">
        <v>0.5037143541816439</v>
      </c>
      <c r="G94" s="7">
        <v>2071</v>
      </c>
      <c r="H94" s="7">
        <v>11815</v>
      </c>
      <c r="I94" s="54">
        <v>5.7049734427812648</v>
      </c>
      <c r="J94" s="54">
        <v>4.8825890617160059</v>
      </c>
      <c r="K94" s="7">
        <v>78</v>
      </c>
      <c r="L94" s="8">
        <v>3.7662964751327861E-2</v>
      </c>
      <c r="M94" s="7">
        <v>1041</v>
      </c>
      <c r="N94" s="8">
        <v>8.8108336859923822E-2</v>
      </c>
      <c r="O94" s="58">
        <v>1.5612534524384358</v>
      </c>
      <c r="P94" s="68">
        <v>2.2268021181227147E-3</v>
      </c>
      <c r="Q94" s="60"/>
      <c r="R94" s="60"/>
    </row>
    <row r="95" spans="1:18" s="1" customFormat="1" ht="15.2" customHeight="1">
      <c r="A95" s="60"/>
      <c r="B95" s="67" t="s">
        <v>264</v>
      </c>
      <c r="C95" s="7">
        <v>935</v>
      </c>
      <c r="D95" s="7">
        <v>11010</v>
      </c>
      <c r="E95" s="38">
        <v>4</v>
      </c>
      <c r="F95" s="8">
        <v>4.2780748663101605E-3</v>
      </c>
      <c r="G95" s="7">
        <v>931</v>
      </c>
      <c r="H95" s="7">
        <v>11006</v>
      </c>
      <c r="I95" s="54">
        <v>11.821697099892589</v>
      </c>
      <c r="J95" s="54">
        <v>10.60828402366864</v>
      </c>
      <c r="K95" s="7">
        <v>86</v>
      </c>
      <c r="L95" s="8">
        <v>9.2373791621911922E-2</v>
      </c>
      <c r="M95" s="7">
        <v>631</v>
      </c>
      <c r="N95" s="8">
        <v>5.7332364165000906E-2</v>
      </c>
      <c r="O95" s="58">
        <v>1.26755843179377</v>
      </c>
      <c r="P95" s="68">
        <v>8.8553960493383151E-4</v>
      </c>
      <c r="Q95" s="60"/>
      <c r="R95" s="60"/>
    </row>
    <row r="96" spans="1:18" s="1" customFormat="1" ht="15.2" customHeight="1">
      <c r="A96" s="60"/>
      <c r="B96" s="67" t="s">
        <v>266</v>
      </c>
      <c r="C96" s="7">
        <v>164</v>
      </c>
      <c r="D96" s="7">
        <v>785</v>
      </c>
      <c r="E96" s="38">
        <v>11</v>
      </c>
      <c r="F96" s="8">
        <v>6.7073170731707321E-2</v>
      </c>
      <c r="G96" s="7">
        <v>153</v>
      </c>
      <c r="H96" s="7">
        <v>774</v>
      </c>
      <c r="I96" s="54">
        <v>5.0588235294117645</v>
      </c>
      <c r="J96" s="54">
        <v>4.4429530201342278</v>
      </c>
      <c r="K96" s="7">
        <v>4</v>
      </c>
      <c r="L96" s="8">
        <v>2.6143790849673203E-2</v>
      </c>
      <c r="M96" s="7">
        <v>62</v>
      </c>
      <c r="N96" s="8">
        <v>8.0103359173126609E-2</v>
      </c>
      <c r="O96" s="58">
        <v>2.0055150326797389</v>
      </c>
      <c r="P96" s="68">
        <v>1.6457447906708468E-4</v>
      </c>
      <c r="Q96" s="60"/>
      <c r="R96" s="60"/>
    </row>
    <row r="97" spans="1:18" s="1" customFormat="1" ht="15.2" customHeight="1">
      <c r="A97" s="60"/>
      <c r="B97" s="67" t="s">
        <v>267</v>
      </c>
      <c r="C97" s="7">
        <v>27</v>
      </c>
      <c r="D97" s="7">
        <v>112</v>
      </c>
      <c r="E97" s="38"/>
      <c r="F97" s="8"/>
      <c r="G97" s="7">
        <v>27</v>
      </c>
      <c r="H97" s="7">
        <v>112</v>
      </c>
      <c r="I97" s="54">
        <v>4.1481481481481479</v>
      </c>
      <c r="J97" s="54">
        <v>4.1481481481481479</v>
      </c>
      <c r="K97" s="7"/>
      <c r="L97" s="8"/>
      <c r="M97" s="7">
        <v>0</v>
      </c>
      <c r="N97" s="8">
        <v>0</v>
      </c>
      <c r="O97" s="58">
        <v>0.73432222222222232</v>
      </c>
      <c r="P97" s="68">
        <v>1.7172257809871752E-5</v>
      </c>
      <c r="Q97" s="60"/>
      <c r="R97" s="60"/>
    </row>
    <row r="98" spans="1:18" s="1" customFormat="1" ht="15.2" customHeight="1">
      <c r="A98" s="60"/>
      <c r="B98" s="67" t="s">
        <v>269</v>
      </c>
      <c r="C98" s="7">
        <v>1911</v>
      </c>
      <c r="D98" s="7">
        <v>40725</v>
      </c>
      <c r="E98" s="38">
        <v>8</v>
      </c>
      <c r="F98" s="8">
        <v>4.1862899005756151E-3</v>
      </c>
      <c r="G98" s="7">
        <v>1903</v>
      </c>
      <c r="H98" s="7">
        <v>40717</v>
      </c>
      <c r="I98" s="54">
        <v>21.396216500262742</v>
      </c>
      <c r="J98" s="54">
        <v>17.120045300113251</v>
      </c>
      <c r="K98" s="7">
        <v>137</v>
      </c>
      <c r="L98" s="8">
        <v>7.19915922228061E-2</v>
      </c>
      <c r="M98" s="7">
        <v>2895</v>
      </c>
      <c r="N98" s="8">
        <v>7.1100523123019871E-2</v>
      </c>
      <c r="O98" s="58">
        <v>0.87729358906988975</v>
      </c>
      <c r="P98" s="68">
        <v>1.174536903832631E-3</v>
      </c>
      <c r="Q98" s="60"/>
      <c r="R98" s="60"/>
    </row>
    <row r="99" spans="1:18" s="1" customFormat="1" ht="15.2" customHeight="1">
      <c r="A99" s="60"/>
      <c r="B99" s="67" t="s">
        <v>271</v>
      </c>
      <c r="C99" s="7">
        <v>505</v>
      </c>
      <c r="D99" s="7">
        <v>10248</v>
      </c>
      <c r="E99" s="38">
        <v>5</v>
      </c>
      <c r="F99" s="8">
        <v>9.9009900990099011E-3</v>
      </c>
      <c r="G99" s="7">
        <v>500</v>
      </c>
      <c r="H99" s="7">
        <v>10243</v>
      </c>
      <c r="I99" s="54">
        <v>20.486000000000001</v>
      </c>
      <c r="J99" s="54">
        <v>20.486000000000001</v>
      </c>
      <c r="K99" s="7"/>
      <c r="L99" s="8"/>
      <c r="M99" s="7">
        <v>0</v>
      </c>
      <c r="N99" s="8">
        <v>0</v>
      </c>
      <c r="O99" s="58">
        <v>0.50451279999999998</v>
      </c>
      <c r="P99" s="68">
        <v>1.2303905091685347E-4</v>
      </c>
      <c r="Q99" s="60"/>
      <c r="R99" s="60"/>
    </row>
    <row r="100" spans="1:18" s="1" customFormat="1" ht="16.5" customHeight="1">
      <c r="A100" s="60"/>
      <c r="B100" s="69" t="s">
        <v>887</v>
      </c>
      <c r="C100" s="70">
        <v>149539</v>
      </c>
      <c r="D100" s="70">
        <v>1322956</v>
      </c>
      <c r="E100" s="70">
        <v>25032</v>
      </c>
      <c r="F100" s="71">
        <v>0.16739445897056954</v>
      </c>
      <c r="G100" s="70">
        <v>124507</v>
      </c>
      <c r="H100" s="70">
        <v>1297924</v>
      </c>
      <c r="I100" s="72">
        <v>10.424506252660493</v>
      </c>
      <c r="J100" s="72">
        <v>8.6661578226100229</v>
      </c>
      <c r="K100" s="70">
        <v>9213</v>
      </c>
      <c r="L100" s="71">
        <v>7.3995839591348284E-2</v>
      </c>
      <c r="M100" s="70">
        <v>94971</v>
      </c>
      <c r="N100" s="71">
        <v>7.3171464584983401E-2</v>
      </c>
      <c r="O100" s="73">
        <v>1.5530579991486428</v>
      </c>
      <c r="P100" s="74">
        <v>0.13859875920304801</v>
      </c>
      <c r="Q100" s="60"/>
      <c r="R100" s="60"/>
    </row>
    <row r="101" spans="1:18" s="1" customFormat="1" ht="9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</row>
    <row r="102" spans="1:18" s="1" customFormat="1" ht="9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</row>
    <row r="103" spans="1:18" s="1" customFormat="1" ht="18" customHeight="1">
      <c r="A103" s="60"/>
      <c r="B103" s="61" t="s">
        <v>1583</v>
      </c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</row>
    <row r="104" spans="1:18" s="1" customFormat="1" ht="18" customHeight="1">
      <c r="A104" s="60"/>
      <c r="B104" s="62"/>
      <c r="C104" s="63"/>
      <c r="D104" s="63"/>
      <c r="E104" s="64"/>
      <c r="F104" s="64"/>
      <c r="G104" s="240" t="s">
        <v>1572</v>
      </c>
      <c r="H104" s="240"/>
      <c r="I104" s="240"/>
      <c r="J104" s="240"/>
      <c r="K104" s="240"/>
      <c r="L104" s="240"/>
      <c r="M104" s="240"/>
      <c r="N104" s="240"/>
      <c r="O104" s="240"/>
      <c r="P104" s="240"/>
      <c r="Q104" s="60"/>
      <c r="R104" s="60"/>
    </row>
    <row r="105" spans="1:18" s="1" customFormat="1" ht="16.5" customHeight="1">
      <c r="A105" s="60"/>
      <c r="B105" s="65"/>
      <c r="C105" s="240" t="s">
        <v>1573</v>
      </c>
      <c r="D105" s="240"/>
      <c r="E105" s="240" t="s">
        <v>849</v>
      </c>
      <c r="F105" s="240"/>
      <c r="G105" s="240"/>
      <c r="H105" s="240"/>
      <c r="I105" s="240" t="s">
        <v>896</v>
      </c>
      <c r="J105" s="240"/>
      <c r="K105" s="242" t="s">
        <v>1574</v>
      </c>
      <c r="L105" s="242"/>
      <c r="M105" s="242"/>
      <c r="N105" s="242"/>
      <c r="O105" s="231" t="s">
        <v>1575</v>
      </c>
      <c r="P105" s="243" t="s">
        <v>1576</v>
      </c>
      <c r="Q105" s="60"/>
      <c r="R105" s="60"/>
    </row>
    <row r="106" spans="1:18" s="1" customFormat="1" ht="45.75" customHeight="1">
      <c r="A106" s="60"/>
      <c r="B106" s="52" t="s">
        <v>1577</v>
      </c>
      <c r="C106" s="20" t="s">
        <v>900</v>
      </c>
      <c r="D106" s="20" t="s">
        <v>1578</v>
      </c>
      <c r="E106" s="35" t="s">
        <v>900</v>
      </c>
      <c r="F106" s="35" t="s">
        <v>901</v>
      </c>
      <c r="G106" s="20" t="s">
        <v>900</v>
      </c>
      <c r="H106" s="66" t="s">
        <v>1578</v>
      </c>
      <c r="I106" s="20" t="s">
        <v>903</v>
      </c>
      <c r="J106" s="20" t="s">
        <v>1579</v>
      </c>
      <c r="K106" s="20" t="s">
        <v>900</v>
      </c>
      <c r="L106" s="20" t="s">
        <v>901</v>
      </c>
      <c r="M106" s="20" t="s">
        <v>1578</v>
      </c>
      <c r="N106" s="20" t="s">
        <v>901</v>
      </c>
      <c r="O106" s="231"/>
      <c r="P106" s="243"/>
      <c r="Q106" s="60"/>
      <c r="R106" s="60"/>
    </row>
    <row r="107" spans="1:18" s="1" customFormat="1" ht="15.2" customHeight="1">
      <c r="A107" s="60"/>
      <c r="B107" s="67" t="s">
        <v>218</v>
      </c>
      <c r="C107" s="7">
        <v>723</v>
      </c>
      <c r="D107" s="7">
        <v>9358</v>
      </c>
      <c r="E107" s="38">
        <v>67</v>
      </c>
      <c r="F107" s="8">
        <v>9.2669432918395578E-2</v>
      </c>
      <c r="G107" s="7">
        <v>656</v>
      </c>
      <c r="H107" s="7">
        <v>9291</v>
      </c>
      <c r="I107" s="54">
        <v>14.163109756097562</v>
      </c>
      <c r="J107" s="54">
        <v>11.411032028469752</v>
      </c>
      <c r="K107" s="7">
        <v>94</v>
      </c>
      <c r="L107" s="8">
        <v>0.14329268292682926</v>
      </c>
      <c r="M107" s="7">
        <v>972</v>
      </c>
      <c r="N107" s="8">
        <v>0.10461737164998386</v>
      </c>
      <c r="O107" s="58">
        <v>4.2874243902439035</v>
      </c>
      <c r="P107" s="68">
        <v>1.6972665246662829E-3</v>
      </c>
      <c r="Q107" s="60"/>
      <c r="R107" s="60"/>
    </row>
    <row r="108" spans="1:18" s="1" customFormat="1" ht="15.2" customHeight="1">
      <c r="A108" s="60"/>
      <c r="B108" s="67" t="s">
        <v>219</v>
      </c>
      <c r="C108" s="7">
        <v>3091</v>
      </c>
      <c r="D108" s="7">
        <v>16824</v>
      </c>
      <c r="E108" s="38">
        <v>350</v>
      </c>
      <c r="F108" s="8">
        <v>0.11323196376577159</v>
      </c>
      <c r="G108" s="7">
        <v>2741</v>
      </c>
      <c r="H108" s="7">
        <v>16474</v>
      </c>
      <c r="I108" s="54">
        <v>6.010215249908792</v>
      </c>
      <c r="J108" s="54">
        <v>5.150234741784038</v>
      </c>
      <c r="K108" s="7">
        <v>185</v>
      </c>
      <c r="L108" s="8">
        <v>6.7493615468807E-2</v>
      </c>
      <c r="M108" s="7">
        <v>1300</v>
      </c>
      <c r="N108" s="8">
        <v>7.8912225324754157E-2</v>
      </c>
      <c r="O108" s="58">
        <v>1.9763288945640278</v>
      </c>
      <c r="P108" s="68">
        <v>3.3616383926276983E-3</v>
      </c>
      <c r="Q108" s="60"/>
      <c r="R108" s="60"/>
    </row>
    <row r="109" spans="1:18" s="1" customFormat="1" ht="15.2" customHeight="1">
      <c r="A109" s="60"/>
      <c r="B109" s="67" t="s">
        <v>220</v>
      </c>
      <c r="C109" s="7">
        <v>11047</v>
      </c>
      <c r="D109" s="7">
        <v>69914</v>
      </c>
      <c r="E109" s="38">
        <v>2108</v>
      </c>
      <c r="F109" s="8">
        <v>0.19082103738571557</v>
      </c>
      <c r="G109" s="7">
        <v>8939</v>
      </c>
      <c r="H109" s="7">
        <v>67806</v>
      </c>
      <c r="I109" s="54">
        <v>7.5854122385054259</v>
      </c>
      <c r="J109" s="54">
        <v>6.2262073863636367</v>
      </c>
      <c r="K109" s="7">
        <v>491</v>
      </c>
      <c r="L109" s="8">
        <v>5.4927844277883435E-2</v>
      </c>
      <c r="M109" s="7">
        <v>6491</v>
      </c>
      <c r="N109" s="8">
        <v>9.5728991534672445E-2</v>
      </c>
      <c r="O109" s="58">
        <v>1.5572086810605212</v>
      </c>
      <c r="P109" s="68">
        <v>1.1486911958960946E-2</v>
      </c>
      <c r="Q109" s="60"/>
      <c r="R109" s="60"/>
    </row>
    <row r="110" spans="1:18" s="1" customFormat="1" ht="15.2" customHeight="1">
      <c r="A110" s="60"/>
      <c r="B110" s="67" t="s">
        <v>221</v>
      </c>
      <c r="C110" s="7">
        <v>437</v>
      </c>
      <c r="D110" s="7">
        <v>2704</v>
      </c>
      <c r="E110" s="38">
        <v>66</v>
      </c>
      <c r="F110" s="8">
        <v>0.15102974828375287</v>
      </c>
      <c r="G110" s="7">
        <v>371</v>
      </c>
      <c r="H110" s="7">
        <v>2638</v>
      </c>
      <c r="I110" s="54">
        <v>7.1105121293800542</v>
      </c>
      <c r="J110" s="54">
        <v>6.3420289855072465</v>
      </c>
      <c r="K110" s="7">
        <v>26</v>
      </c>
      <c r="L110" s="8">
        <v>7.0080862533692723E-2</v>
      </c>
      <c r="M110" s="7">
        <v>170</v>
      </c>
      <c r="N110" s="8">
        <v>6.4442759666413954E-2</v>
      </c>
      <c r="O110" s="58">
        <v>1.4798159029649596</v>
      </c>
      <c r="P110" s="68">
        <v>4.2035850030251542E-4</v>
      </c>
      <c r="Q110" s="60"/>
      <c r="R110" s="60"/>
    </row>
    <row r="111" spans="1:18" s="1" customFormat="1" ht="15.2" customHeight="1">
      <c r="A111" s="60"/>
      <c r="B111" s="67" t="s">
        <v>222</v>
      </c>
      <c r="C111" s="7">
        <v>2397</v>
      </c>
      <c r="D111" s="7">
        <v>6920</v>
      </c>
      <c r="E111" s="38">
        <v>1419</v>
      </c>
      <c r="F111" s="8">
        <v>0.5919899874843555</v>
      </c>
      <c r="G111" s="7">
        <v>978</v>
      </c>
      <c r="H111" s="7">
        <v>5501</v>
      </c>
      <c r="I111" s="54">
        <v>5.6247443762781186</v>
      </c>
      <c r="J111" s="54">
        <v>4.5921483097055615</v>
      </c>
      <c r="K111" s="7">
        <v>61</v>
      </c>
      <c r="L111" s="8">
        <v>6.2372188139059308E-2</v>
      </c>
      <c r="M111" s="7">
        <v>591</v>
      </c>
      <c r="N111" s="8">
        <v>0.10743501181603345</v>
      </c>
      <c r="O111" s="58">
        <v>1.1217898773006134</v>
      </c>
      <c r="P111" s="68">
        <v>7.9081401371157564E-4</v>
      </c>
      <c r="Q111" s="60"/>
      <c r="R111" s="60"/>
    </row>
    <row r="112" spans="1:18" s="1" customFormat="1" ht="15.2" customHeight="1">
      <c r="A112" s="60"/>
      <c r="B112" s="67" t="s">
        <v>223</v>
      </c>
      <c r="C112" s="7">
        <v>646</v>
      </c>
      <c r="D112" s="7">
        <v>1988</v>
      </c>
      <c r="E112" s="38">
        <v>102</v>
      </c>
      <c r="F112" s="8">
        <v>0.15789473684210525</v>
      </c>
      <c r="G112" s="7">
        <v>544</v>
      </c>
      <c r="H112" s="7">
        <v>1886</v>
      </c>
      <c r="I112" s="54">
        <v>3.4669117647058822</v>
      </c>
      <c r="J112" s="54">
        <v>3.3296500920810312</v>
      </c>
      <c r="K112" s="7">
        <v>1</v>
      </c>
      <c r="L112" s="8">
        <v>1.838235294117647E-3</v>
      </c>
      <c r="M112" s="7">
        <v>58</v>
      </c>
      <c r="N112" s="8">
        <v>3.0752916224814422E-2</v>
      </c>
      <c r="O112" s="58">
        <v>1.3854779411764708</v>
      </c>
      <c r="P112" s="68">
        <v>5.6938465817672225E-4</v>
      </c>
      <c r="Q112" s="60"/>
      <c r="R112" s="60"/>
    </row>
    <row r="113" spans="1:18" s="1" customFormat="1" ht="15.2" customHeight="1">
      <c r="A113" s="60"/>
      <c r="B113" s="67" t="s">
        <v>224</v>
      </c>
      <c r="C113" s="7">
        <v>1485</v>
      </c>
      <c r="D113" s="7">
        <v>10779</v>
      </c>
      <c r="E113" s="38">
        <v>108</v>
      </c>
      <c r="F113" s="8">
        <v>7.2727272727272724E-2</v>
      </c>
      <c r="G113" s="7">
        <v>1377</v>
      </c>
      <c r="H113" s="7">
        <v>10671</v>
      </c>
      <c r="I113" s="54">
        <v>7.7494553376906321</v>
      </c>
      <c r="J113" s="54">
        <v>7.3380386329866267</v>
      </c>
      <c r="K113" s="7">
        <v>31</v>
      </c>
      <c r="L113" s="8">
        <v>2.2512708787218592E-2</v>
      </c>
      <c r="M113" s="7">
        <v>253</v>
      </c>
      <c r="N113" s="8">
        <v>2.3709118170743136E-2</v>
      </c>
      <c r="O113" s="58">
        <v>2.4323840958605665</v>
      </c>
      <c r="P113" s="68">
        <v>2.3226694789641655E-3</v>
      </c>
      <c r="Q113" s="60"/>
      <c r="R113" s="60"/>
    </row>
    <row r="114" spans="1:18" s="1" customFormat="1" ht="15.2" customHeight="1">
      <c r="A114" s="60"/>
      <c r="B114" s="67" t="s">
        <v>225</v>
      </c>
      <c r="C114" s="7">
        <v>1111</v>
      </c>
      <c r="D114" s="7">
        <v>9264</v>
      </c>
      <c r="E114" s="38">
        <v>63</v>
      </c>
      <c r="F114" s="8">
        <v>5.6705670567056707E-2</v>
      </c>
      <c r="G114" s="7">
        <v>1048</v>
      </c>
      <c r="H114" s="7">
        <v>9201</v>
      </c>
      <c r="I114" s="54">
        <v>8.7795801526717554</v>
      </c>
      <c r="J114" s="54">
        <v>6.8431163287086445</v>
      </c>
      <c r="K114" s="7">
        <v>111</v>
      </c>
      <c r="L114" s="8">
        <v>0.10591603053435114</v>
      </c>
      <c r="M114" s="7">
        <v>1012</v>
      </c>
      <c r="N114" s="8">
        <v>0.10998804477774154</v>
      </c>
      <c r="O114" s="58">
        <v>1.8529991412213742</v>
      </c>
      <c r="P114" s="68">
        <v>1.4454024188589869E-3</v>
      </c>
      <c r="Q114" s="60"/>
      <c r="R114" s="60"/>
    </row>
    <row r="115" spans="1:18" s="1" customFormat="1" ht="15.2" customHeight="1">
      <c r="A115" s="60"/>
      <c r="B115" s="67" t="s">
        <v>226</v>
      </c>
      <c r="C115" s="7">
        <v>1467</v>
      </c>
      <c r="D115" s="7">
        <v>22142</v>
      </c>
      <c r="E115" s="38">
        <v>44</v>
      </c>
      <c r="F115" s="8">
        <v>2.9993183367416496E-2</v>
      </c>
      <c r="G115" s="7">
        <v>1423</v>
      </c>
      <c r="H115" s="7">
        <v>22098</v>
      </c>
      <c r="I115" s="54">
        <v>15.529163738580463</v>
      </c>
      <c r="J115" s="54">
        <v>12.288870703764321</v>
      </c>
      <c r="K115" s="7">
        <v>201</v>
      </c>
      <c r="L115" s="8">
        <v>0.14125087842586087</v>
      </c>
      <c r="M115" s="7">
        <v>3474</v>
      </c>
      <c r="N115" s="8">
        <v>0.15720879717621505</v>
      </c>
      <c r="O115" s="58">
        <v>2.2009486999297261</v>
      </c>
      <c r="P115" s="68">
        <v>3.0687536127695942E-3</v>
      </c>
      <c r="Q115" s="60"/>
      <c r="R115" s="60"/>
    </row>
    <row r="116" spans="1:18" s="1" customFormat="1" ht="15.2" customHeight="1">
      <c r="A116" s="60"/>
      <c r="B116" s="67" t="s">
        <v>229</v>
      </c>
      <c r="C116" s="7">
        <v>328</v>
      </c>
      <c r="D116" s="7">
        <v>5116</v>
      </c>
      <c r="E116" s="38">
        <v>4</v>
      </c>
      <c r="F116" s="8">
        <v>1.2195121951219513E-2</v>
      </c>
      <c r="G116" s="7">
        <v>324</v>
      </c>
      <c r="H116" s="7">
        <v>5112</v>
      </c>
      <c r="I116" s="54">
        <v>15.777777777777779</v>
      </c>
      <c r="J116" s="54">
        <v>11.15</v>
      </c>
      <c r="K116" s="7">
        <v>84</v>
      </c>
      <c r="L116" s="8">
        <v>0.25925925925925924</v>
      </c>
      <c r="M116" s="7">
        <v>1025</v>
      </c>
      <c r="N116" s="8">
        <v>0.20050860719874805</v>
      </c>
      <c r="O116" s="58">
        <v>0.98361543209876556</v>
      </c>
      <c r="P116" s="68">
        <v>2.4286792889995857E-4</v>
      </c>
      <c r="Q116" s="60"/>
      <c r="R116" s="60"/>
    </row>
    <row r="117" spans="1:18" s="1" customFormat="1" ht="15.2" customHeight="1">
      <c r="A117" s="60"/>
      <c r="B117" s="67" t="s">
        <v>230</v>
      </c>
      <c r="C117" s="7">
        <v>1041</v>
      </c>
      <c r="D117" s="7">
        <v>13989</v>
      </c>
      <c r="E117" s="38">
        <v>18</v>
      </c>
      <c r="F117" s="8">
        <v>1.7291066282420751E-2</v>
      </c>
      <c r="G117" s="7">
        <v>1023</v>
      </c>
      <c r="H117" s="7">
        <v>13971</v>
      </c>
      <c r="I117" s="54">
        <v>13.656891495601172</v>
      </c>
      <c r="J117" s="54">
        <v>11.038946162657503</v>
      </c>
      <c r="K117" s="7">
        <v>150</v>
      </c>
      <c r="L117" s="8">
        <v>0.1466275659824047</v>
      </c>
      <c r="M117" s="7">
        <v>1627</v>
      </c>
      <c r="N117" s="8">
        <v>0.11645551499534751</v>
      </c>
      <c r="O117" s="58">
        <v>1.3583957966764417</v>
      </c>
      <c r="P117" s="68">
        <v>1.0780479459356134E-3</v>
      </c>
      <c r="Q117" s="60"/>
      <c r="R117" s="60"/>
    </row>
    <row r="118" spans="1:18" s="1" customFormat="1" ht="15.2" customHeight="1">
      <c r="A118" s="60"/>
      <c r="B118" s="67" t="s">
        <v>231</v>
      </c>
      <c r="C118" s="7">
        <v>137</v>
      </c>
      <c r="D118" s="7">
        <v>498</v>
      </c>
      <c r="E118" s="38"/>
      <c r="F118" s="8"/>
      <c r="G118" s="7">
        <v>137</v>
      </c>
      <c r="H118" s="7">
        <v>498</v>
      </c>
      <c r="I118" s="54">
        <v>3.6350364963503647</v>
      </c>
      <c r="J118" s="54">
        <v>3.6350364963503647</v>
      </c>
      <c r="K118" s="7"/>
      <c r="L118" s="8"/>
      <c r="M118" s="7">
        <v>0</v>
      </c>
      <c r="N118" s="8">
        <v>0</v>
      </c>
      <c r="O118" s="58">
        <v>0.80233284671532845</v>
      </c>
      <c r="P118" s="68">
        <v>6.3737547069780728E-5</v>
      </c>
      <c r="Q118" s="60"/>
      <c r="R118" s="60"/>
    </row>
    <row r="119" spans="1:18" s="1" customFormat="1" ht="15.2" customHeight="1">
      <c r="A119" s="60"/>
      <c r="B119" s="67" t="s">
        <v>232</v>
      </c>
      <c r="C119" s="7">
        <v>5494</v>
      </c>
      <c r="D119" s="7">
        <v>67896</v>
      </c>
      <c r="E119" s="38">
        <v>55</v>
      </c>
      <c r="F119" s="8">
        <v>1.0010921004732436E-2</v>
      </c>
      <c r="G119" s="7">
        <v>5439</v>
      </c>
      <c r="H119" s="7">
        <v>67841</v>
      </c>
      <c r="I119" s="54">
        <v>12.473064901636331</v>
      </c>
      <c r="J119" s="54">
        <v>9.9558241758241763</v>
      </c>
      <c r="K119" s="7">
        <v>889</v>
      </c>
      <c r="L119" s="8">
        <v>0.16344916344916344</v>
      </c>
      <c r="M119" s="7">
        <v>8695</v>
      </c>
      <c r="N119" s="8">
        <v>0.12816733243908551</v>
      </c>
      <c r="O119" s="58">
        <v>1.2365748483177057</v>
      </c>
      <c r="P119" s="68">
        <v>5.0958575457896007E-3</v>
      </c>
      <c r="Q119" s="60"/>
      <c r="R119" s="60"/>
    </row>
    <row r="120" spans="1:18" s="1" customFormat="1" ht="15.2" customHeight="1">
      <c r="A120" s="60"/>
      <c r="B120" s="67" t="s">
        <v>234</v>
      </c>
      <c r="C120" s="7">
        <v>654</v>
      </c>
      <c r="D120" s="7">
        <v>7062</v>
      </c>
      <c r="E120" s="38">
        <v>11</v>
      </c>
      <c r="F120" s="8">
        <v>1.6819571865443424E-2</v>
      </c>
      <c r="G120" s="7">
        <v>643</v>
      </c>
      <c r="H120" s="7">
        <v>7051</v>
      </c>
      <c r="I120" s="54">
        <v>10.965785381026439</v>
      </c>
      <c r="J120" s="54">
        <v>9.024475524475525</v>
      </c>
      <c r="K120" s="7">
        <v>71</v>
      </c>
      <c r="L120" s="8">
        <v>0.1104199066874028</v>
      </c>
      <c r="M120" s="7">
        <v>744</v>
      </c>
      <c r="N120" s="8">
        <v>0.1055169479506453</v>
      </c>
      <c r="O120" s="58">
        <v>1.2112290824261276</v>
      </c>
      <c r="P120" s="68">
        <v>5.4262202399055681E-4</v>
      </c>
      <c r="Q120" s="60"/>
      <c r="R120" s="60"/>
    </row>
    <row r="121" spans="1:18" s="1" customFormat="1" ht="15.2" customHeight="1">
      <c r="A121" s="60"/>
      <c r="B121" s="67" t="s">
        <v>235</v>
      </c>
      <c r="C121" s="7">
        <v>4052</v>
      </c>
      <c r="D121" s="7">
        <v>31004</v>
      </c>
      <c r="E121" s="38">
        <v>430</v>
      </c>
      <c r="F121" s="8">
        <v>0.10612043435340572</v>
      </c>
      <c r="G121" s="7">
        <v>3622</v>
      </c>
      <c r="H121" s="7">
        <v>30574</v>
      </c>
      <c r="I121" s="54">
        <v>8.4411927112092773</v>
      </c>
      <c r="J121" s="54">
        <v>7.8460011344299492</v>
      </c>
      <c r="K121" s="7">
        <v>96</v>
      </c>
      <c r="L121" s="8">
        <v>2.6504693539480949E-2</v>
      </c>
      <c r="M121" s="7">
        <v>1045</v>
      </c>
      <c r="N121" s="8">
        <v>3.4179368090534443E-2</v>
      </c>
      <c r="O121" s="58">
        <v>1.9781721700717834</v>
      </c>
      <c r="P121" s="68">
        <v>6.6283106447490234E-3</v>
      </c>
      <c r="Q121" s="60"/>
      <c r="R121" s="60"/>
    </row>
    <row r="122" spans="1:18" s="1" customFormat="1" ht="15.2" customHeight="1">
      <c r="A122" s="60"/>
      <c r="B122" s="67" t="s">
        <v>236</v>
      </c>
      <c r="C122" s="7">
        <v>5109</v>
      </c>
      <c r="D122" s="7">
        <v>17610</v>
      </c>
      <c r="E122" s="38">
        <v>48</v>
      </c>
      <c r="F122" s="8">
        <v>9.3951849677040514E-3</v>
      </c>
      <c r="G122" s="7">
        <v>5061</v>
      </c>
      <c r="H122" s="7">
        <v>17562</v>
      </c>
      <c r="I122" s="54">
        <v>3.4700652045050386</v>
      </c>
      <c r="J122" s="54">
        <v>3.3992039800995024</v>
      </c>
      <c r="K122" s="7">
        <v>36</v>
      </c>
      <c r="L122" s="8">
        <v>7.1132187314759928E-3</v>
      </c>
      <c r="M122" s="7">
        <v>172</v>
      </c>
      <c r="N122" s="8">
        <v>9.7938731351782261E-3</v>
      </c>
      <c r="O122" s="58">
        <v>0.22150857538035962</v>
      </c>
      <c r="P122" s="68">
        <v>7.2189656749513202E-4</v>
      </c>
      <c r="Q122" s="60"/>
      <c r="R122" s="60"/>
    </row>
    <row r="123" spans="1:18" s="1" customFormat="1" ht="15.2" customHeight="1">
      <c r="A123" s="60"/>
      <c r="B123" s="67" t="s">
        <v>237</v>
      </c>
      <c r="C123" s="7">
        <v>3302</v>
      </c>
      <c r="D123" s="7">
        <v>28990</v>
      </c>
      <c r="E123" s="38">
        <v>50</v>
      </c>
      <c r="F123" s="8">
        <v>1.5142337976983646E-2</v>
      </c>
      <c r="G123" s="7">
        <v>3252</v>
      </c>
      <c r="H123" s="7">
        <v>28940</v>
      </c>
      <c r="I123" s="54">
        <v>8.899138991389913</v>
      </c>
      <c r="J123" s="54">
        <v>8.0136186770428015</v>
      </c>
      <c r="K123" s="7">
        <v>168</v>
      </c>
      <c r="L123" s="8">
        <v>5.1660516605166053E-2</v>
      </c>
      <c r="M123" s="7">
        <v>1584</v>
      </c>
      <c r="N123" s="8">
        <v>5.4733932273669662E-2</v>
      </c>
      <c r="O123" s="58">
        <v>0.99996820418204202</v>
      </c>
      <c r="P123" s="68">
        <v>2.6664862196997905E-3</v>
      </c>
      <c r="Q123" s="60"/>
      <c r="R123" s="60"/>
    </row>
    <row r="124" spans="1:18" s="1" customFormat="1" ht="15.2" customHeight="1">
      <c r="A124" s="60"/>
      <c r="B124" s="67" t="s">
        <v>238</v>
      </c>
      <c r="C124" s="7">
        <v>1255</v>
      </c>
      <c r="D124" s="7">
        <v>8729</v>
      </c>
      <c r="E124" s="38">
        <v>18</v>
      </c>
      <c r="F124" s="8">
        <v>1.4342629482071713E-2</v>
      </c>
      <c r="G124" s="7">
        <v>1237</v>
      </c>
      <c r="H124" s="7">
        <v>8711</v>
      </c>
      <c r="I124" s="54">
        <v>7.0420371867421183</v>
      </c>
      <c r="J124" s="54">
        <v>6.0844481605351168</v>
      </c>
      <c r="K124" s="7">
        <v>41</v>
      </c>
      <c r="L124" s="8">
        <v>3.3144704931285365E-2</v>
      </c>
      <c r="M124" s="7">
        <v>647</v>
      </c>
      <c r="N124" s="8">
        <v>7.4273906554930547E-2</v>
      </c>
      <c r="O124" s="58">
        <v>1.0285062247372676</v>
      </c>
      <c r="P124" s="68">
        <v>7.9801202366700744E-4</v>
      </c>
      <c r="Q124" s="60"/>
      <c r="R124" s="60"/>
    </row>
    <row r="125" spans="1:18" s="1" customFormat="1" ht="15.2" customHeight="1">
      <c r="A125" s="60"/>
      <c r="B125" s="67" t="s">
        <v>239</v>
      </c>
      <c r="C125" s="7">
        <v>1229</v>
      </c>
      <c r="D125" s="7">
        <v>5479</v>
      </c>
      <c r="E125" s="38">
        <v>186</v>
      </c>
      <c r="F125" s="8">
        <v>0.15134255492270138</v>
      </c>
      <c r="G125" s="7">
        <v>1043</v>
      </c>
      <c r="H125" s="7">
        <v>5293</v>
      </c>
      <c r="I125" s="54">
        <v>5.0747842761265582</v>
      </c>
      <c r="J125" s="54">
        <v>4.6925465838509313</v>
      </c>
      <c r="K125" s="7">
        <v>77</v>
      </c>
      <c r="L125" s="8">
        <v>7.3825503355704702E-2</v>
      </c>
      <c r="M125" s="7">
        <v>296</v>
      </c>
      <c r="N125" s="8">
        <v>5.5922917060268279E-2</v>
      </c>
      <c r="O125" s="58">
        <v>0.73364295302013427</v>
      </c>
      <c r="P125" s="68">
        <v>6.1416452532306516E-4</v>
      </c>
      <c r="Q125" s="60"/>
      <c r="R125" s="60"/>
    </row>
    <row r="126" spans="1:18" s="1" customFormat="1" ht="15.2" customHeight="1">
      <c r="A126" s="60"/>
      <c r="B126" s="67" t="s">
        <v>240</v>
      </c>
      <c r="C126" s="7">
        <v>59</v>
      </c>
      <c r="D126" s="7">
        <v>135</v>
      </c>
      <c r="E126" s="38">
        <v>20</v>
      </c>
      <c r="F126" s="8">
        <v>0.33898305084745761</v>
      </c>
      <c r="G126" s="7">
        <v>39</v>
      </c>
      <c r="H126" s="7">
        <v>115</v>
      </c>
      <c r="I126" s="54">
        <v>2.9487179487179489</v>
      </c>
      <c r="J126" s="54">
        <v>2.9487179487179489</v>
      </c>
      <c r="K126" s="7"/>
      <c r="L126" s="8"/>
      <c r="M126" s="7">
        <v>0</v>
      </c>
      <c r="N126" s="8">
        <v>0</v>
      </c>
      <c r="O126" s="58">
        <v>1.123174358974359</v>
      </c>
      <c r="P126" s="68">
        <v>3.5539935666202083E-5</v>
      </c>
      <c r="Q126" s="60"/>
      <c r="R126" s="60"/>
    </row>
    <row r="127" spans="1:18" s="1" customFormat="1" ht="15.2" customHeight="1">
      <c r="A127" s="60"/>
      <c r="B127" s="67" t="s">
        <v>241</v>
      </c>
      <c r="C127" s="7">
        <v>3577</v>
      </c>
      <c r="D127" s="7">
        <v>16571</v>
      </c>
      <c r="E127" s="38">
        <v>935</v>
      </c>
      <c r="F127" s="8">
        <v>0.26139222812412638</v>
      </c>
      <c r="G127" s="7">
        <v>2642</v>
      </c>
      <c r="H127" s="7">
        <v>15636</v>
      </c>
      <c r="I127" s="54">
        <v>5.9182437547312645</v>
      </c>
      <c r="J127" s="54">
        <v>5.6249027237354081</v>
      </c>
      <c r="K127" s="7">
        <v>72</v>
      </c>
      <c r="L127" s="8">
        <v>2.7252081756245269E-2</v>
      </c>
      <c r="M127" s="7">
        <v>406</v>
      </c>
      <c r="N127" s="8">
        <v>2.5965720133026348E-2</v>
      </c>
      <c r="O127" s="58">
        <v>1.4754883800151402</v>
      </c>
      <c r="P127" s="68">
        <v>3.0325178241933049E-3</v>
      </c>
      <c r="Q127" s="60"/>
      <c r="R127" s="60"/>
    </row>
    <row r="128" spans="1:18" s="1" customFormat="1" ht="15.2" customHeight="1">
      <c r="A128" s="60"/>
      <c r="B128" s="67" t="s">
        <v>242</v>
      </c>
      <c r="C128" s="7">
        <v>12497</v>
      </c>
      <c r="D128" s="7">
        <v>60315</v>
      </c>
      <c r="E128" s="38">
        <v>1402</v>
      </c>
      <c r="F128" s="8">
        <v>0.11218692486196687</v>
      </c>
      <c r="G128" s="7">
        <v>11095</v>
      </c>
      <c r="H128" s="7">
        <v>58913</v>
      </c>
      <c r="I128" s="54">
        <v>5.3098693105002255</v>
      </c>
      <c r="J128" s="54">
        <v>4.141479099678457</v>
      </c>
      <c r="K128" s="7">
        <v>1454</v>
      </c>
      <c r="L128" s="8">
        <v>0.13105002253267237</v>
      </c>
      <c r="M128" s="7">
        <v>9283</v>
      </c>
      <c r="N128" s="8">
        <v>0.1575713340009845</v>
      </c>
      <c r="O128" s="58">
        <v>0.65522236142406487</v>
      </c>
      <c r="P128" s="68">
        <v>5.8990954873908109E-3</v>
      </c>
      <c r="Q128" s="60"/>
      <c r="R128" s="60"/>
    </row>
    <row r="129" spans="1:18" s="1" customFormat="1" ht="15.2" customHeight="1">
      <c r="A129" s="60"/>
      <c r="B129" s="67" t="s">
        <v>243</v>
      </c>
      <c r="C129" s="7">
        <v>3617</v>
      </c>
      <c r="D129" s="7">
        <v>15483</v>
      </c>
      <c r="E129" s="38">
        <v>957</v>
      </c>
      <c r="F129" s="8">
        <v>0.26458390931711362</v>
      </c>
      <c r="G129" s="7">
        <v>2660</v>
      </c>
      <c r="H129" s="7">
        <v>14526</v>
      </c>
      <c r="I129" s="54">
        <v>5.4609022556390974</v>
      </c>
      <c r="J129" s="54">
        <v>4.9666535896429975</v>
      </c>
      <c r="K129" s="7">
        <v>111</v>
      </c>
      <c r="L129" s="8">
        <v>4.1729323308270679E-2</v>
      </c>
      <c r="M129" s="7">
        <v>602</v>
      </c>
      <c r="N129" s="8">
        <v>4.1442929918766351E-2</v>
      </c>
      <c r="O129" s="58">
        <v>1.2643665037593987</v>
      </c>
      <c r="P129" s="68">
        <v>2.4397255532861381E-3</v>
      </c>
      <c r="Q129" s="60"/>
      <c r="R129" s="60"/>
    </row>
    <row r="130" spans="1:18" s="1" customFormat="1" ht="15.2" customHeight="1">
      <c r="A130" s="60"/>
      <c r="B130" s="67" t="s">
        <v>244</v>
      </c>
      <c r="C130" s="7">
        <v>3921</v>
      </c>
      <c r="D130" s="7">
        <v>25638</v>
      </c>
      <c r="E130" s="38">
        <v>200</v>
      </c>
      <c r="F130" s="8">
        <v>5.1007396072430503E-2</v>
      </c>
      <c r="G130" s="7">
        <v>3721</v>
      </c>
      <c r="H130" s="7">
        <v>25438</v>
      </c>
      <c r="I130" s="54">
        <v>6.8363343187315238</v>
      </c>
      <c r="J130" s="54">
        <v>5.9189580318379162</v>
      </c>
      <c r="K130" s="7">
        <v>266</v>
      </c>
      <c r="L130" s="8">
        <v>7.1486159634506857E-2</v>
      </c>
      <c r="M130" s="7">
        <v>2115</v>
      </c>
      <c r="N130" s="8">
        <v>8.3143328878056449E-2</v>
      </c>
      <c r="O130" s="58">
        <v>0.96405780704111788</v>
      </c>
      <c r="P130" s="68">
        <v>2.578182424356579E-3</v>
      </c>
      <c r="Q130" s="60"/>
      <c r="R130" s="60"/>
    </row>
    <row r="131" spans="1:18" s="1" customFormat="1" ht="15.2" customHeight="1">
      <c r="A131" s="60"/>
      <c r="B131" s="67" t="s">
        <v>245</v>
      </c>
      <c r="C131" s="7">
        <v>440</v>
      </c>
      <c r="D131" s="7">
        <v>4710</v>
      </c>
      <c r="E131" s="38">
        <v>25</v>
      </c>
      <c r="F131" s="8">
        <v>5.6818181818181816E-2</v>
      </c>
      <c r="G131" s="7">
        <v>415</v>
      </c>
      <c r="H131" s="7">
        <v>4685</v>
      </c>
      <c r="I131" s="54">
        <v>11.289156626506024</v>
      </c>
      <c r="J131" s="54">
        <v>10.072139303482587</v>
      </c>
      <c r="K131" s="7">
        <v>13</v>
      </c>
      <c r="L131" s="8">
        <v>3.1325301204819279E-2</v>
      </c>
      <c r="M131" s="7">
        <v>266</v>
      </c>
      <c r="N131" s="8">
        <v>5.67769477054429E-2</v>
      </c>
      <c r="O131" s="58">
        <v>0.7111202409638554</v>
      </c>
      <c r="P131" s="68">
        <v>2.2736310805351081E-4</v>
      </c>
      <c r="Q131" s="60"/>
      <c r="R131" s="60"/>
    </row>
    <row r="132" spans="1:18" s="1" customFormat="1" ht="15.2" customHeight="1">
      <c r="A132" s="60"/>
      <c r="B132" s="67" t="s">
        <v>246</v>
      </c>
      <c r="C132" s="7">
        <v>3249</v>
      </c>
      <c r="D132" s="7">
        <v>17302</v>
      </c>
      <c r="E132" s="38">
        <v>579</v>
      </c>
      <c r="F132" s="8">
        <v>0.17820867959372114</v>
      </c>
      <c r="G132" s="7">
        <v>2670</v>
      </c>
      <c r="H132" s="7">
        <v>16723</v>
      </c>
      <c r="I132" s="54">
        <v>6.2632958801498129</v>
      </c>
      <c r="J132" s="54">
        <v>5.4460149195131526</v>
      </c>
      <c r="K132" s="7">
        <v>123</v>
      </c>
      <c r="L132" s="8">
        <v>4.6067415730337076E-2</v>
      </c>
      <c r="M132" s="7">
        <v>1269</v>
      </c>
      <c r="N132" s="8">
        <v>7.5883513723614182E-2</v>
      </c>
      <c r="O132" s="58">
        <v>1.1694611235955055</v>
      </c>
      <c r="P132" s="68">
        <v>2.3316980140239353E-3</v>
      </c>
      <c r="Q132" s="60"/>
      <c r="R132" s="60"/>
    </row>
    <row r="133" spans="1:18" s="1" customFormat="1" ht="15.2" customHeight="1">
      <c r="A133" s="60"/>
      <c r="B133" s="67" t="s">
        <v>248</v>
      </c>
      <c r="C133" s="7">
        <v>449</v>
      </c>
      <c r="D133" s="7">
        <v>5520</v>
      </c>
      <c r="E133" s="38">
        <v>13</v>
      </c>
      <c r="F133" s="8">
        <v>2.8953229398663696E-2</v>
      </c>
      <c r="G133" s="7">
        <v>436</v>
      </c>
      <c r="H133" s="7">
        <v>5507</v>
      </c>
      <c r="I133" s="54">
        <v>12.630733944954128</v>
      </c>
      <c r="J133" s="54">
        <v>9.8328912466843494</v>
      </c>
      <c r="K133" s="7">
        <v>59</v>
      </c>
      <c r="L133" s="8">
        <v>0.13532110091743119</v>
      </c>
      <c r="M133" s="7">
        <v>733</v>
      </c>
      <c r="N133" s="8">
        <v>0.13310332304339931</v>
      </c>
      <c r="O133" s="58">
        <v>1.3320321100917434</v>
      </c>
      <c r="P133" s="68">
        <v>5.6702335252953925E-4</v>
      </c>
      <c r="Q133" s="60"/>
      <c r="R133" s="60"/>
    </row>
    <row r="134" spans="1:18" s="1" customFormat="1" ht="15.2" customHeight="1">
      <c r="A134" s="60"/>
      <c r="B134" s="67" t="s">
        <v>249</v>
      </c>
      <c r="C134" s="7">
        <v>559</v>
      </c>
      <c r="D134" s="7">
        <v>9135</v>
      </c>
      <c r="E134" s="38">
        <v>18</v>
      </c>
      <c r="F134" s="8">
        <v>3.2200357781753133E-2</v>
      </c>
      <c r="G134" s="7">
        <v>541</v>
      </c>
      <c r="H134" s="7">
        <v>9117</v>
      </c>
      <c r="I134" s="54">
        <v>16.852125693160815</v>
      </c>
      <c r="J134" s="54">
        <v>12.742268041237113</v>
      </c>
      <c r="K134" s="7">
        <v>56</v>
      </c>
      <c r="L134" s="8">
        <v>0.10351201478743069</v>
      </c>
      <c r="M134" s="7">
        <v>1225</v>
      </c>
      <c r="N134" s="8">
        <v>0.13436437424591421</v>
      </c>
      <c r="O134" s="58">
        <v>5.9981981515711649</v>
      </c>
      <c r="P134" s="68">
        <v>1.9927023327351236E-3</v>
      </c>
      <c r="Q134" s="60"/>
      <c r="R134" s="60"/>
    </row>
    <row r="135" spans="1:18" s="1" customFormat="1" ht="15.2" customHeight="1">
      <c r="A135" s="60"/>
      <c r="B135" s="67" t="s">
        <v>250</v>
      </c>
      <c r="C135" s="7">
        <v>170</v>
      </c>
      <c r="D135" s="7">
        <v>1113</v>
      </c>
      <c r="E135" s="38">
        <v>16</v>
      </c>
      <c r="F135" s="8">
        <v>9.4117647058823528E-2</v>
      </c>
      <c r="G135" s="7">
        <v>154</v>
      </c>
      <c r="H135" s="7">
        <v>1097</v>
      </c>
      <c r="I135" s="54">
        <v>7.1233766233766236</v>
      </c>
      <c r="J135" s="54">
        <v>5.8071428571428569</v>
      </c>
      <c r="K135" s="7">
        <v>14</v>
      </c>
      <c r="L135" s="8">
        <v>9.0909090909090912E-2</v>
      </c>
      <c r="M135" s="7">
        <v>95</v>
      </c>
      <c r="N135" s="8">
        <v>8.6599817684594349E-2</v>
      </c>
      <c r="O135" s="58">
        <v>1.862573376623377</v>
      </c>
      <c r="P135" s="68">
        <v>1.9077809564342442E-4</v>
      </c>
      <c r="Q135" s="60"/>
      <c r="R135" s="60"/>
    </row>
    <row r="136" spans="1:18" s="1" customFormat="1" ht="15.2" customHeight="1">
      <c r="A136" s="60"/>
      <c r="B136" s="67" t="s">
        <v>251</v>
      </c>
      <c r="C136" s="7">
        <v>2291</v>
      </c>
      <c r="D136" s="7">
        <v>2370</v>
      </c>
      <c r="E136" s="38">
        <v>2007</v>
      </c>
      <c r="F136" s="8">
        <v>0.87603666521169798</v>
      </c>
      <c r="G136" s="7">
        <v>284</v>
      </c>
      <c r="H136" s="7">
        <v>363</v>
      </c>
      <c r="I136" s="54">
        <v>1.278169014084507</v>
      </c>
      <c r="J136" s="54">
        <v>1.2579505300353357</v>
      </c>
      <c r="K136" s="7">
        <v>1</v>
      </c>
      <c r="L136" s="8">
        <v>3.5211267605633804E-3</v>
      </c>
      <c r="M136" s="7">
        <v>3</v>
      </c>
      <c r="N136" s="8">
        <v>8.2644628099173556E-3</v>
      </c>
      <c r="O136" s="58">
        <v>0.92694577464788741</v>
      </c>
      <c r="P136" s="68">
        <v>1.9250269358838556E-4</v>
      </c>
      <c r="Q136" s="60"/>
      <c r="R136" s="60"/>
    </row>
    <row r="137" spans="1:18" s="1" customFormat="1" ht="15.2" customHeight="1">
      <c r="A137" s="60"/>
      <c r="B137" s="67" t="s">
        <v>252</v>
      </c>
      <c r="C137" s="7">
        <v>268</v>
      </c>
      <c r="D137" s="7">
        <v>3595</v>
      </c>
      <c r="E137" s="38">
        <v>7</v>
      </c>
      <c r="F137" s="8">
        <v>2.6119402985074626E-2</v>
      </c>
      <c r="G137" s="7">
        <v>261</v>
      </c>
      <c r="H137" s="7">
        <v>3588</v>
      </c>
      <c r="I137" s="54">
        <v>13.74712643678161</v>
      </c>
      <c r="J137" s="54">
        <v>10.334841628959277</v>
      </c>
      <c r="K137" s="7">
        <v>40</v>
      </c>
      <c r="L137" s="8">
        <v>0.1532567049808429</v>
      </c>
      <c r="M137" s="7">
        <v>530</v>
      </c>
      <c r="N137" s="8">
        <v>0.14771460423634336</v>
      </c>
      <c r="O137" s="58">
        <v>0.90633486590038315</v>
      </c>
      <c r="P137" s="68">
        <v>1.7037215944945265E-4</v>
      </c>
      <c r="Q137" s="60"/>
      <c r="R137" s="60"/>
    </row>
    <row r="138" spans="1:18" s="1" customFormat="1" ht="15.2" customHeight="1">
      <c r="A138" s="60"/>
      <c r="B138" s="67" t="s">
        <v>254</v>
      </c>
      <c r="C138" s="7">
        <v>914</v>
      </c>
      <c r="D138" s="7">
        <v>9597</v>
      </c>
      <c r="E138" s="38">
        <v>168</v>
      </c>
      <c r="F138" s="8">
        <v>0.1838074398249453</v>
      </c>
      <c r="G138" s="7">
        <v>746</v>
      </c>
      <c r="H138" s="7">
        <v>9429</v>
      </c>
      <c r="I138" s="54">
        <v>12.63941018766756</v>
      </c>
      <c r="J138" s="54">
        <v>10.727015558698726</v>
      </c>
      <c r="K138" s="7">
        <v>39</v>
      </c>
      <c r="L138" s="8">
        <v>5.2278820375335121E-2</v>
      </c>
      <c r="M138" s="7">
        <v>615</v>
      </c>
      <c r="N138" s="8">
        <v>6.5224307986000638E-2</v>
      </c>
      <c r="O138" s="58">
        <v>1.1624197050938339</v>
      </c>
      <c r="P138" s="68">
        <v>5.882631979962161E-4</v>
      </c>
      <c r="Q138" s="60"/>
      <c r="R138" s="60"/>
    </row>
    <row r="139" spans="1:18" s="1" customFormat="1" ht="15.2" customHeight="1">
      <c r="A139" s="60"/>
      <c r="B139" s="67" t="s">
        <v>256</v>
      </c>
      <c r="C139" s="7">
        <v>856</v>
      </c>
      <c r="D139" s="7">
        <v>7036</v>
      </c>
      <c r="E139" s="38">
        <v>23</v>
      </c>
      <c r="F139" s="8">
        <v>2.6869158878504672E-2</v>
      </c>
      <c r="G139" s="7">
        <v>833</v>
      </c>
      <c r="H139" s="7">
        <v>7013</v>
      </c>
      <c r="I139" s="54">
        <v>8.418967587034814</v>
      </c>
      <c r="J139" s="54">
        <v>6.411290322580645</v>
      </c>
      <c r="K139" s="7">
        <v>89</v>
      </c>
      <c r="L139" s="8">
        <v>0.10684273709483794</v>
      </c>
      <c r="M139" s="7">
        <v>870</v>
      </c>
      <c r="N139" s="8">
        <v>0.1240553258234707</v>
      </c>
      <c r="O139" s="58">
        <v>1.3314941176470589</v>
      </c>
      <c r="P139" s="68">
        <v>8.0895571871566129E-4</v>
      </c>
      <c r="Q139" s="60"/>
      <c r="R139" s="60"/>
    </row>
    <row r="140" spans="1:18" s="1" customFormat="1" ht="15.2" customHeight="1">
      <c r="A140" s="60"/>
      <c r="B140" s="67" t="s">
        <v>258</v>
      </c>
      <c r="C140" s="7">
        <v>326</v>
      </c>
      <c r="D140" s="7">
        <v>1084</v>
      </c>
      <c r="E140" s="38">
        <v>37</v>
      </c>
      <c r="F140" s="8">
        <v>0.11349693251533742</v>
      </c>
      <c r="G140" s="7">
        <v>289</v>
      </c>
      <c r="H140" s="7">
        <v>1047</v>
      </c>
      <c r="I140" s="54">
        <v>3.6228373702422147</v>
      </c>
      <c r="J140" s="54">
        <v>3.6228373702422147</v>
      </c>
      <c r="K140" s="7"/>
      <c r="L140" s="8"/>
      <c r="M140" s="7">
        <v>0</v>
      </c>
      <c r="N140" s="8">
        <v>0</v>
      </c>
      <c r="O140" s="58">
        <v>1.2948</v>
      </c>
      <c r="P140" s="68">
        <v>1.9433047130242302E-4</v>
      </c>
      <c r="Q140" s="60"/>
      <c r="R140" s="60"/>
    </row>
    <row r="141" spans="1:18" s="1" customFormat="1" ht="15.2" customHeight="1">
      <c r="A141" s="60"/>
      <c r="B141" s="67" t="s">
        <v>259</v>
      </c>
      <c r="C141" s="7">
        <v>3618</v>
      </c>
      <c r="D141" s="7">
        <v>35189</v>
      </c>
      <c r="E141" s="38">
        <v>32</v>
      </c>
      <c r="F141" s="8">
        <v>8.8446655610834712E-3</v>
      </c>
      <c r="G141" s="7">
        <v>3586</v>
      </c>
      <c r="H141" s="7">
        <v>35157</v>
      </c>
      <c r="I141" s="54">
        <v>9.8039598438371449</v>
      </c>
      <c r="J141" s="54">
        <v>8.7867518884369549</v>
      </c>
      <c r="K141" s="7">
        <v>144</v>
      </c>
      <c r="L141" s="8">
        <v>4.0156162855549356E-2</v>
      </c>
      <c r="M141" s="7">
        <v>2305</v>
      </c>
      <c r="N141" s="8">
        <v>6.5563045766134767E-2</v>
      </c>
      <c r="O141" s="58">
        <v>1.5935580870050197</v>
      </c>
      <c r="P141" s="68">
        <v>3.4088545081233206E-3</v>
      </c>
      <c r="Q141" s="60"/>
      <c r="R141" s="60"/>
    </row>
    <row r="142" spans="1:18" s="1" customFormat="1" ht="15.2" customHeight="1">
      <c r="A142" s="60"/>
      <c r="B142" s="67" t="s">
        <v>260</v>
      </c>
      <c r="C142" s="7">
        <v>3742</v>
      </c>
      <c r="D142" s="7">
        <v>23832</v>
      </c>
      <c r="E142" s="38">
        <v>240</v>
      </c>
      <c r="F142" s="8">
        <v>6.4136825227151251E-2</v>
      </c>
      <c r="G142" s="7">
        <v>3502</v>
      </c>
      <c r="H142" s="7">
        <v>23592</v>
      </c>
      <c r="I142" s="54">
        <v>6.7367218732153056</v>
      </c>
      <c r="J142" s="54">
        <v>5.9483948394839485</v>
      </c>
      <c r="K142" s="7">
        <v>169</v>
      </c>
      <c r="L142" s="8">
        <v>4.8258138206739007E-2</v>
      </c>
      <c r="M142" s="7">
        <v>1354</v>
      </c>
      <c r="N142" s="8">
        <v>5.7392336385215327E-2</v>
      </c>
      <c r="O142" s="58">
        <v>1.2822353226727585</v>
      </c>
      <c r="P142" s="68">
        <v>3.3319781774709041E-3</v>
      </c>
      <c r="Q142" s="60"/>
      <c r="R142" s="60"/>
    </row>
    <row r="143" spans="1:18" s="1" customFormat="1" ht="15.2" customHeight="1">
      <c r="A143" s="60"/>
      <c r="B143" s="67" t="s">
        <v>261</v>
      </c>
      <c r="C143" s="7">
        <v>417</v>
      </c>
      <c r="D143" s="7">
        <v>6389</v>
      </c>
      <c r="E143" s="38">
        <v>4</v>
      </c>
      <c r="F143" s="8">
        <v>9.5923261390887284E-3</v>
      </c>
      <c r="G143" s="7">
        <v>413</v>
      </c>
      <c r="H143" s="7">
        <v>6385</v>
      </c>
      <c r="I143" s="54">
        <v>15.460048426150122</v>
      </c>
      <c r="J143" s="54">
        <v>10.013698630136986</v>
      </c>
      <c r="K143" s="7">
        <v>48</v>
      </c>
      <c r="L143" s="8">
        <v>0.11622276029055691</v>
      </c>
      <c r="M143" s="7">
        <v>1170</v>
      </c>
      <c r="N143" s="8">
        <v>0.18324197337509787</v>
      </c>
      <c r="O143" s="58">
        <v>2.470749152542373</v>
      </c>
      <c r="P143" s="68">
        <v>8.735166433953271E-4</v>
      </c>
      <c r="Q143" s="60"/>
      <c r="R143" s="60"/>
    </row>
    <row r="144" spans="1:18" s="1" customFormat="1" ht="15.2" customHeight="1">
      <c r="A144" s="60"/>
      <c r="B144" s="67" t="s">
        <v>262</v>
      </c>
      <c r="C144" s="7">
        <v>408</v>
      </c>
      <c r="D144" s="7">
        <v>3730</v>
      </c>
      <c r="E144" s="38">
        <v>23</v>
      </c>
      <c r="F144" s="8">
        <v>5.6372549019607844E-2</v>
      </c>
      <c r="G144" s="7">
        <v>385</v>
      </c>
      <c r="H144" s="7">
        <v>3707</v>
      </c>
      <c r="I144" s="54">
        <v>9.6285714285714281</v>
      </c>
      <c r="J144" s="54">
        <v>9.1748633879781423</v>
      </c>
      <c r="K144" s="7">
        <v>19</v>
      </c>
      <c r="L144" s="8">
        <v>4.9350649350649353E-2</v>
      </c>
      <c r="M144" s="7">
        <v>87</v>
      </c>
      <c r="N144" s="8">
        <v>2.3469112489884002E-2</v>
      </c>
      <c r="O144" s="58">
        <v>2.3503701298701296</v>
      </c>
      <c r="P144" s="68">
        <v>1.2344357361209468E-3</v>
      </c>
      <c r="Q144" s="60"/>
      <c r="R144" s="60"/>
    </row>
    <row r="145" spans="1:18" s="1" customFormat="1" ht="15.2" customHeight="1">
      <c r="A145" s="60"/>
      <c r="B145" s="67" t="s">
        <v>263</v>
      </c>
      <c r="C145" s="7">
        <v>2753</v>
      </c>
      <c r="D145" s="7">
        <v>9308</v>
      </c>
      <c r="E145" s="38">
        <v>895</v>
      </c>
      <c r="F145" s="8">
        <v>0.32509989102796949</v>
      </c>
      <c r="G145" s="7">
        <v>1858</v>
      </c>
      <c r="H145" s="7">
        <v>8413</v>
      </c>
      <c r="I145" s="54">
        <v>4.5279870828848221</v>
      </c>
      <c r="J145" s="54">
        <v>4.2783678032420349</v>
      </c>
      <c r="K145" s="7">
        <v>69</v>
      </c>
      <c r="L145" s="8">
        <v>3.7136706135629707E-2</v>
      </c>
      <c r="M145" s="7">
        <v>273</v>
      </c>
      <c r="N145" s="8">
        <v>3.2449780102222749E-2</v>
      </c>
      <c r="O145" s="58">
        <v>1.0502270182992466</v>
      </c>
      <c r="P145" s="68">
        <v>1.4887361665939184E-3</v>
      </c>
      <c r="Q145" s="60"/>
      <c r="R145" s="60"/>
    </row>
    <row r="146" spans="1:18" s="1" customFormat="1" ht="15.2" customHeight="1">
      <c r="A146" s="60"/>
      <c r="B146" s="67" t="s">
        <v>264</v>
      </c>
      <c r="C146" s="7">
        <v>2480</v>
      </c>
      <c r="D146" s="7">
        <v>31643</v>
      </c>
      <c r="E146" s="38">
        <v>24</v>
      </c>
      <c r="F146" s="8">
        <v>9.6774193548387101E-3</v>
      </c>
      <c r="G146" s="7">
        <v>2456</v>
      </c>
      <c r="H146" s="7">
        <v>31619</v>
      </c>
      <c r="I146" s="54">
        <v>12.874185667752442</v>
      </c>
      <c r="J146" s="54">
        <v>10.348903717826502</v>
      </c>
      <c r="K146" s="7">
        <v>358</v>
      </c>
      <c r="L146" s="8">
        <v>0.14576547231270359</v>
      </c>
      <c r="M146" s="7">
        <v>3762</v>
      </c>
      <c r="N146" s="8">
        <v>0.11897909484803441</v>
      </c>
      <c r="O146" s="58">
        <v>1.2043991042345277</v>
      </c>
      <c r="P146" s="68">
        <v>2.1917731207360736E-3</v>
      </c>
      <c r="Q146" s="60"/>
      <c r="R146" s="60"/>
    </row>
    <row r="147" spans="1:18" s="1" customFormat="1" ht="15.2" customHeight="1">
      <c r="A147" s="60"/>
      <c r="B147" s="67" t="s">
        <v>266</v>
      </c>
      <c r="C147" s="7">
        <v>377</v>
      </c>
      <c r="D147" s="7">
        <v>2246</v>
      </c>
      <c r="E147" s="38">
        <v>161</v>
      </c>
      <c r="F147" s="8">
        <v>0.4270557029177719</v>
      </c>
      <c r="G147" s="7">
        <v>216</v>
      </c>
      <c r="H147" s="7">
        <v>2085</v>
      </c>
      <c r="I147" s="54">
        <v>9.6527777777777786</v>
      </c>
      <c r="J147" s="54">
        <v>8.8942307692307701</v>
      </c>
      <c r="K147" s="7">
        <v>8</v>
      </c>
      <c r="L147" s="8">
        <v>3.7037037037037035E-2</v>
      </c>
      <c r="M147" s="7">
        <v>73</v>
      </c>
      <c r="N147" s="8">
        <v>3.501199040767386E-2</v>
      </c>
      <c r="O147" s="58">
        <v>1.3638023148148148</v>
      </c>
      <c r="P147" s="68">
        <v>1.6608645952931894E-4</v>
      </c>
      <c r="Q147" s="60"/>
      <c r="R147" s="60"/>
    </row>
    <row r="148" spans="1:18" s="1" customFormat="1" ht="15.2" customHeight="1">
      <c r="A148" s="60"/>
      <c r="B148" s="67" t="s">
        <v>267</v>
      </c>
      <c r="C148" s="7">
        <v>299</v>
      </c>
      <c r="D148" s="7">
        <v>3391</v>
      </c>
      <c r="E148" s="38">
        <v>1</v>
      </c>
      <c r="F148" s="8">
        <v>3.3444816053511705E-3</v>
      </c>
      <c r="G148" s="7">
        <v>298</v>
      </c>
      <c r="H148" s="7">
        <v>3390</v>
      </c>
      <c r="I148" s="54">
        <v>11.375838926174497</v>
      </c>
      <c r="J148" s="54">
        <v>9.8955223880597014</v>
      </c>
      <c r="K148" s="7">
        <v>30</v>
      </c>
      <c r="L148" s="8">
        <v>0.10067114093959731</v>
      </c>
      <c r="M148" s="7">
        <v>255</v>
      </c>
      <c r="N148" s="8">
        <v>7.5221238938053103E-2</v>
      </c>
      <c r="O148" s="58">
        <v>0.99957181208053703</v>
      </c>
      <c r="P148" s="68">
        <v>2.2728534164471732E-4</v>
      </c>
      <c r="Q148" s="60"/>
      <c r="R148" s="60"/>
    </row>
    <row r="149" spans="1:18" s="1" customFormat="1" ht="15.2" customHeight="1">
      <c r="A149" s="60"/>
      <c r="B149" s="67" t="s">
        <v>268</v>
      </c>
      <c r="C149" s="7">
        <v>101</v>
      </c>
      <c r="D149" s="7">
        <v>2116</v>
      </c>
      <c r="E149" s="38">
        <v>1</v>
      </c>
      <c r="F149" s="8">
        <v>9.9009900990099011E-3</v>
      </c>
      <c r="G149" s="7">
        <v>100</v>
      </c>
      <c r="H149" s="7">
        <v>2115</v>
      </c>
      <c r="I149" s="54">
        <v>21.15</v>
      </c>
      <c r="J149" s="54">
        <v>5.9736842105263159</v>
      </c>
      <c r="K149" s="7">
        <v>24</v>
      </c>
      <c r="L149" s="8">
        <v>0.24</v>
      </c>
      <c r="M149" s="7">
        <v>1108</v>
      </c>
      <c r="N149" s="8">
        <v>0.5238770685579196</v>
      </c>
      <c r="O149" s="58">
        <v>1.8272139999999999</v>
      </c>
      <c r="P149" s="68">
        <v>9.6492086869304729E-5</v>
      </c>
      <c r="Q149" s="60"/>
      <c r="R149" s="60"/>
    </row>
    <row r="150" spans="1:18" s="1" customFormat="1" ht="15.2" customHeight="1">
      <c r="A150" s="60"/>
      <c r="B150" s="67" t="s">
        <v>271</v>
      </c>
      <c r="C150" s="7">
        <v>318</v>
      </c>
      <c r="D150" s="7">
        <v>7119</v>
      </c>
      <c r="E150" s="38"/>
      <c r="F150" s="8"/>
      <c r="G150" s="7">
        <v>318</v>
      </c>
      <c r="H150" s="7">
        <v>7119</v>
      </c>
      <c r="I150" s="54">
        <v>22.386792452830189</v>
      </c>
      <c r="J150" s="54">
        <v>22.386792452830189</v>
      </c>
      <c r="K150" s="7"/>
      <c r="L150" s="8"/>
      <c r="M150" s="7">
        <v>0</v>
      </c>
      <c r="N150" s="8">
        <v>0</v>
      </c>
      <c r="O150" s="58">
        <v>1.04916320754717</v>
      </c>
      <c r="P150" s="68">
        <v>2.5734896527735362E-4</v>
      </c>
      <c r="Q150" s="60"/>
      <c r="R150" s="60"/>
    </row>
    <row r="151" spans="1:18" s="1" customFormat="1" ht="16.5" customHeight="1">
      <c r="A151" s="60"/>
      <c r="B151" s="69" t="s">
        <v>887</v>
      </c>
      <c r="C151" s="70">
        <v>92711</v>
      </c>
      <c r="D151" s="70">
        <v>640833</v>
      </c>
      <c r="E151" s="70">
        <v>12935</v>
      </c>
      <c r="F151" s="71">
        <v>0.13951958235808049</v>
      </c>
      <c r="G151" s="70">
        <v>79776</v>
      </c>
      <c r="H151" s="70">
        <v>627898</v>
      </c>
      <c r="I151" s="72">
        <v>7.8707631367829922</v>
      </c>
      <c r="J151" s="72">
        <v>6.6031020784467911</v>
      </c>
      <c r="K151" s="70">
        <v>6019</v>
      </c>
      <c r="L151" s="71">
        <v>7.5448756518251101E-2</v>
      </c>
      <c r="M151" s="70">
        <v>58555</v>
      </c>
      <c r="N151" s="71">
        <v>9.3255592468840479E-2</v>
      </c>
      <c r="O151" s="73">
        <v>1.2856229843561975</v>
      </c>
      <c r="P151" s="74">
        <v>7.8140760106349919E-2</v>
      </c>
      <c r="Q151" s="60"/>
      <c r="R151" s="60"/>
    </row>
    <row r="152" spans="1:18" s="1" customFormat="1" ht="9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</row>
    <row r="153" spans="1:18" s="1" customFormat="1" ht="9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</row>
    <row r="154" spans="1:18" s="1" customFormat="1" ht="18" customHeight="1">
      <c r="A154" s="60"/>
      <c r="B154" s="61" t="s">
        <v>1584</v>
      </c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</row>
    <row r="155" spans="1:18" s="1" customFormat="1" ht="18" customHeight="1">
      <c r="A155" s="60"/>
      <c r="B155" s="62"/>
      <c r="C155" s="63"/>
      <c r="D155" s="63"/>
      <c r="E155" s="64"/>
      <c r="F155" s="64"/>
      <c r="G155" s="240" t="s">
        <v>1572</v>
      </c>
      <c r="H155" s="240"/>
      <c r="I155" s="240"/>
      <c r="J155" s="240"/>
      <c r="K155" s="240"/>
      <c r="L155" s="240"/>
      <c r="M155" s="240"/>
      <c r="N155" s="240"/>
      <c r="O155" s="240"/>
      <c r="P155" s="240"/>
      <c r="Q155" s="60"/>
      <c r="R155" s="60"/>
    </row>
    <row r="156" spans="1:18" s="1" customFormat="1" ht="16.5" customHeight="1">
      <c r="A156" s="60"/>
      <c r="B156" s="65"/>
      <c r="C156" s="240" t="s">
        <v>1573</v>
      </c>
      <c r="D156" s="240"/>
      <c r="E156" s="240" t="s">
        <v>849</v>
      </c>
      <c r="F156" s="240"/>
      <c r="G156" s="240"/>
      <c r="H156" s="240"/>
      <c r="I156" s="240" t="s">
        <v>896</v>
      </c>
      <c r="J156" s="240"/>
      <c r="K156" s="242" t="s">
        <v>1574</v>
      </c>
      <c r="L156" s="242"/>
      <c r="M156" s="242"/>
      <c r="N156" s="242"/>
      <c r="O156" s="231" t="s">
        <v>1575</v>
      </c>
      <c r="P156" s="243" t="s">
        <v>1576</v>
      </c>
      <c r="Q156" s="60"/>
      <c r="R156" s="60"/>
    </row>
    <row r="157" spans="1:18" s="1" customFormat="1" ht="45.75" customHeight="1">
      <c r="A157" s="60"/>
      <c r="B157" s="52" t="s">
        <v>1577</v>
      </c>
      <c r="C157" s="20" t="s">
        <v>900</v>
      </c>
      <c r="D157" s="20" t="s">
        <v>1578</v>
      </c>
      <c r="E157" s="35" t="s">
        <v>900</v>
      </c>
      <c r="F157" s="35" t="s">
        <v>901</v>
      </c>
      <c r="G157" s="20" t="s">
        <v>900</v>
      </c>
      <c r="H157" s="66" t="s">
        <v>1578</v>
      </c>
      <c r="I157" s="20" t="s">
        <v>903</v>
      </c>
      <c r="J157" s="20" t="s">
        <v>1579</v>
      </c>
      <c r="K157" s="20" t="s">
        <v>900</v>
      </c>
      <c r="L157" s="20" t="s">
        <v>901</v>
      </c>
      <c r="M157" s="20" t="s">
        <v>1578</v>
      </c>
      <c r="N157" s="20" t="s">
        <v>901</v>
      </c>
      <c r="O157" s="231"/>
      <c r="P157" s="243"/>
      <c r="Q157" s="60"/>
      <c r="R157" s="60"/>
    </row>
    <row r="158" spans="1:18" s="1" customFormat="1" ht="15.2" customHeight="1">
      <c r="A158" s="60"/>
      <c r="B158" s="67" t="s">
        <v>219</v>
      </c>
      <c r="C158" s="7">
        <v>752</v>
      </c>
      <c r="D158" s="7">
        <v>5064</v>
      </c>
      <c r="E158" s="38">
        <v>53</v>
      </c>
      <c r="F158" s="8">
        <v>7.0478723404255317E-2</v>
      </c>
      <c r="G158" s="7">
        <v>699</v>
      </c>
      <c r="H158" s="7">
        <v>5011</v>
      </c>
      <c r="I158" s="54">
        <v>7.1688125894134478</v>
      </c>
      <c r="J158" s="54">
        <v>6.3100158982511925</v>
      </c>
      <c r="K158" s="7">
        <v>70</v>
      </c>
      <c r="L158" s="8">
        <v>0.10014306151645208</v>
      </c>
      <c r="M158" s="7">
        <v>306</v>
      </c>
      <c r="N158" s="8">
        <v>6.1065655557772901E-2</v>
      </c>
      <c r="O158" s="58">
        <v>1.4362263233190271</v>
      </c>
      <c r="P158" s="68">
        <v>6.6206275677726969E-4</v>
      </c>
      <c r="Q158" s="60"/>
      <c r="R158" s="60"/>
    </row>
    <row r="159" spans="1:18" s="1" customFormat="1" ht="15.2" customHeight="1">
      <c r="A159" s="60"/>
      <c r="B159" s="67" t="s">
        <v>220</v>
      </c>
      <c r="C159" s="7">
        <v>1523</v>
      </c>
      <c r="D159" s="7">
        <v>10897</v>
      </c>
      <c r="E159" s="38">
        <v>272</v>
      </c>
      <c r="F159" s="8">
        <v>0.17859487852921865</v>
      </c>
      <c r="G159" s="7">
        <v>1251</v>
      </c>
      <c r="H159" s="7">
        <v>10625</v>
      </c>
      <c r="I159" s="54">
        <v>8.493205435651479</v>
      </c>
      <c r="J159" s="54">
        <v>6.8125</v>
      </c>
      <c r="K159" s="7">
        <v>131</v>
      </c>
      <c r="L159" s="8">
        <v>0.10471622701838529</v>
      </c>
      <c r="M159" s="7">
        <v>1096</v>
      </c>
      <c r="N159" s="8">
        <v>0.10315294117647059</v>
      </c>
      <c r="O159" s="58">
        <v>1.1513086330935252</v>
      </c>
      <c r="P159" s="68">
        <v>1.0613060362898105E-3</v>
      </c>
      <c r="Q159" s="60"/>
      <c r="R159" s="60"/>
    </row>
    <row r="160" spans="1:18" s="1" customFormat="1" ht="15.2" customHeight="1">
      <c r="A160" s="60"/>
      <c r="B160" s="67" t="s">
        <v>232</v>
      </c>
      <c r="C160" s="7">
        <v>1913</v>
      </c>
      <c r="D160" s="7">
        <v>21759</v>
      </c>
      <c r="E160" s="38">
        <v>20</v>
      </c>
      <c r="F160" s="8">
        <v>1.0454783063251438E-2</v>
      </c>
      <c r="G160" s="7">
        <v>1893</v>
      </c>
      <c r="H160" s="7">
        <v>21739</v>
      </c>
      <c r="I160" s="54">
        <v>11.483888008452192</v>
      </c>
      <c r="J160" s="54">
        <v>9.9815585960737661</v>
      </c>
      <c r="K160" s="7">
        <v>212</v>
      </c>
      <c r="L160" s="8">
        <v>0.11199154780771263</v>
      </c>
      <c r="M160" s="7">
        <v>1586</v>
      </c>
      <c r="N160" s="8">
        <v>7.2956437738626437E-2</v>
      </c>
      <c r="O160" s="58">
        <v>0.98816265187533026</v>
      </c>
      <c r="P160" s="68">
        <v>1.4367890450002342E-3</v>
      </c>
      <c r="Q160" s="60"/>
      <c r="R160" s="60"/>
    </row>
    <row r="161" spans="1:18" s="1" customFormat="1" ht="15.2" customHeight="1">
      <c r="A161" s="60"/>
      <c r="B161" s="67" t="s">
        <v>236</v>
      </c>
      <c r="C161" s="7">
        <v>793</v>
      </c>
      <c r="D161" s="7">
        <v>2556</v>
      </c>
      <c r="E161" s="38"/>
      <c r="F161" s="8"/>
      <c r="G161" s="7">
        <v>793</v>
      </c>
      <c r="H161" s="7">
        <v>2556</v>
      </c>
      <c r="I161" s="54">
        <v>3.2232030264817149</v>
      </c>
      <c r="J161" s="54">
        <v>3.2010113780025287</v>
      </c>
      <c r="K161" s="7">
        <v>2</v>
      </c>
      <c r="L161" s="8">
        <v>2.5220680958385876E-3</v>
      </c>
      <c r="M161" s="7">
        <v>8</v>
      </c>
      <c r="N161" s="8">
        <v>3.1298904538341159E-3</v>
      </c>
      <c r="O161" s="58">
        <v>0.27853253467843636</v>
      </c>
      <c r="P161" s="68">
        <v>1.1090970432058847E-4</v>
      </c>
      <c r="Q161" s="60"/>
      <c r="R161" s="60"/>
    </row>
    <row r="162" spans="1:18" s="1" customFormat="1" ht="15.2" customHeight="1">
      <c r="A162" s="60"/>
      <c r="B162" s="67" t="s">
        <v>241</v>
      </c>
      <c r="C162" s="7">
        <v>1428</v>
      </c>
      <c r="D162" s="7">
        <v>7636</v>
      </c>
      <c r="E162" s="38">
        <v>225</v>
      </c>
      <c r="F162" s="8">
        <v>0.15756302521008403</v>
      </c>
      <c r="G162" s="7">
        <v>1203</v>
      </c>
      <c r="H162" s="7">
        <v>7411</v>
      </c>
      <c r="I162" s="54">
        <v>6.1604322527015798</v>
      </c>
      <c r="J162" s="54">
        <v>5.7740805604203151</v>
      </c>
      <c r="K162" s="7">
        <v>61</v>
      </c>
      <c r="L162" s="8">
        <v>5.0706566916043222E-2</v>
      </c>
      <c r="M162" s="7">
        <v>255</v>
      </c>
      <c r="N162" s="8">
        <v>3.4408311968695184E-2</v>
      </c>
      <c r="O162" s="58">
        <v>1.2364470490440564</v>
      </c>
      <c r="P162" s="68">
        <v>1.1113486058738282E-3</v>
      </c>
      <c r="Q162" s="60"/>
      <c r="R162" s="60"/>
    </row>
    <row r="163" spans="1:18" s="1" customFormat="1" ht="15.2" customHeight="1">
      <c r="A163" s="60"/>
      <c r="B163" s="67" t="s">
        <v>242</v>
      </c>
      <c r="C163" s="7">
        <v>1234</v>
      </c>
      <c r="D163" s="7">
        <v>4235</v>
      </c>
      <c r="E163" s="38">
        <v>111</v>
      </c>
      <c r="F163" s="8">
        <v>8.9951377633711513E-2</v>
      </c>
      <c r="G163" s="7">
        <v>1123</v>
      </c>
      <c r="H163" s="7">
        <v>4124</v>
      </c>
      <c r="I163" s="54">
        <v>3.6723063223508459</v>
      </c>
      <c r="J163" s="54">
        <v>3.573394495412844</v>
      </c>
      <c r="K163" s="7">
        <v>33</v>
      </c>
      <c r="L163" s="8">
        <v>2.9385574354407838E-2</v>
      </c>
      <c r="M163" s="7">
        <v>59</v>
      </c>
      <c r="N163" s="8">
        <v>1.4306498545101843E-2</v>
      </c>
      <c r="O163" s="58">
        <v>0.54983419412288514</v>
      </c>
      <c r="P163" s="68">
        <v>5.1573392564731931E-4</v>
      </c>
      <c r="Q163" s="60"/>
      <c r="R163" s="60"/>
    </row>
    <row r="164" spans="1:18" s="1" customFormat="1" ht="15.2" customHeight="1">
      <c r="A164" s="60"/>
      <c r="B164" s="67" t="s">
        <v>243</v>
      </c>
      <c r="C164" s="7">
        <v>396</v>
      </c>
      <c r="D164" s="7">
        <v>1511</v>
      </c>
      <c r="E164" s="38">
        <v>144</v>
      </c>
      <c r="F164" s="8">
        <v>0.36363636363636365</v>
      </c>
      <c r="G164" s="7">
        <v>252</v>
      </c>
      <c r="H164" s="7">
        <v>1367</v>
      </c>
      <c r="I164" s="54">
        <v>5.4246031746031749</v>
      </c>
      <c r="J164" s="54">
        <v>5.1772151898734178</v>
      </c>
      <c r="K164" s="7">
        <v>15</v>
      </c>
      <c r="L164" s="8">
        <v>5.9523809523809521E-2</v>
      </c>
      <c r="M164" s="7">
        <v>39</v>
      </c>
      <c r="N164" s="8">
        <v>2.8529626920263351E-2</v>
      </c>
      <c r="O164" s="58">
        <v>0.93212738095238112</v>
      </c>
      <c r="P164" s="68">
        <v>1.681069361464021E-4</v>
      </c>
      <c r="Q164" s="60"/>
      <c r="R164" s="60"/>
    </row>
    <row r="165" spans="1:18" s="1" customFormat="1" ht="15.2" customHeight="1">
      <c r="A165" s="60"/>
      <c r="B165" s="67" t="s">
        <v>244</v>
      </c>
      <c r="C165" s="7">
        <v>797</v>
      </c>
      <c r="D165" s="7">
        <v>2941</v>
      </c>
      <c r="E165" s="38">
        <v>141</v>
      </c>
      <c r="F165" s="8">
        <v>0.17691342534504392</v>
      </c>
      <c r="G165" s="7">
        <v>656</v>
      </c>
      <c r="H165" s="7">
        <v>2800</v>
      </c>
      <c r="I165" s="54">
        <v>4.2682926829268295</v>
      </c>
      <c r="J165" s="54">
        <v>4.0127795527156547</v>
      </c>
      <c r="K165" s="7">
        <v>30</v>
      </c>
      <c r="L165" s="8">
        <v>4.573170731707317E-2</v>
      </c>
      <c r="M165" s="7">
        <v>100</v>
      </c>
      <c r="N165" s="8">
        <v>3.5714285714285712E-2</v>
      </c>
      <c r="O165" s="58">
        <v>0.82318094512195128</v>
      </c>
      <c r="P165" s="68">
        <v>2.5022719540277057E-4</v>
      </c>
      <c r="Q165" s="60"/>
      <c r="R165" s="60"/>
    </row>
    <row r="166" spans="1:18" s="1" customFormat="1" ht="15.2" customHeight="1">
      <c r="A166" s="60"/>
      <c r="B166" s="67" t="s">
        <v>245</v>
      </c>
      <c r="C166" s="7">
        <v>356</v>
      </c>
      <c r="D166" s="7">
        <v>3535</v>
      </c>
      <c r="E166" s="38">
        <v>13</v>
      </c>
      <c r="F166" s="8">
        <v>3.6516853932584269E-2</v>
      </c>
      <c r="G166" s="7">
        <v>343</v>
      </c>
      <c r="H166" s="7">
        <v>3522</v>
      </c>
      <c r="I166" s="54">
        <v>10.268221574344023</v>
      </c>
      <c r="J166" s="54">
        <v>8.905775075987842</v>
      </c>
      <c r="K166" s="7">
        <v>14</v>
      </c>
      <c r="L166" s="8">
        <v>4.0816326530612242E-2</v>
      </c>
      <c r="M166" s="7">
        <v>242</v>
      </c>
      <c r="N166" s="8">
        <v>6.8710959681998862E-2</v>
      </c>
      <c r="O166" s="58">
        <v>0.68485597667638487</v>
      </c>
      <c r="P166" s="68">
        <v>1.7798365164516211E-4</v>
      </c>
      <c r="Q166" s="60"/>
      <c r="R166" s="60"/>
    </row>
    <row r="167" spans="1:18" s="1" customFormat="1" ht="15.2" customHeight="1">
      <c r="A167" s="60"/>
      <c r="B167" s="67" t="s">
        <v>246</v>
      </c>
      <c r="C167" s="7">
        <v>99</v>
      </c>
      <c r="D167" s="7">
        <v>447</v>
      </c>
      <c r="E167" s="38">
        <v>25</v>
      </c>
      <c r="F167" s="8">
        <v>0.25252525252525254</v>
      </c>
      <c r="G167" s="7">
        <v>74</v>
      </c>
      <c r="H167" s="7">
        <v>422</v>
      </c>
      <c r="I167" s="54">
        <v>5.7027027027027026</v>
      </c>
      <c r="J167" s="54">
        <v>5.0144927536231885</v>
      </c>
      <c r="K167" s="7">
        <v>5</v>
      </c>
      <c r="L167" s="8">
        <v>6.7567567567567571E-2</v>
      </c>
      <c r="M167" s="7">
        <v>24</v>
      </c>
      <c r="N167" s="8">
        <v>5.6872037914691941E-2</v>
      </c>
      <c r="O167" s="58">
        <v>0.71173783783783784</v>
      </c>
      <c r="P167" s="68">
        <v>3.8386842549060287E-5</v>
      </c>
      <c r="Q167" s="60"/>
      <c r="R167" s="60"/>
    </row>
    <row r="168" spans="1:18" s="1" customFormat="1" ht="15.2" customHeight="1">
      <c r="A168" s="60"/>
      <c r="B168" s="67" t="s">
        <v>249</v>
      </c>
      <c r="C168" s="7">
        <v>42</v>
      </c>
      <c r="D168" s="7">
        <v>526</v>
      </c>
      <c r="E168" s="38">
        <v>3</v>
      </c>
      <c r="F168" s="8">
        <v>7.1428571428571425E-2</v>
      </c>
      <c r="G168" s="7">
        <v>39</v>
      </c>
      <c r="H168" s="7">
        <v>523</v>
      </c>
      <c r="I168" s="54">
        <v>13.410256410256411</v>
      </c>
      <c r="J168" s="54">
        <v>9.6944444444444446</v>
      </c>
      <c r="K168" s="7">
        <v>3</v>
      </c>
      <c r="L168" s="8">
        <v>7.6923076923076927E-2</v>
      </c>
      <c r="M168" s="7">
        <v>64</v>
      </c>
      <c r="N168" s="8">
        <v>0.12237093690248566</v>
      </c>
      <c r="O168" s="58">
        <v>4.2248128205128204</v>
      </c>
      <c r="P168" s="68">
        <v>1.0108999717057111E-4</v>
      </c>
      <c r="Q168" s="60"/>
      <c r="R168" s="60"/>
    </row>
    <row r="169" spans="1:18" s="1" customFormat="1" ht="15.2" customHeight="1">
      <c r="A169" s="60"/>
      <c r="B169" s="67" t="s">
        <v>250</v>
      </c>
      <c r="C169" s="7">
        <v>55</v>
      </c>
      <c r="D169" s="7">
        <v>304</v>
      </c>
      <c r="E169" s="38">
        <v>1</v>
      </c>
      <c r="F169" s="8">
        <v>1.8181818181818181E-2</v>
      </c>
      <c r="G169" s="7">
        <v>54</v>
      </c>
      <c r="H169" s="7">
        <v>303</v>
      </c>
      <c r="I169" s="54">
        <v>5.6111111111111107</v>
      </c>
      <c r="J169" s="54">
        <v>5.6111111111111107</v>
      </c>
      <c r="K169" s="7"/>
      <c r="L169" s="8"/>
      <c r="M169" s="7">
        <v>0</v>
      </c>
      <c r="N169" s="8">
        <v>0</v>
      </c>
      <c r="O169" s="58">
        <v>1.5109944444444448</v>
      </c>
      <c r="P169" s="68">
        <v>5.8699672738392169E-5</v>
      </c>
      <c r="Q169" s="60"/>
      <c r="R169" s="60"/>
    </row>
    <row r="170" spans="1:18" s="1" customFormat="1" ht="15.2" customHeight="1">
      <c r="A170" s="60"/>
      <c r="B170" s="67" t="s">
        <v>254</v>
      </c>
      <c r="C170" s="7">
        <v>448</v>
      </c>
      <c r="D170" s="7">
        <v>9400</v>
      </c>
      <c r="E170" s="38">
        <v>3</v>
      </c>
      <c r="F170" s="8">
        <v>6.6964285714285711E-3</v>
      </c>
      <c r="G170" s="7">
        <v>445</v>
      </c>
      <c r="H170" s="7">
        <v>9397</v>
      </c>
      <c r="I170" s="54">
        <v>21.11685393258427</v>
      </c>
      <c r="J170" s="54">
        <v>17.153846153846153</v>
      </c>
      <c r="K170" s="7">
        <v>94</v>
      </c>
      <c r="L170" s="8">
        <v>0.21123595505617979</v>
      </c>
      <c r="M170" s="7">
        <v>1003</v>
      </c>
      <c r="N170" s="8">
        <v>0.10673619240183037</v>
      </c>
      <c r="O170" s="58">
        <v>0.85443910112359556</v>
      </c>
      <c r="P170" s="68">
        <v>2.3653252318259649E-4</v>
      </c>
      <c r="Q170" s="60"/>
      <c r="R170" s="60"/>
    </row>
    <row r="171" spans="1:18" s="1" customFormat="1" ht="15.2" customHeight="1">
      <c r="A171" s="60"/>
      <c r="B171" s="67" t="s">
        <v>257</v>
      </c>
      <c r="C171" s="7">
        <v>200</v>
      </c>
      <c r="D171" s="7">
        <v>4650</v>
      </c>
      <c r="E171" s="38"/>
      <c r="F171" s="8"/>
      <c r="G171" s="7">
        <v>200</v>
      </c>
      <c r="H171" s="7">
        <v>4650</v>
      </c>
      <c r="I171" s="54">
        <v>23.25</v>
      </c>
      <c r="J171" s="54">
        <v>22.823232323232322</v>
      </c>
      <c r="K171" s="7">
        <v>2</v>
      </c>
      <c r="L171" s="8">
        <v>0.01</v>
      </c>
      <c r="M171" s="7">
        <v>11</v>
      </c>
      <c r="N171" s="8">
        <v>2.3655913978494624E-3</v>
      </c>
      <c r="O171" s="58">
        <v>0.80066900000000008</v>
      </c>
      <c r="P171" s="68">
        <v>1.0151988743625683E-4</v>
      </c>
      <c r="Q171" s="60"/>
      <c r="R171" s="60"/>
    </row>
    <row r="172" spans="1:18" s="1" customFormat="1" ht="15.2" customHeight="1">
      <c r="A172" s="60"/>
      <c r="B172" s="67" t="s">
        <v>264</v>
      </c>
      <c r="C172" s="7">
        <v>648</v>
      </c>
      <c r="D172" s="7">
        <v>5709</v>
      </c>
      <c r="E172" s="38">
        <v>46</v>
      </c>
      <c r="F172" s="8">
        <v>7.098765432098765E-2</v>
      </c>
      <c r="G172" s="7">
        <v>602</v>
      </c>
      <c r="H172" s="7">
        <v>5663</v>
      </c>
      <c r="I172" s="54">
        <v>9.4069767441860463</v>
      </c>
      <c r="J172" s="54">
        <v>8.8034482758620687</v>
      </c>
      <c r="K172" s="7">
        <v>22</v>
      </c>
      <c r="L172" s="8">
        <v>3.6544850498338874E-2</v>
      </c>
      <c r="M172" s="7">
        <v>131</v>
      </c>
      <c r="N172" s="8">
        <v>2.3132615221613986E-2</v>
      </c>
      <c r="O172" s="58">
        <v>1.0905205980066446</v>
      </c>
      <c r="P172" s="68">
        <v>5.0685642073769889E-4</v>
      </c>
      <c r="Q172" s="60"/>
      <c r="R172" s="60"/>
    </row>
    <row r="173" spans="1:18" s="1" customFormat="1" ht="15.2" customHeight="1">
      <c r="A173" s="60"/>
      <c r="B173" s="67" t="s">
        <v>271</v>
      </c>
      <c r="C173" s="7">
        <v>122</v>
      </c>
      <c r="D173" s="7">
        <v>2487</v>
      </c>
      <c r="E173" s="38"/>
      <c r="F173" s="8"/>
      <c r="G173" s="7">
        <v>122</v>
      </c>
      <c r="H173" s="7">
        <v>2487</v>
      </c>
      <c r="I173" s="54">
        <v>20.385245901639344</v>
      </c>
      <c r="J173" s="54">
        <v>20.385245901639344</v>
      </c>
      <c r="K173" s="7"/>
      <c r="L173" s="8"/>
      <c r="M173" s="7">
        <v>0</v>
      </c>
      <c r="N173" s="8">
        <v>0</v>
      </c>
      <c r="O173" s="58">
        <v>0.47590000000000005</v>
      </c>
      <c r="P173" s="68">
        <v>2.4049280998487408E-5</v>
      </c>
      <c r="Q173" s="60"/>
      <c r="R173" s="60"/>
    </row>
    <row r="174" spans="1:18" s="1" customFormat="1" ht="16.5" customHeight="1">
      <c r="A174" s="60"/>
      <c r="B174" s="69" t="s">
        <v>887</v>
      </c>
      <c r="C174" s="70">
        <v>10806</v>
      </c>
      <c r="D174" s="70">
        <v>83657</v>
      </c>
      <c r="E174" s="70">
        <v>1057</v>
      </c>
      <c r="F174" s="71">
        <v>9.7816028132518967E-2</v>
      </c>
      <c r="G174" s="70">
        <v>9749</v>
      </c>
      <c r="H174" s="70">
        <v>82600</v>
      </c>
      <c r="I174" s="72">
        <v>8.472663862960303</v>
      </c>
      <c r="J174" s="72">
        <v>7.421203754831585</v>
      </c>
      <c r="K174" s="70">
        <v>694</v>
      </c>
      <c r="L174" s="71">
        <v>7.1186788388552677E-2</v>
      </c>
      <c r="M174" s="70">
        <v>4924</v>
      </c>
      <c r="N174" s="71">
        <v>5.961259079903148E-2</v>
      </c>
      <c r="O174" s="73">
        <v>0.94413149040927258</v>
      </c>
      <c r="P174" s="74">
        <v>6.5616024819164492E-3</v>
      </c>
      <c r="Q174" s="60"/>
      <c r="R174" s="60"/>
    </row>
    <row r="175" spans="1:18" s="1" customFormat="1" ht="9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</row>
    <row r="176" spans="1:18" s="1" customFormat="1" ht="9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</row>
    <row r="177" spans="1:18" s="1" customFormat="1" ht="18" customHeight="1">
      <c r="A177" s="60"/>
      <c r="B177" s="61" t="s">
        <v>1585</v>
      </c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</row>
    <row r="178" spans="1:18" s="1" customFormat="1" ht="18" customHeight="1">
      <c r="A178" s="60"/>
      <c r="B178" s="62"/>
      <c r="C178" s="63"/>
      <c r="D178" s="63"/>
      <c r="E178" s="64"/>
      <c r="F178" s="64"/>
      <c r="G178" s="240" t="s">
        <v>1572</v>
      </c>
      <c r="H178" s="240"/>
      <c r="I178" s="240"/>
      <c r="J178" s="240"/>
      <c r="K178" s="240"/>
      <c r="L178" s="240"/>
      <c r="M178" s="240"/>
      <c r="N178" s="240"/>
      <c r="O178" s="240"/>
      <c r="P178" s="240"/>
      <c r="Q178" s="60"/>
      <c r="R178" s="60"/>
    </row>
    <row r="179" spans="1:18" s="1" customFormat="1" ht="16.5" customHeight="1">
      <c r="A179" s="60"/>
      <c r="B179" s="65"/>
      <c r="C179" s="240" t="s">
        <v>1573</v>
      </c>
      <c r="D179" s="240"/>
      <c r="E179" s="240" t="s">
        <v>849</v>
      </c>
      <c r="F179" s="240"/>
      <c r="G179" s="240"/>
      <c r="H179" s="240"/>
      <c r="I179" s="240" t="s">
        <v>896</v>
      </c>
      <c r="J179" s="240"/>
      <c r="K179" s="242" t="s">
        <v>1574</v>
      </c>
      <c r="L179" s="242"/>
      <c r="M179" s="242"/>
      <c r="N179" s="242"/>
      <c r="O179" s="231" t="s">
        <v>1575</v>
      </c>
      <c r="P179" s="243" t="s">
        <v>1576</v>
      </c>
      <c r="Q179" s="60"/>
      <c r="R179" s="60"/>
    </row>
    <row r="180" spans="1:18" s="1" customFormat="1" ht="45.75" customHeight="1">
      <c r="A180" s="60"/>
      <c r="B180" s="52" t="s">
        <v>1577</v>
      </c>
      <c r="C180" s="20" t="s">
        <v>900</v>
      </c>
      <c r="D180" s="20" t="s">
        <v>1578</v>
      </c>
      <c r="E180" s="35" t="s">
        <v>900</v>
      </c>
      <c r="F180" s="35" t="s">
        <v>901</v>
      </c>
      <c r="G180" s="20" t="s">
        <v>900</v>
      </c>
      <c r="H180" s="66" t="s">
        <v>1578</v>
      </c>
      <c r="I180" s="20" t="s">
        <v>903</v>
      </c>
      <c r="J180" s="20" t="s">
        <v>1579</v>
      </c>
      <c r="K180" s="20" t="s">
        <v>900</v>
      </c>
      <c r="L180" s="20" t="s">
        <v>901</v>
      </c>
      <c r="M180" s="20" t="s">
        <v>1578</v>
      </c>
      <c r="N180" s="20" t="s">
        <v>901</v>
      </c>
      <c r="O180" s="231"/>
      <c r="P180" s="243"/>
      <c r="Q180" s="60"/>
      <c r="R180" s="60"/>
    </row>
    <row r="181" spans="1:18" s="1" customFormat="1" ht="15.2" customHeight="1">
      <c r="A181" s="60"/>
      <c r="B181" s="67" t="s">
        <v>215</v>
      </c>
      <c r="C181" s="7">
        <v>99</v>
      </c>
      <c r="D181" s="7">
        <v>953</v>
      </c>
      <c r="E181" s="38"/>
      <c r="F181" s="8"/>
      <c r="G181" s="7">
        <v>99</v>
      </c>
      <c r="H181" s="7">
        <v>953</v>
      </c>
      <c r="I181" s="54">
        <v>9.6262626262626263</v>
      </c>
      <c r="J181" s="54">
        <v>8.5591397849462361</v>
      </c>
      <c r="K181" s="7">
        <v>6</v>
      </c>
      <c r="L181" s="8">
        <v>6.0606060606060608E-2</v>
      </c>
      <c r="M181" s="7">
        <v>75</v>
      </c>
      <c r="N181" s="8">
        <v>7.8698845750262328E-2</v>
      </c>
      <c r="O181" s="58">
        <v>0.73576262626262634</v>
      </c>
      <c r="P181" s="68">
        <v>5.1694743267992513E-5</v>
      </c>
      <c r="Q181" s="60"/>
      <c r="R181" s="60"/>
    </row>
    <row r="182" spans="1:18" s="1" customFormat="1" ht="15.2" customHeight="1">
      <c r="A182" s="60"/>
      <c r="B182" s="67" t="s">
        <v>218</v>
      </c>
      <c r="C182" s="7">
        <v>5512</v>
      </c>
      <c r="D182" s="7">
        <v>69476</v>
      </c>
      <c r="E182" s="38">
        <v>175</v>
      </c>
      <c r="F182" s="8">
        <v>3.17489114658926E-2</v>
      </c>
      <c r="G182" s="7">
        <v>5337</v>
      </c>
      <c r="H182" s="7">
        <v>69301</v>
      </c>
      <c r="I182" s="54">
        <v>12.985010305415027</v>
      </c>
      <c r="J182" s="54">
        <v>11.205247225025227</v>
      </c>
      <c r="K182" s="7">
        <v>382</v>
      </c>
      <c r="L182" s="8">
        <v>7.1575791643245262E-2</v>
      </c>
      <c r="M182" s="7">
        <v>4942</v>
      </c>
      <c r="N182" s="8">
        <v>7.1312102278466405E-2</v>
      </c>
      <c r="O182" s="58">
        <v>5.2566118980700773</v>
      </c>
      <c r="P182" s="68">
        <v>1.6798382024487322E-2</v>
      </c>
      <c r="Q182" s="60"/>
      <c r="R182" s="60"/>
    </row>
    <row r="183" spans="1:18" s="1" customFormat="1" ht="15.2" customHeight="1">
      <c r="A183" s="60"/>
      <c r="B183" s="67" t="s">
        <v>219</v>
      </c>
      <c r="C183" s="7">
        <v>49701</v>
      </c>
      <c r="D183" s="7">
        <v>346962</v>
      </c>
      <c r="E183" s="38">
        <v>4063</v>
      </c>
      <c r="F183" s="8">
        <v>8.1748858171867764E-2</v>
      </c>
      <c r="G183" s="7">
        <v>45638</v>
      </c>
      <c r="H183" s="7">
        <v>342899</v>
      </c>
      <c r="I183" s="54">
        <v>7.513453700863316</v>
      </c>
      <c r="J183" s="54">
        <v>6.1956265645707553</v>
      </c>
      <c r="K183" s="7">
        <v>4892</v>
      </c>
      <c r="L183" s="8">
        <v>0.10719137560804592</v>
      </c>
      <c r="M183" s="7">
        <v>34996</v>
      </c>
      <c r="N183" s="8">
        <v>0.10205920693848626</v>
      </c>
      <c r="O183" s="58">
        <v>1.788698843069372</v>
      </c>
      <c r="P183" s="68">
        <v>5.1885910424629096E-2</v>
      </c>
      <c r="Q183" s="60"/>
      <c r="R183" s="60"/>
    </row>
    <row r="184" spans="1:18" s="1" customFormat="1" ht="15.2" customHeight="1">
      <c r="A184" s="60"/>
      <c r="B184" s="67" t="s">
        <v>220</v>
      </c>
      <c r="C184" s="7">
        <v>98158</v>
      </c>
      <c r="D184" s="7">
        <v>634912</v>
      </c>
      <c r="E184" s="38">
        <v>20034</v>
      </c>
      <c r="F184" s="8">
        <v>0.20409951303001284</v>
      </c>
      <c r="G184" s="7">
        <v>78124</v>
      </c>
      <c r="H184" s="7">
        <v>614878</v>
      </c>
      <c r="I184" s="54">
        <v>7.8705391429010287</v>
      </c>
      <c r="J184" s="54">
        <v>6.4452068059205976</v>
      </c>
      <c r="K184" s="7">
        <v>5834</v>
      </c>
      <c r="L184" s="8">
        <v>7.4676155854794937E-2</v>
      </c>
      <c r="M184" s="7">
        <v>54368</v>
      </c>
      <c r="N184" s="8">
        <v>8.8420792417357591E-2</v>
      </c>
      <c r="O184" s="58">
        <v>1.3320299485433416</v>
      </c>
      <c r="P184" s="68">
        <v>7.9163204154201403E-2</v>
      </c>
      <c r="Q184" s="60"/>
      <c r="R184" s="60"/>
    </row>
    <row r="185" spans="1:18" s="1" customFormat="1" ht="15.2" customHeight="1">
      <c r="A185" s="60"/>
      <c r="B185" s="67" t="s">
        <v>221</v>
      </c>
      <c r="C185" s="7">
        <v>4108</v>
      </c>
      <c r="D185" s="7">
        <v>16543</v>
      </c>
      <c r="E185" s="38">
        <v>986</v>
      </c>
      <c r="F185" s="8">
        <v>0.2400194741966894</v>
      </c>
      <c r="G185" s="7">
        <v>3122</v>
      </c>
      <c r="H185" s="7">
        <v>15557</v>
      </c>
      <c r="I185" s="54">
        <v>4.9830237027546449</v>
      </c>
      <c r="J185" s="54">
        <v>4.6035883547731888</v>
      </c>
      <c r="K185" s="7">
        <v>168</v>
      </c>
      <c r="L185" s="8">
        <v>5.3811659192825115E-2</v>
      </c>
      <c r="M185" s="7">
        <v>719</v>
      </c>
      <c r="N185" s="8">
        <v>4.621713698013756E-2</v>
      </c>
      <c r="O185" s="58">
        <v>1.1422029788597055</v>
      </c>
      <c r="P185" s="68">
        <v>2.7166624192953852E-3</v>
      </c>
      <c r="Q185" s="60"/>
      <c r="R185" s="60"/>
    </row>
    <row r="186" spans="1:18" s="1" customFormat="1" ht="15.2" customHeight="1">
      <c r="A186" s="60"/>
      <c r="B186" s="67" t="s">
        <v>222</v>
      </c>
      <c r="C186" s="7">
        <v>4018</v>
      </c>
      <c r="D186" s="7">
        <v>16534</v>
      </c>
      <c r="E186" s="38">
        <v>1722</v>
      </c>
      <c r="F186" s="8">
        <v>0.42857142857142855</v>
      </c>
      <c r="G186" s="7">
        <v>2296</v>
      </c>
      <c r="H186" s="7">
        <v>14812</v>
      </c>
      <c r="I186" s="54">
        <v>6.4512195121951219</v>
      </c>
      <c r="J186" s="54">
        <v>5.1541686073591055</v>
      </c>
      <c r="K186" s="7">
        <v>149</v>
      </c>
      <c r="L186" s="8">
        <v>6.4895470383275256E-2</v>
      </c>
      <c r="M186" s="7">
        <v>1955</v>
      </c>
      <c r="N186" s="8">
        <v>0.13198757763975155</v>
      </c>
      <c r="O186" s="58">
        <v>1.0762060975609757</v>
      </c>
      <c r="P186" s="68">
        <v>1.8077879311576847E-3</v>
      </c>
      <c r="Q186" s="60"/>
      <c r="R186" s="60"/>
    </row>
    <row r="187" spans="1:18" s="1" customFormat="1" ht="15.2" customHeight="1">
      <c r="A187" s="60"/>
      <c r="B187" s="67" t="s">
        <v>223</v>
      </c>
      <c r="C187" s="7">
        <v>4712</v>
      </c>
      <c r="D187" s="7">
        <v>21156</v>
      </c>
      <c r="E187" s="38">
        <v>1685</v>
      </c>
      <c r="F187" s="8">
        <v>0.357597623089983</v>
      </c>
      <c r="G187" s="7">
        <v>3027</v>
      </c>
      <c r="H187" s="7">
        <v>19471</v>
      </c>
      <c r="I187" s="54">
        <v>6.4324413610835807</v>
      </c>
      <c r="J187" s="54">
        <v>4.777225966654842</v>
      </c>
      <c r="K187" s="7">
        <v>208</v>
      </c>
      <c r="L187" s="8">
        <v>6.8714899240171781E-2</v>
      </c>
      <c r="M187" s="7">
        <v>2887</v>
      </c>
      <c r="N187" s="8">
        <v>0.14827178881413383</v>
      </c>
      <c r="O187" s="58">
        <v>1.2155823918070696</v>
      </c>
      <c r="P187" s="68">
        <v>2.7497799961966078E-3</v>
      </c>
      <c r="Q187" s="60"/>
      <c r="R187" s="60"/>
    </row>
    <row r="188" spans="1:18" s="1" customFormat="1" ht="15.2" customHeight="1">
      <c r="A188" s="60"/>
      <c r="B188" s="67" t="s">
        <v>224</v>
      </c>
      <c r="C188" s="7">
        <v>2155</v>
      </c>
      <c r="D188" s="7">
        <v>17303</v>
      </c>
      <c r="E188" s="38">
        <v>215</v>
      </c>
      <c r="F188" s="8">
        <v>9.9767981438515077E-2</v>
      </c>
      <c r="G188" s="7">
        <v>1940</v>
      </c>
      <c r="H188" s="7">
        <v>17088</v>
      </c>
      <c r="I188" s="54">
        <v>8.8082474226804131</v>
      </c>
      <c r="J188" s="54">
        <v>8.1183783783783792</v>
      </c>
      <c r="K188" s="7">
        <v>90</v>
      </c>
      <c r="L188" s="8">
        <v>4.6391752577319589E-2</v>
      </c>
      <c r="M188" s="7">
        <v>683</v>
      </c>
      <c r="N188" s="8">
        <v>3.996956928838951E-2</v>
      </c>
      <c r="O188" s="58">
        <v>2.2996431958762886</v>
      </c>
      <c r="P188" s="68">
        <v>2.9148533555524887E-3</v>
      </c>
      <c r="Q188" s="60"/>
      <c r="R188" s="60"/>
    </row>
    <row r="189" spans="1:18" s="1" customFormat="1" ht="15.2" customHeight="1">
      <c r="A189" s="60"/>
      <c r="B189" s="67" t="s">
        <v>225</v>
      </c>
      <c r="C189" s="7">
        <v>6147</v>
      </c>
      <c r="D189" s="7">
        <v>46797</v>
      </c>
      <c r="E189" s="38">
        <v>903</v>
      </c>
      <c r="F189" s="8">
        <v>0.14690092728160078</v>
      </c>
      <c r="G189" s="7">
        <v>5244</v>
      </c>
      <c r="H189" s="7">
        <v>45894</v>
      </c>
      <c r="I189" s="54">
        <v>8.7517162471395888</v>
      </c>
      <c r="J189" s="54">
        <v>7.0037445392136464</v>
      </c>
      <c r="K189" s="7">
        <v>437</v>
      </c>
      <c r="L189" s="8">
        <v>8.3333333333333329E-2</v>
      </c>
      <c r="M189" s="7">
        <v>5551</v>
      </c>
      <c r="N189" s="8">
        <v>0.12095262997341701</v>
      </c>
      <c r="O189" s="58">
        <v>1.8011686880244089</v>
      </c>
      <c r="P189" s="68">
        <v>7.2712021120069628E-3</v>
      </c>
      <c r="Q189" s="60"/>
      <c r="R189" s="60"/>
    </row>
    <row r="190" spans="1:18" s="1" customFormat="1" ht="15.2" customHeight="1">
      <c r="A190" s="60"/>
      <c r="B190" s="67" t="s">
        <v>226</v>
      </c>
      <c r="C190" s="7">
        <v>2978</v>
      </c>
      <c r="D190" s="7">
        <v>50252</v>
      </c>
      <c r="E190" s="38">
        <v>47</v>
      </c>
      <c r="F190" s="8">
        <v>1.5782404298186701E-2</v>
      </c>
      <c r="G190" s="7">
        <v>2931</v>
      </c>
      <c r="H190" s="7">
        <v>50205</v>
      </c>
      <c r="I190" s="54">
        <v>17.128966223132036</v>
      </c>
      <c r="J190" s="54">
        <v>14.924676343664181</v>
      </c>
      <c r="K190" s="7">
        <v>382</v>
      </c>
      <c r="L190" s="8">
        <v>0.130330945069942</v>
      </c>
      <c r="M190" s="7">
        <v>5187</v>
      </c>
      <c r="N190" s="8">
        <v>0.1033164027487302</v>
      </c>
      <c r="O190" s="58">
        <v>2.6246237802797681</v>
      </c>
      <c r="P190" s="68">
        <v>8.844286671391241E-3</v>
      </c>
      <c r="Q190" s="60"/>
      <c r="R190" s="60"/>
    </row>
    <row r="191" spans="1:18" s="1" customFormat="1" ht="15.2" customHeight="1">
      <c r="A191" s="60"/>
      <c r="B191" s="67" t="s">
        <v>227</v>
      </c>
      <c r="C191" s="7">
        <v>798</v>
      </c>
      <c r="D191" s="7">
        <v>7960</v>
      </c>
      <c r="E191" s="38">
        <v>2</v>
      </c>
      <c r="F191" s="8">
        <v>2.5062656641604009E-3</v>
      </c>
      <c r="G191" s="7">
        <v>796</v>
      </c>
      <c r="H191" s="7">
        <v>7958</v>
      </c>
      <c r="I191" s="54">
        <v>9.9974874371859297</v>
      </c>
      <c r="J191" s="54">
        <v>8.5741239892183287</v>
      </c>
      <c r="K191" s="7">
        <v>54</v>
      </c>
      <c r="L191" s="8">
        <v>6.78391959798995E-2</v>
      </c>
      <c r="M191" s="7">
        <v>510</v>
      </c>
      <c r="N191" s="8">
        <v>6.4086453882885142E-2</v>
      </c>
      <c r="O191" s="58">
        <v>0.85826319095477388</v>
      </c>
      <c r="P191" s="68">
        <v>5.1903567825776261E-4</v>
      </c>
      <c r="Q191" s="60"/>
      <c r="R191" s="60"/>
    </row>
    <row r="192" spans="1:18" s="1" customFormat="1" ht="15.2" customHeight="1">
      <c r="A192" s="60"/>
      <c r="B192" s="67" t="s">
        <v>229</v>
      </c>
      <c r="C192" s="7">
        <v>5964</v>
      </c>
      <c r="D192" s="7">
        <v>75044</v>
      </c>
      <c r="E192" s="38">
        <v>18</v>
      </c>
      <c r="F192" s="8">
        <v>3.0181086519114686E-3</v>
      </c>
      <c r="G192" s="7">
        <v>5946</v>
      </c>
      <c r="H192" s="7">
        <v>75026</v>
      </c>
      <c r="I192" s="54">
        <v>12.617894382778339</v>
      </c>
      <c r="J192" s="54">
        <v>10.428798095993653</v>
      </c>
      <c r="K192" s="7">
        <v>904</v>
      </c>
      <c r="L192" s="8">
        <v>0.15203498150016817</v>
      </c>
      <c r="M192" s="7">
        <v>8173</v>
      </c>
      <c r="N192" s="8">
        <v>0.10893556900274572</v>
      </c>
      <c r="O192" s="58">
        <v>1.1127850319542549</v>
      </c>
      <c r="P192" s="68">
        <v>5.015716475979406E-3</v>
      </c>
      <c r="Q192" s="60"/>
      <c r="R192" s="60"/>
    </row>
    <row r="193" spans="1:18" s="1" customFormat="1" ht="15.2" customHeight="1">
      <c r="A193" s="60"/>
      <c r="B193" s="67" t="s">
        <v>230</v>
      </c>
      <c r="C193" s="7">
        <v>8443</v>
      </c>
      <c r="D193" s="7">
        <v>120988</v>
      </c>
      <c r="E193" s="38">
        <v>66</v>
      </c>
      <c r="F193" s="8">
        <v>7.8171266137628797E-3</v>
      </c>
      <c r="G193" s="7">
        <v>8377</v>
      </c>
      <c r="H193" s="7">
        <v>120922</v>
      </c>
      <c r="I193" s="54">
        <v>14.435000596872388</v>
      </c>
      <c r="J193" s="54">
        <v>11.873176661264182</v>
      </c>
      <c r="K193" s="7">
        <v>973</v>
      </c>
      <c r="L193" s="8">
        <v>0.11615136683777008</v>
      </c>
      <c r="M193" s="7">
        <v>12508</v>
      </c>
      <c r="N193" s="8">
        <v>0.10343858024180877</v>
      </c>
      <c r="O193" s="58">
        <v>1.4187121523218336</v>
      </c>
      <c r="P193" s="68">
        <v>9.3211721166025583E-3</v>
      </c>
      <c r="Q193" s="60"/>
      <c r="R193" s="60"/>
    </row>
    <row r="194" spans="1:18" s="1" customFormat="1" ht="15.2" customHeight="1">
      <c r="A194" s="60"/>
      <c r="B194" s="67" t="s">
        <v>232</v>
      </c>
      <c r="C194" s="7">
        <v>111373</v>
      </c>
      <c r="D194" s="7">
        <v>1199042</v>
      </c>
      <c r="E194" s="38">
        <v>1461</v>
      </c>
      <c r="F194" s="8">
        <v>1.3118080683828217E-2</v>
      </c>
      <c r="G194" s="7">
        <v>109912</v>
      </c>
      <c r="H194" s="7">
        <v>1197581</v>
      </c>
      <c r="I194" s="54">
        <v>10.895816653322658</v>
      </c>
      <c r="J194" s="54">
        <v>9.1970278093134095</v>
      </c>
      <c r="K194" s="7">
        <v>12139</v>
      </c>
      <c r="L194" s="8">
        <v>0.11044289977436494</v>
      </c>
      <c r="M194" s="7">
        <v>104816</v>
      </c>
      <c r="N194" s="8">
        <v>8.7523098646354616E-2</v>
      </c>
      <c r="O194" s="58">
        <v>1.0679147363345221</v>
      </c>
      <c r="P194" s="68">
        <v>8.8545028193300304E-2</v>
      </c>
      <c r="Q194" s="60"/>
      <c r="R194" s="60"/>
    </row>
    <row r="195" spans="1:18" s="1" customFormat="1" ht="15.2" customHeight="1">
      <c r="A195" s="60"/>
      <c r="B195" s="67" t="s">
        <v>233</v>
      </c>
      <c r="C195" s="7">
        <v>484</v>
      </c>
      <c r="D195" s="7">
        <v>25369</v>
      </c>
      <c r="E195" s="38">
        <v>1</v>
      </c>
      <c r="F195" s="8">
        <v>2.0661157024793389E-3</v>
      </c>
      <c r="G195" s="7">
        <v>483</v>
      </c>
      <c r="H195" s="7">
        <v>25368</v>
      </c>
      <c r="I195" s="54">
        <v>52.521739130434781</v>
      </c>
      <c r="J195" s="54">
        <v>46.801310043668124</v>
      </c>
      <c r="K195" s="7">
        <v>25</v>
      </c>
      <c r="L195" s="8">
        <v>5.1759834368530024E-2</v>
      </c>
      <c r="M195" s="7">
        <v>592</v>
      </c>
      <c r="N195" s="8">
        <v>2.3336486912645855E-2</v>
      </c>
      <c r="O195" s="58">
        <v>1.3320447204968944</v>
      </c>
      <c r="P195" s="68">
        <v>4.6014803823295398E-4</v>
      </c>
      <c r="Q195" s="60"/>
      <c r="R195" s="60"/>
    </row>
    <row r="196" spans="1:18" s="1" customFormat="1" ht="15.2" customHeight="1">
      <c r="A196" s="60"/>
      <c r="B196" s="67" t="s">
        <v>234</v>
      </c>
      <c r="C196" s="7">
        <v>9474</v>
      </c>
      <c r="D196" s="7">
        <v>100477</v>
      </c>
      <c r="E196" s="38">
        <v>510</v>
      </c>
      <c r="F196" s="8">
        <v>5.3831538948701713E-2</v>
      </c>
      <c r="G196" s="7">
        <v>8964</v>
      </c>
      <c r="H196" s="7">
        <v>99967</v>
      </c>
      <c r="I196" s="54">
        <v>11.152052655064704</v>
      </c>
      <c r="J196" s="54">
        <v>9.1527384615384619</v>
      </c>
      <c r="K196" s="7">
        <v>839</v>
      </c>
      <c r="L196" s="8">
        <v>9.3596608656849614E-2</v>
      </c>
      <c r="M196" s="7">
        <v>9887</v>
      </c>
      <c r="N196" s="8">
        <v>9.8902637870497259E-2</v>
      </c>
      <c r="O196" s="58">
        <v>1.3678776662204373</v>
      </c>
      <c r="P196" s="68">
        <v>8.840643402903121E-3</v>
      </c>
      <c r="Q196" s="60"/>
      <c r="R196" s="60"/>
    </row>
    <row r="197" spans="1:18" s="1" customFormat="1" ht="15.2" customHeight="1">
      <c r="A197" s="60"/>
      <c r="B197" s="67" t="s">
        <v>235</v>
      </c>
      <c r="C197" s="7">
        <v>10265</v>
      </c>
      <c r="D197" s="7">
        <v>101028</v>
      </c>
      <c r="E197" s="38">
        <v>593</v>
      </c>
      <c r="F197" s="8">
        <v>5.7769118363370675E-2</v>
      </c>
      <c r="G197" s="7">
        <v>9672</v>
      </c>
      <c r="H197" s="7">
        <v>100435</v>
      </c>
      <c r="I197" s="54">
        <v>10.384098428453267</v>
      </c>
      <c r="J197" s="54">
        <v>9.1062733055494629</v>
      </c>
      <c r="K197" s="7">
        <v>554</v>
      </c>
      <c r="L197" s="8">
        <v>5.727874276261373E-2</v>
      </c>
      <c r="M197" s="7">
        <v>6247</v>
      </c>
      <c r="N197" s="8">
        <v>6.219943246876089E-2</v>
      </c>
      <c r="O197" s="58">
        <v>2.0674461641852773</v>
      </c>
      <c r="P197" s="68">
        <v>1.700493998527287E-2</v>
      </c>
      <c r="Q197" s="60"/>
      <c r="R197" s="60"/>
    </row>
    <row r="198" spans="1:18" s="1" customFormat="1" ht="15.2" customHeight="1">
      <c r="A198" s="60"/>
      <c r="B198" s="67" t="s">
        <v>236</v>
      </c>
      <c r="C198" s="7">
        <v>53588</v>
      </c>
      <c r="D198" s="7">
        <v>170352</v>
      </c>
      <c r="E198" s="38">
        <v>154</v>
      </c>
      <c r="F198" s="8">
        <v>2.8737777114279314E-3</v>
      </c>
      <c r="G198" s="7">
        <v>53434</v>
      </c>
      <c r="H198" s="7">
        <v>170198</v>
      </c>
      <c r="I198" s="54">
        <v>3.1852004341804845</v>
      </c>
      <c r="J198" s="54">
        <v>3.1495088371743583</v>
      </c>
      <c r="K198" s="7">
        <v>193</v>
      </c>
      <c r="L198" s="8">
        <v>3.6119324774488153E-3</v>
      </c>
      <c r="M198" s="7">
        <v>837</v>
      </c>
      <c r="N198" s="8">
        <v>4.9178016192904734E-3</v>
      </c>
      <c r="O198" s="58">
        <v>0.27938640565931799</v>
      </c>
      <c r="P198" s="68">
        <v>7.7141939188734672E-3</v>
      </c>
      <c r="Q198" s="60"/>
      <c r="R198" s="60"/>
    </row>
    <row r="199" spans="1:18" s="1" customFormat="1" ht="15.2" customHeight="1">
      <c r="A199" s="60"/>
      <c r="B199" s="67" t="s">
        <v>237</v>
      </c>
      <c r="C199" s="7">
        <v>23077</v>
      </c>
      <c r="D199" s="7">
        <v>229765</v>
      </c>
      <c r="E199" s="38">
        <v>617</v>
      </c>
      <c r="F199" s="8">
        <v>2.6736577544741517E-2</v>
      </c>
      <c r="G199" s="7">
        <v>22460</v>
      </c>
      <c r="H199" s="7">
        <v>229148</v>
      </c>
      <c r="I199" s="54">
        <v>10.202493321460373</v>
      </c>
      <c r="J199" s="54">
        <v>9.1039726287777984</v>
      </c>
      <c r="K199" s="7">
        <v>1416</v>
      </c>
      <c r="L199" s="8">
        <v>6.3045414069456809E-2</v>
      </c>
      <c r="M199" s="7">
        <v>12739</v>
      </c>
      <c r="N199" s="8">
        <v>5.559289193010631E-2</v>
      </c>
      <c r="O199" s="58">
        <v>1.1351361398040962</v>
      </c>
      <c r="P199" s="68">
        <v>1.9044668634623663E-2</v>
      </c>
      <c r="Q199" s="60"/>
      <c r="R199" s="60"/>
    </row>
    <row r="200" spans="1:18" s="1" customFormat="1" ht="15.2" customHeight="1">
      <c r="A200" s="60"/>
      <c r="B200" s="67" t="s">
        <v>238</v>
      </c>
      <c r="C200" s="7">
        <v>798</v>
      </c>
      <c r="D200" s="7">
        <v>9393</v>
      </c>
      <c r="E200" s="38">
        <v>58</v>
      </c>
      <c r="F200" s="8">
        <v>7.2681704260651625E-2</v>
      </c>
      <c r="G200" s="7">
        <v>740</v>
      </c>
      <c r="H200" s="7">
        <v>9335</v>
      </c>
      <c r="I200" s="54">
        <v>12.614864864864865</v>
      </c>
      <c r="J200" s="54">
        <v>9.2401812688821749</v>
      </c>
      <c r="K200" s="7">
        <v>78</v>
      </c>
      <c r="L200" s="8">
        <v>0.10540540540540541</v>
      </c>
      <c r="M200" s="7">
        <v>1671</v>
      </c>
      <c r="N200" s="8">
        <v>0.17900374933047669</v>
      </c>
      <c r="O200" s="58">
        <v>0.86286162162162161</v>
      </c>
      <c r="P200" s="68">
        <v>3.9206671446473547E-4</v>
      </c>
      <c r="Q200" s="60"/>
      <c r="R200" s="60"/>
    </row>
    <row r="201" spans="1:18" s="1" customFormat="1" ht="15.2" customHeight="1">
      <c r="A201" s="60"/>
      <c r="B201" s="67" t="s">
        <v>239</v>
      </c>
      <c r="C201" s="7">
        <v>8286</v>
      </c>
      <c r="D201" s="7">
        <v>19691</v>
      </c>
      <c r="E201" s="38">
        <v>3903</v>
      </c>
      <c r="F201" s="8">
        <v>0.47103548153511948</v>
      </c>
      <c r="G201" s="7">
        <v>4383</v>
      </c>
      <c r="H201" s="7">
        <v>15788</v>
      </c>
      <c r="I201" s="54">
        <v>3.6020990189368014</v>
      </c>
      <c r="J201" s="54">
        <v>3.2443707039582841</v>
      </c>
      <c r="K201" s="7">
        <v>164</v>
      </c>
      <c r="L201" s="8">
        <v>3.7417294090805388E-2</v>
      </c>
      <c r="M201" s="7">
        <v>916</v>
      </c>
      <c r="N201" s="8">
        <v>5.8018748416518877E-2</v>
      </c>
      <c r="O201" s="58">
        <v>0.79003422313483918</v>
      </c>
      <c r="P201" s="68">
        <v>2.7458172672696181E-3</v>
      </c>
      <c r="Q201" s="60"/>
      <c r="R201" s="60"/>
    </row>
    <row r="202" spans="1:18" s="1" customFormat="1" ht="15.2" customHeight="1">
      <c r="A202" s="60"/>
      <c r="B202" s="67" t="s">
        <v>240</v>
      </c>
      <c r="C202" s="7">
        <v>1</v>
      </c>
      <c r="D202" s="7">
        <v>1</v>
      </c>
      <c r="E202" s="38">
        <v>1</v>
      </c>
      <c r="F202" s="8">
        <v>1</v>
      </c>
      <c r="G202" s="7"/>
      <c r="H202" s="7"/>
      <c r="I202" s="54"/>
      <c r="J202" s="54"/>
      <c r="K202" s="7"/>
      <c r="L202" s="8"/>
      <c r="M202" s="7"/>
      <c r="N202" s="8"/>
      <c r="O202" s="58"/>
      <c r="P202" s="68"/>
      <c r="Q202" s="60"/>
      <c r="R202" s="60"/>
    </row>
    <row r="203" spans="1:18" s="1" customFormat="1" ht="15.2" customHeight="1">
      <c r="A203" s="60"/>
      <c r="B203" s="67" t="s">
        <v>241</v>
      </c>
      <c r="C203" s="7">
        <v>63393</v>
      </c>
      <c r="D203" s="7">
        <v>424653</v>
      </c>
      <c r="E203" s="38">
        <v>13431</v>
      </c>
      <c r="F203" s="8">
        <v>0.2118688183237897</v>
      </c>
      <c r="G203" s="7">
        <v>49962</v>
      </c>
      <c r="H203" s="7">
        <v>411222</v>
      </c>
      <c r="I203" s="54">
        <v>8.230695328449622</v>
      </c>
      <c r="J203" s="54">
        <v>7.3851770953788174</v>
      </c>
      <c r="K203" s="7">
        <v>3264</v>
      </c>
      <c r="L203" s="8">
        <v>6.5329650534406147E-2</v>
      </c>
      <c r="M203" s="7">
        <v>24854</v>
      </c>
      <c r="N203" s="8">
        <v>6.0439373379828902E-2</v>
      </c>
      <c r="O203" s="58">
        <v>1.3878871842600375</v>
      </c>
      <c r="P203" s="68">
        <v>5.4726635374044798E-2</v>
      </c>
      <c r="Q203" s="60"/>
      <c r="R203" s="60"/>
    </row>
    <row r="204" spans="1:18" s="1" customFormat="1" ht="15.2" customHeight="1">
      <c r="A204" s="60"/>
      <c r="B204" s="67" t="s">
        <v>242</v>
      </c>
      <c r="C204" s="7">
        <v>103505</v>
      </c>
      <c r="D204" s="7">
        <v>395544</v>
      </c>
      <c r="E204" s="38">
        <v>12614</v>
      </c>
      <c r="F204" s="8">
        <v>0.12186850876769238</v>
      </c>
      <c r="G204" s="7">
        <v>90891</v>
      </c>
      <c r="H204" s="7">
        <v>382930</v>
      </c>
      <c r="I204" s="54">
        <v>4.2130684006117214</v>
      </c>
      <c r="J204" s="54">
        <v>3.7394467126735798</v>
      </c>
      <c r="K204" s="7">
        <v>7860</v>
      </c>
      <c r="L204" s="8">
        <v>8.6477208964583954E-2</v>
      </c>
      <c r="M204" s="7">
        <v>28388</v>
      </c>
      <c r="N204" s="8">
        <v>7.4133653670383617E-2</v>
      </c>
      <c r="O204" s="58">
        <v>0.56733065540042471</v>
      </c>
      <c r="P204" s="68">
        <v>4.2602097855552266E-2</v>
      </c>
      <c r="Q204" s="60"/>
      <c r="R204" s="60"/>
    </row>
    <row r="205" spans="1:18" s="1" customFormat="1" ht="15.2" customHeight="1">
      <c r="A205" s="60"/>
      <c r="B205" s="67" t="s">
        <v>243</v>
      </c>
      <c r="C205" s="7">
        <v>29035</v>
      </c>
      <c r="D205" s="7">
        <v>105171</v>
      </c>
      <c r="E205" s="38">
        <v>9465</v>
      </c>
      <c r="F205" s="8">
        <v>0.32598587911141724</v>
      </c>
      <c r="G205" s="7">
        <v>19570</v>
      </c>
      <c r="H205" s="7">
        <v>95706</v>
      </c>
      <c r="I205" s="54">
        <v>4.8904445579969344</v>
      </c>
      <c r="J205" s="54">
        <v>4.4212358106660954</v>
      </c>
      <c r="K205" s="7">
        <v>894</v>
      </c>
      <c r="L205" s="8">
        <v>4.5682166581502301E-2</v>
      </c>
      <c r="M205" s="7">
        <v>5045</v>
      </c>
      <c r="N205" s="8">
        <v>5.2713518483689631E-2</v>
      </c>
      <c r="O205" s="58">
        <v>1.0773169851814</v>
      </c>
      <c r="P205" s="68">
        <v>1.470627712644113E-2</v>
      </c>
      <c r="Q205" s="60"/>
      <c r="R205" s="60"/>
    </row>
    <row r="206" spans="1:18" s="1" customFormat="1" ht="15.2" customHeight="1">
      <c r="A206" s="60"/>
      <c r="B206" s="67" t="s">
        <v>244</v>
      </c>
      <c r="C206" s="7">
        <v>46452</v>
      </c>
      <c r="D206" s="7">
        <v>197701</v>
      </c>
      <c r="E206" s="38">
        <v>5603</v>
      </c>
      <c r="F206" s="8">
        <v>0.12061913372944115</v>
      </c>
      <c r="G206" s="7">
        <v>40849</v>
      </c>
      <c r="H206" s="7">
        <v>192098</v>
      </c>
      <c r="I206" s="54">
        <v>4.7026365394501699</v>
      </c>
      <c r="J206" s="54">
        <v>4.324354196118751</v>
      </c>
      <c r="K206" s="7">
        <v>1944</v>
      </c>
      <c r="L206" s="8">
        <v>4.7589904281622561E-2</v>
      </c>
      <c r="M206" s="7">
        <v>9510</v>
      </c>
      <c r="N206" s="8">
        <v>4.9505981322033543E-2</v>
      </c>
      <c r="O206" s="58">
        <v>0.74246619011481307</v>
      </c>
      <c r="P206" s="68">
        <v>1.6653261739824159E-2</v>
      </c>
      <c r="Q206" s="60"/>
      <c r="R206" s="60"/>
    </row>
    <row r="207" spans="1:18" s="1" customFormat="1" ht="15.2" customHeight="1">
      <c r="A207" s="60"/>
      <c r="B207" s="67" t="s">
        <v>245</v>
      </c>
      <c r="C207" s="7">
        <v>19252</v>
      </c>
      <c r="D207" s="7">
        <v>252773</v>
      </c>
      <c r="E207" s="38">
        <v>844</v>
      </c>
      <c r="F207" s="8">
        <v>4.3839601080407228E-2</v>
      </c>
      <c r="G207" s="7">
        <v>18408</v>
      </c>
      <c r="H207" s="7">
        <v>251929</v>
      </c>
      <c r="I207" s="54">
        <v>13.68584311169057</v>
      </c>
      <c r="J207" s="54">
        <v>11.069243620024196</v>
      </c>
      <c r="K207" s="7">
        <v>1049</v>
      </c>
      <c r="L207" s="8">
        <v>5.6986093003042158E-2</v>
      </c>
      <c r="M207" s="7">
        <v>24821</v>
      </c>
      <c r="N207" s="8">
        <v>9.8523790433018829E-2</v>
      </c>
      <c r="O207" s="58">
        <v>0.72940325945241202</v>
      </c>
      <c r="P207" s="68">
        <v>1.0225039485916963E-2</v>
      </c>
      <c r="Q207" s="60"/>
      <c r="R207" s="60"/>
    </row>
    <row r="208" spans="1:18" s="1" customFormat="1" ht="15.2" customHeight="1">
      <c r="A208" s="60"/>
      <c r="B208" s="67" t="s">
        <v>246</v>
      </c>
      <c r="C208" s="7">
        <v>31636</v>
      </c>
      <c r="D208" s="7">
        <v>164965</v>
      </c>
      <c r="E208" s="38">
        <v>6135</v>
      </c>
      <c r="F208" s="8">
        <v>0.19392464281198635</v>
      </c>
      <c r="G208" s="7">
        <v>25501</v>
      </c>
      <c r="H208" s="7">
        <v>158830</v>
      </c>
      <c r="I208" s="54">
        <v>6.228383200658798</v>
      </c>
      <c r="J208" s="54">
        <v>5.4417574226676049</v>
      </c>
      <c r="K208" s="7">
        <v>1352</v>
      </c>
      <c r="L208" s="8">
        <v>5.3017528724363751E-2</v>
      </c>
      <c r="M208" s="7">
        <v>10723</v>
      </c>
      <c r="N208" s="8">
        <v>6.7512434678587169E-2</v>
      </c>
      <c r="O208" s="58">
        <v>1.0017715422924589</v>
      </c>
      <c r="P208" s="68">
        <v>2.0333540017419688E-2</v>
      </c>
      <c r="Q208" s="60"/>
      <c r="R208" s="60"/>
    </row>
    <row r="209" spans="1:18" s="1" customFormat="1" ht="15.2" customHeight="1">
      <c r="A209" s="60"/>
      <c r="B209" s="67" t="s">
        <v>247</v>
      </c>
      <c r="C209" s="7">
        <v>162</v>
      </c>
      <c r="D209" s="7">
        <v>3129</v>
      </c>
      <c r="E209" s="38">
        <v>17</v>
      </c>
      <c r="F209" s="8">
        <v>0.10493827160493827</v>
      </c>
      <c r="G209" s="7">
        <v>145</v>
      </c>
      <c r="H209" s="7">
        <v>3112</v>
      </c>
      <c r="I209" s="54">
        <v>21.46206896551724</v>
      </c>
      <c r="J209" s="54">
        <v>19.153846153846153</v>
      </c>
      <c r="K209" s="7">
        <v>15</v>
      </c>
      <c r="L209" s="8">
        <v>0.10344827586206896</v>
      </c>
      <c r="M209" s="7">
        <v>222</v>
      </c>
      <c r="N209" s="8">
        <v>7.1336760925449869E-2</v>
      </c>
      <c r="O209" s="58">
        <v>4.4487931034482759</v>
      </c>
      <c r="P209" s="68">
        <v>4.172130436736316E-4</v>
      </c>
      <c r="Q209" s="60"/>
      <c r="R209" s="60"/>
    </row>
    <row r="210" spans="1:18" s="1" customFormat="1" ht="15.2" customHeight="1">
      <c r="A210" s="60"/>
      <c r="B210" s="67" t="s">
        <v>248</v>
      </c>
      <c r="C210" s="7">
        <v>2478</v>
      </c>
      <c r="D210" s="7">
        <v>28081</v>
      </c>
      <c r="E210" s="38">
        <v>283</v>
      </c>
      <c r="F210" s="8">
        <v>0.11420500403551251</v>
      </c>
      <c r="G210" s="7">
        <v>2195</v>
      </c>
      <c r="H210" s="7">
        <v>27798</v>
      </c>
      <c r="I210" s="54">
        <v>12.664236902050114</v>
      </c>
      <c r="J210" s="54">
        <v>9.8841025641025642</v>
      </c>
      <c r="K210" s="7">
        <v>245</v>
      </c>
      <c r="L210" s="8">
        <v>0.11161731207289294</v>
      </c>
      <c r="M210" s="7">
        <v>3617</v>
      </c>
      <c r="N210" s="8">
        <v>0.13011727462407369</v>
      </c>
      <c r="O210" s="58">
        <v>1.5097553530751711</v>
      </c>
      <c r="P210" s="68">
        <v>3.2850212324603296E-3</v>
      </c>
      <c r="Q210" s="60"/>
      <c r="R210" s="60"/>
    </row>
    <row r="211" spans="1:18" s="1" customFormat="1" ht="15.2" customHeight="1">
      <c r="A211" s="60"/>
      <c r="B211" s="67" t="s">
        <v>249</v>
      </c>
      <c r="C211" s="7">
        <v>5290</v>
      </c>
      <c r="D211" s="7">
        <v>62486</v>
      </c>
      <c r="E211" s="38">
        <v>307</v>
      </c>
      <c r="F211" s="8">
        <v>5.8034026465028359E-2</v>
      </c>
      <c r="G211" s="7">
        <v>4983</v>
      </c>
      <c r="H211" s="7">
        <v>62179</v>
      </c>
      <c r="I211" s="54">
        <v>12.478225968292193</v>
      </c>
      <c r="J211" s="54">
        <v>9.9201113728849855</v>
      </c>
      <c r="K211" s="7">
        <v>314</v>
      </c>
      <c r="L211" s="8">
        <v>6.3014248444712026E-2</v>
      </c>
      <c r="M211" s="7">
        <v>6957</v>
      </c>
      <c r="N211" s="8">
        <v>0.11188664983354508</v>
      </c>
      <c r="O211" s="58">
        <v>4.5573205900060199</v>
      </c>
      <c r="P211" s="68">
        <v>1.3728308595943758E-2</v>
      </c>
      <c r="Q211" s="60"/>
      <c r="R211" s="60"/>
    </row>
    <row r="212" spans="1:18" s="1" customFormat="1" ht="15.2" customHeight="1">
      <c r="A212" s="60"/>
      <c r="B212" s="67" t="s">
        <v>250</v>
      </c>
      <c r="C212" s="7">
        <v>2723</v>
      </c>
      <c r="D212" s="7">
        <v>14814</v>
      </c>
      <c r="E212" s="38">
        <v>214</v>
      </c>
      <c r="F212" s="8">
        <v>7.8589790672052878E-2</v>
      </c>
      <c r="G212" s="7">
        <v>2509</v>
      </c>
      <c r="H212" s="7">
        <v>14600</v>
      </c>
      <c r="I212" s="54">
        <v>5.8190514149063368</v>
      </c>
      <c r="J212" s="54">
        <v>4.6125368111064367</v>
      </c>
      <c r="K212" s="7">
        <v>132</v>
      </c>
      <c r="L212" s="8">
        <v>5.2610601833399759E-2</v>
      </c>
      <c r="M212" s="7">
        <v>1626</v>
      </c>
      <c r="N212" s="8">
        <v>0.11136986301369863</v>
      </c>
      <c r="O212" s="58">
        <v>1.6806595057791953</v>
      </c>
      <c r="P212" s="68">
        <v>2.8914049898659147E-3</v>
      </c>
      <c r="Q212" s="60"/>
      <c r="R212" s="60"/>
    </row>
    <row r="213" spans="1:18" s="1" customFormat="1" ht="15.2" customHeight="1">
      <c r="A213" s="60"/>
      <c r="B213" s="67" t="s">
        <v>251</v>
      </c>
      <c r="C213" s="7">
        <v>2456</v>
      </c>
      <c r="D213" s="7">
        <v>15119</v>
      </c>
      <c r="E213" s="38">
        <v>371</v>
      </c>
      <c r="F213" s="8">
        <v>0.15105863192182412</v>
      </c>
      <c r="G213" s="7">
        <v>2085</v>
      </c>
      <c r="H213" s="7">
        <v>14748</v>
      </c>
      <c r="I213" s="54">
        <v>7.0733812949640287</v>
      </c>
      <c r="J213" s="54">
        <v>6.46272365805169</v>
      </c>
      <c r="K213" s="7">
        <v>73</v>
      </c>
      <c r="L213" s="8">
        <v>3.501199040767386E-2</v>
      </c>
      <c r="M213" s="7">
        <v>792</v>
      </c>
      <c r="N213" s="8">
        <v>5.3702196908055333E-2</v>
      </c>
      <c r="O213" s="58">
        <v>1.1238658992805757</v>
      </c>
      <c r="P213" s="68">
        <v>1.7112763836070824E-3</v>
      </c>
      <c r="Q213" s="60"/>
      <c r="R213" s="60"/>
    </row>
    <row r="214" spans="1:18" s="1" customFormat="1" ht="15.2" customHeight="1">
      <c r="A214" s="60"/>
      <c r="B214" s="67" t="s">
        <v>252</v>
      </c>
      <c r="C214" s="7">
        <v>1312</v>
      </c>
      <c r="D214" s="7">
        <v>9609</v>
      </c>
      <c r="E214" s="38">
        <v>411</v>
      </c>
      <c r="F214" s="8">
        <v>0.31326219512195119</v>
      </c>
      <c r="G214" s="7">
        <v>901</v>
      </c>
      <c r="H214" s="7">
        <v>9198</v>
      </c>
      <c r="I214" s="54">
        <v>10.208657047724751</v>
      </c>
      <c r="J214" s="54">
        <v>8.6763636363636358</v>
      </c>
      <c r="K214" s="7">
        <v>76</v>
      </c>
      <c r="L214" s="8">
        <v>8.4350721420643732E-2</v>
      </c>
      <c r="M214" s="7">
        <v>712</v>
      </c>
      <c r="N214" s="8">
        <v>7.7408132202652746E-2</v>
      </c>
      <c r="O214" s="58">
        <v>0.74088945615982249</v>
      </c>
      <c r="P214" s="68">
        <v>4.9266431824027655E-4</v>
      </c>
      <c r="Q214" s="60"/>
      <c r="R214" s="60"/>
    </row>
    <row r="215" spans="1:18" s="1" customFormat="1" ht="15.2" customHeight="1">
      <c r="A215" s="60"/>
      <c r="B215" s="67" t="s">
        <v>253</v>
      </c>
      <c r="C215" s="7">
        <v>175</v>
      </c>
      <c r="D215" s="7">
        <v>1736</v>
      </c>
      <c r="E215" s="38"/>
      <c r="F215" s="8"/>
      <c r="G215" s="7">
        <v>175</v>
      </c>
      <c r="H215" s="7">
        <v>1736</v>
      </c>
      <c r="I215" s="54">
        <v>9.92</v>
      </c>
      <c r="J215" s="54">
        <v>8.6036585365853657</v>
      </c>
      <c r="K215" s="7">
        <v>11</v>
      </c>
      <c r="L215" s="8">
        <v>6.2857142857142861E-2</v>
      </c>
      <c r="M215" s="7">
        <v>68</v>
      </c>
      <c r="N215" s="8">
        <v>3.9170506912442393E-2</v>
      </c>
      <c r="O215" s="58">
        <v>1.480237142857143</v>
      </c>
      <c r="P215" s="68">
        <v>1.8513945863291676E-4</v>
      </c>
      <c r="Q215" s="60"/>
      <c r="R215" s="60"/>
    </row>
    <row r="216" spans="1:18" s="1" customFormat="1" ht="15.2" customHeight="1">
      <c r="A216" s="60"/>
      <c r="B216" s="67" t="s">
        <v>254</v>
      </c>
      <c r="C216" s="7">
        <v>20948</v>
      </c>
      <c r="D216" s="7">
        <v>475431</v>
      </c>
      <c r="E216" s="38">
        <v>159</v>
      </c>
      <c r="F216" s="8">
        <v>7.5902234103494368E-3</v>
      </c>
      <c r="G216" s="7">
        <v>20789</v>
      </c>
      <c r="H216" s="7">
        <v>475272</v>
      </c>
      <c r="I216" s="54">
        <v>22.86170570975035</v>
      </c>
      <c r="J216" s="54">
        <v>19.738194159985955</v>
      </c>
      <c r="K216" s="7">
        <v>3700</v>
      </c>
      <c r="L216" s="8">
        <v>0.17797873875607292</v>
      </c>
      <c r="M216" s="7">
        <v>37233</v>
      </c>
      <c r="N216" s="8">
        <v>7.8340402969247089E-2</v>
      </c>
      <c r="O216" s="58">
        <v>0.90570007696377897</v>
      </c>
      <c r="P216" s="68">
        <v>1.2720313684215608E-2</v>
      </c>
      <c r="Q216" s="60"/>
      <c r="R216" s="60"/>
    </row>
    <row r="217" spans="1:18" s="1" customFormat="1" ht="15.2" customHeight="1">
      <c r="A217" s="60"/>
      <c r="B217" s="67" t="s">
        <v>256</v>
      </c>
      <c r="C217" s="7">
        <v>4679</v>
      </c>
      <c r="D217" s="7">
        <v>46239</v>
      </c>
      <c r="E217" s="38">
        <v>51</v>
      </c>
      <c r="F217" s="8">
        <v>1.0899764907031416E-2</v>
      </c>
      <c r="G217" s="7">
        <v>4628</v>
      </c>
      <c r="H217" s="7">
        <v>46188</v>
      </c>
      <c r="I217" s="54">
        <v>9.980121002592913</v>
      </c>
      <c r="J217" s="54">
        <v>8.1278159829262506</v>
      </c>
      <c r="K217" s="7">
        <v>411</v>
      </c>
      <c r="L217" s="8">
        <v>8.880726015557476E-2</v>
      </c>
      <c r="M217" s="7">
        <v>4431</v>
      </c>
      <c r="N217" s="8">
        <v>9.5934008833463244E-2</v>
      </c>
      <c r="O217" s="58">
        <v>1.2440984442523768</v>
      </c>
      <c r="P217" s="68">
        <v>4.6681328341921253E-3</v>
      </c>
      <c r="Q217" s="60"/>
      <c r="R217" s="60"/>
    </row>
    <row r="218" spans="1:18" s="1" customFormat="1" ht="15.2" customHeight="1">
      <c r="A218" s="60"/>
      <c r="B218" s="67" t="s">
        <v>257</v>
      </c>
      <c r="C218" s="7">
        <v>2050</v>
      </c>
      <c r="D218" s="7">
        <v>64215</v>
      </c>
      <c r="E218" s="38">
        <v>5</v>
      </c>
      <c r="F218" s="8">
        <v>2.4390243902439024E-3</v>
      </c>
      <c r="G218" s="7">
        <v>2045</v>
      </c>
      <c r="H218" s="7">
        <v>64210</v>
      </c>
      <c r="I218" s="54">
        <v>31.398533007334962</v>
      </c>
      <c r="J218" s="54">
        <v>28.184486373165619</v>
      </c>
      <c r="K218" s="7">
        <v>137</v>
      </c>
      <c r="L218" s="8">
        <v>6.6992665036674823E-2</v>
      </c>
      <c r="M218" s="7">
        <v>2497</v>
      </c>
      <c r="N218" s="8">
        <v>3.8888023672325182E-2</v>
      </c>
      <c r="O218" s="58">
        <v>0.83987823960880204</v>
      </c>
      <c r="P218" s="68">
        <v>1.1321811507284043E-3</v>
      </c>
      <c r="Q218" s="60"/>
      <c r="R218" s="60"/>
    </row>
    <row r="219" spans="1:18" s="1" customFormat="1" ht="15.2" customHeight="1">
      <c r="A219" s="60"/>
      <c r="B219" s="67" t="s">
        <v>258</v>
      </c>
      <c r="C219" s="7">
        <v>1140</v>
      </c>
      <c r="D219" s="7">
        <v>5158</v>
      </c>
      <c r="E219" s="38">
        <v>17</v>
      </c>
      <c r="F219" s="8">
        <v>1.4912280701754385E-2</v>
      </c>
      <c r="G219" s="7">
        <v>1123</v>
      </c>
      <c r="H219" s="7">
        <v>5141</v>
      </c>
      <c r="I219" s="54">
        <v>4.5779162956366877</v>
      </c>
      <c r="J219" s="54">
        <v>4.5779162956366877</v>
      </c>
      <c r="K219" s="7"/>
      <c r="L219" s="8"/>
      <c r="M219" s="7">
        <v>0</v>
      </c>
      <c r="N219" s="8">
        <v>0</v>
      </c>
      <c r="O219" s="58">
        <v>1.2898629563668744</v>
      </c>
      <c r="P219" s="68">
        <v>7.5372454991569447E-4</v>
      </c>
      <c r="Q219" s="60"/>
      <c r="R219" s="60"/>
    </row>
    <row r="220" spans="1:18" s="1" customFormat="1" ht="15.2" customHeight="1">
      <c r="A220" s="60"/>
      <c r="B220" s="67" t="s">
        <v>259</v>
      </c>
      <c r="C220" s="7">
        <v>10685</v>
      </c>
      <c r="D220" s="7">
        <v>104018</v>
      </c>
      <c r="E220" s="38">
        <v>273</v>
      </c>
      <c r="F220" s="8">
        <v>2.5549836218998596E-2</v>
      </c>
      <c r="G220" s="7">
        <v>10412</v>
      </c>
      <c r="H220" s="7">
        <v>103745</v>
      </c>
      <c r="I220" s="54">
        <v>9.9639838647714178</v>
      </c>
      <c r="J220" s="54">
        <v>8.7663286004056786</v>
      </c>
      <c r="K220" s="7">
        <v>552</v>
      </c>
      <c r="L220" s="8">
        <v>5.3015751056473298E-2</v>
      </c>
      <c r="M220" s="7">
        <v>7845</v>
      </c>
      <c r="N220" s="8">
        <v>7.5618102077208538E-2</v>
      </c>
      <c r="O220" s="58">
        <v>1.7109464079907799</v>
      </c>
      <c r="P220" s="68">
        <v>9.1053593426394085E-3</v>
      </c>
      <c r="Q220" s="60"/>
      <c r="R220" s="60"/>
    </row>
    <row r="221" spans="1:18" s="1" customFormat="1" ht="15.2" customHeight="1">
      <c r="A221" s="60"/>
      <c r="B221" s="67" t="s">
        <v>260</v>
      </c>
      <c r="C221" s="7">
        <v>14961</v>
      </c>
      <c r="D221" s="7">
        <v>146556</v>
      </c>
      <c r="E221" s="38">
        <v>206</v>
      </c>
      <c r="F221" s="8">
        <v>1.3769133079339616E-2</v>
      </c>
      <c r="G221" s="7">
        <v>14755</v>
      </c>
      <c r="H221" s="7">
        <v>146350</v>
      </c>
      <c r="I221" s="54">
        <v>9.9186716367333112</v>
      </c>
      <c r="J221" s="54">
        <v>7.95459434542102</v>
      </c>
      <c r="K221" s="7">
        <v>1739</v>
      </c>
      <c r="L221" s="8">
        <v>0.11785835310064385</v>
      </c>
      <c r="M221" s="7">
        <v>15879</v>
      </c>
      <c r="N221" s="8">
        <v>0.10850017082336863</v>
      </c>
      <c r="O221" s="58">
        <v>1.2273303896984074</v>
      </c>
      <c r="P221" s="68">
        <v>1.2834285736608478E-2</v>
      </c>
      <c r="Q221" s="60"/>
      <c r="R221" s="60"/>
    </row>
    <row r="222" spans="1:18" s="1" customFormat="1" ht="15.2" customHeight="1">
      <c r="A222" s="60"/>
      <c r="B222" s="67" t="s">
        <v>263</v>
      </c>
      <c r="C222" s="7">
        <v>393</v>
      </c>
      <c r="D222" s="7">
        <v>2648</v>
      </c>
      <c r="E222" s="38">
        <v>85</v>
      </c>
      <c r="F222" s="8">
        <v>0.21628498727735368</v>
      </c>
      <c r="G222" s="7">
        <v>308</v>
      </c>
      <c r="H222" s="7">
        <v>2563</v>
      </c>
      <c r="I222" s="54">
        <v>8.3214285714285712</v>
      </c>
      <c r="J222" s="54">
        <v>7.4359861591695502</v>
      </c>
      <c r="K222" s="7">
        <v>19</v>
      </c>
      <c r="L222" s="8">
        <v>6.1688311688311688E-2</v>
      </c>
      <c r="M222" s="7">
        <v>126</v>
      </c>
      <c r="N222" s="8">
        <v>4.9161139289894656E-2</v>
      </c>
      <c r="O222" s="58">
        <v>1.1716422077922077</v>
      </c>
      <c r="P222" s="68">
        <v>2.7892689238382957E-4</v>
      </c>
      <c r="Q222" s="60"/>
      <c r="R222" s="60"/>
    </row>
    <row r="223" spans="1:18" s="1" customFormat="1" ht="15.2" customHeight="1">
      <c r="A223" s="60"/>
      <c r="B223" s="67" t="s">
        <v>264</v>
      </c>
      <c r="C223" s="7">
        <v>14695</v>
      </c>
      <c r="D223" s="7">
        <v>164108</v>
      </c>
      <c r="E223" s="38">
        <v>342</v>
      </c>
      <c r="F223" s="8">
        <v>2.3273222184416468E-2</v>
      </c>
      <c r="G223" s="7">
        <v>14353</v>
      </c>
      <c r="H223" s="7">
        <v>163766</v>
      </c>
      <c r="I223" s="54">
        <v>11.4098794677071</v>
      </c>
      <c r="J223" s="54">
        <v>9.8645990922844167</v>
      </c>
      <c r="K223" s="7">
        <v>1133</v>
      </c>
      <c r="L223" s="8">
        <v>7.8938201072946426E-2</v>
      </c>
      <c r="M223" s="7">
        <v>10948</v>
      </c>
      <c r="N223" s="8">
        <v>6.685148321385391E-2</v>
      </c>
      <c r="O223" s="58">
        <v>1.3849772103393021</v>
      </c>
      <c r="P223" s="68">
        <v>1.4280587849474599E-2</v>
      </c>
      <c r="Q223" s="60"/>
      <c r="R223" s="60"/>
    </row>
    <row r="224" spans="1:18" s="1" customFormat="1" ht="15.2" customHeight="1">
      <c r="A224" s="60"/>
      <c r="B224" s="67" t="s">
        <v>266</v>
      </c>
      <c r="C224" s="7">
        <v>991</v>
      </c>
      <c r="D224" s="7">
        <v>16126</v>
      </c>
      <c r="E224" s="38">
        <v>9</v>
      </c>
      <c r="F224" s="8">
        <v>9.0817356205852677E-3</v>
      </c>
      <c r="G224" s="7">
        <v>982</v>
      </c>
      <c r="H224" s="7">
        <v>16117</v>
      </c>
      <c r="I224" s="54">
        <v>16.412423625254583</v>
      </c>
      <c r="J224" s="54">
        <v>12.463615023474178</v>
      </c>
      <c r="K224" s="7">
        <v>130</v>
      </c>
      <c r="L224" s="8">
        <v>0.13238289205702647</v>
      </c>
      <c r="M224" s="7">
        <v>1523</v>
      </c>
      <c r="N224" s="8">
        <v>9.4496494384811072E-2</v>
      </c>
      <c r="O224" s="58">
        <v>1.3904088594704684</v>
      </c>
      <c r="P224" s="68">
        <v>7.3914636276460556E-4</v>
      </c>
      <c r="Q224" s="60"/>
      <c r="R224" s="60"/>
    </row>
    <row r="225" spans="1:18" s="1" customFormat="1" ht="15.2" customHeight="1">
      <c r="A225" s="60"/>
      <c r="B225" s="67" t="s">
        <v>267</v>
      </c>
      <c r="C225" s="7">
        <v>1356</v>
      </c>
      <c r="D225" s="7">
        <v>12271</v>
      </c>
      <c r="E225" s="38">
        <v>10</v>
      </c>
      <c r="F225" s="8">
        <v>7.3746312684365781E-3</v>
      </c>
      <c r="G225" s="7">
        <v>1346</v>
      </c>
      <c r="H225" s="7">
        <v>12261</v>
      </c>
      <c r="I225" s="54">
        <v>9.1092124814264483</v>
      </c>
      <c r="J225" s="54">
        <v>8.0179007323026852</v>
      </c>
      <c r="K225" s="7">
        <v>117</v>
      </c>
      <c r="L225" s="8">
        <v>8.692421991084695E-2</v>
      </c>
      <c r="M225" s="7">
        <v>822</v>
      </c>
      <c r="N225" s="8">
        <v>6.7041839980425746E-2</v>
      </c>
      <c r="O225" s="58">
        <v>0.80429145616641917</v>
      </c>
      <c r="P225" s="68">
        <v>8.2574273135223601E-4</v>
      </c>
      <c r="Q225" s="60"/>
      <c r="R225" s="60"/>
    </row>
    <row r="226" spans="1:18" s="1" customFormat="1" ht="15.2" customHeight="1">
      <c r="A226" s="60"/>
      <c r="B226" s="67" t="s">
        <v>268</v>
      </c>
      <c r="C226" s="7">
        <v>446</v>
      </c>
      <c r="D226" s="7">
        <v>7374</v>
      </c>
      <c r="E226" s="38">
        <v>9</v>
      </c>
      <c r="F226" s="8">
        <v>2.0179372197309416E-2</v>
      </c>
      <c r="G226" s="7">
        <v>437</v>
      </c>
      <c r="H226" s="7">
        <v>7365</v>
      </c>
      <c r="I226" s="54">
        <v>16.853546910755149</v>
      </c>
      <c r="J226" s="54">
        <v>8.5382513661202193</v>
      </c>
      <c r="K226" s="7">
        <v>71</v>
      </c>
      <c r="L226" s="8">
        <v>0.16247139588100687</v>
      </c>
      <c r="M226" s="7">
        <v>2661</v>
      </c>
      <c r="N226" s="8">
        <v>0.36130346232179228</v>
      </c>
      <c r="O226" s="58">
        <v>2.0078240274599546</v>
      </c>
      <c r="P226" s="68">
        <v>4.570175396179303E-4</v>
      </c>
      <c r="Q226" s="60"/>
      <c r="R226" s="60"/>
    </row>
    <row r="227" spans="1:18" s="1" customFormat="1" ht="15.2" customHeight="1">
      <c r="A227" s="60"/>
      <c r="B227" s="67" t="s">
        <v>269</v>
      </c>
      <c r="C227" s="7">
        <v>94</v>
      </c>
      <c r="D227" s="7">
        <v>3305</v>
      </c>
      <c r="E227" s="38">
        <v>2</v>
      </c>
      <c r="F227" s="8">
        <v>2.1276595744680851E-2</v>
      </c>
      <c r="G227" s="7">
        <v>92</v>
      </c>
      <c r="H227" s="7">
        <v>3303</v>
      </c>
      <c r="I227" s="54">
        <v>35.902173913043477</v>
      </c>
      <c r="J227" s="54">
        <v>31.333333333333332</v>
      </c>
      <c r="K227" s="7">
        <v>11</v>
      </c>
      <c r="L227" s="8">
        <v>0.11956521739130435</v>
      </c>
      <c r="M227" s="7">
        <v>183</v>
      </c>
      <c r="N227" s="8">
        <v>5.5404178019981834E-2</v>
      </c>
      <c r="O227" s="58">
        <v>1.0962576086956524</v>
      </c>
      <c r="P227" s="68">
        <v>7.1994370720600853E-5</v>
      </c>
      <c r="Q227" s="60"/>
      <c r="R227" s="60"/>
    </row>
    <row r="228" spans="1:18" s="1" customFormat="1" ht="15.2" customHeight="1">
      <c r="A228" s="60"/>
      <c r="B228" s="67" t="s">
        <v>270</v>
      </c>
      <c r="C228" s="7">
        <v>1</v>
      </c>
      <c r="D228" s="7">
        <v>1</v>
      </c>
      <c r="E228" s="38">
        <v>1</v>
      </c>
      <c r="F228" s="8">
        <v>1</v>
      </c>
      <c r="G228" s="7"/>
      <c r="H228" s="7"/>
      <c r="I228" s="54"/>
      <c r="J228" s="54"/>
      <c r="K228" s="7"/>
      <c r="L228" s="8"/>
      <c r="M228" s="7"/>
      <c r="N228" s="8"/>
      <c r="O228" s="58"/>
      <c r="P228" s="68"/>
      <c r="Q228" s="60"/>
      <c r="R228" s="60"/>
    </row>
    <row r="229" spans="1:18" s="1" customFormat="1" ht="15.2" customHeight="1">
      <c r="A229" s="60"/>
      <c r="B229" s="67" t="s">
        <v>271</v>
      </c>
      <c r="C229" s="7">
        <v>4853</v>
      </c>
      <c r="D229" s="7">
        <v>78548</v>
      </c>
      <c r="E229" s="38">
        <v>12</v>
      </c>
      <c r="F229" s="8">
        <v>2.4726973006387802E-3</v>
      </c>
      <c r="G229" s="7">
        <v>4841</v>
      </c>
      <c r="H229" s="7">
        <v>78536</v>
      </c>
      <c r="I229" s="54">
        <v>16.223094401983062</v>
      </c>
      <c r="J229" s="54">
        <v>16.223094401983062</v>
      </c>
      <c r="K229" s="7"/>
      <c r="L229" s="8"/>
      <c r="M229" s="7">
        <v>0</v>
      </c>
      <c r="N229" s="8">
        <v>0</v>
      </c>
      <c r="O229" s="58">
        <v>0.61654228465193139</v>
      </c>
      <c r="P229" s="68">
        <v>1.7200973380663437E-3</v>
      </c>
      <c r="Q229" s="60"/>
      <c r="R229" s="60"/>
    </row>
    <row r="230" spans="1:18" s="1" customFormat="1" ht="15.2" customHeight="1">
      <c r="A230" s="60"/>
      <c r="B230" s="67" t="s">
        <v>272</v>
      </c>
      <c r="C230" s="7">
        <v>3</v>
      </c>
      <c r="D230" s="7">
        <v>134</v>
      </c>
      <c r="E230" s="38"/>
      <c r="F230" s="8"/>
      <c r="G230" s="7">
        <v>3</v>
      </c>
      <c r="H230" s="7">
        <v>134</v>
      </c>
      <c r="I230" s="54">
        <v>44.666666666666664</v>
      </c>
      <c r="J230" s="54"/>
      <c r="K230" s="7">
        <v>3</v>
      </c>
      <c r="L230" s="8">
        <v>1</v>
      </c>
      <c r="M230" s="7">
        <v>44</v>
      </c>
      <c r="N230" s="8">
        <v>0.32835820895522388</v>
      </c>
      <c r="O230" s="58">
        <v>0.98519999999999996</v>
      </c>
      <c r="P230" s="68">
        <v>2.1877621598460251E-6</v>
      </c>
      <c r="Q230" s="60"/>
      <c r="R230" s="60"/>
    </row>
    <row r="231" spans="1:18" s="1" customFormat="1" ht="16.5" customHeight="1">
      <c r="A231" s="60"/>
      <c r="B231" s="69" t="s">
        <v>887</v>
      </c>
      <c r="C231" s="70">
        <v>795303</v>
      </c>
      <c r="D231" s="70">
        <v>6081911</v>
      </c>
      <c r="E231" s="70">
        <v>88090</v>
      </c>
      <c r="F231" s="71">
        <v>0.11076281618452338</v>
      </c>
      <c r="G231" s="70">
        <v>707213</v>
      </c>
      <c r="H231" s="70">
        <v>5993821</v>
      </c>
      <c r="I231" s="72">
        <v>8.4752698267707185</v>
      </c>
      <c r="J231" s="72">
        <v>7.1948643865573541</v>
      </c>
      <c r="K231" s="70">
        <v>55139</v>
      </c>
      <c r="L231" s="71">
        <v>7.796660977668679E-2</v>
      </c>
      <c r="M231" s="70">
        <v>471786</v>
      </c>
      <c r="N231" s="71">
        <v>7.8712060303435818E-2</v>
      </c>
      <c r="O231" s="73">
        <v>1.123993694686042</v>
      </c>
      <c r="P231" s="74">
        <v>0.5753547720244292</v>
      </c>
      <c r="Q231" s="60"/>
      <c r="R231" s="60"/>
    </row>
    <row r="232" spans="1:18" s="1" customFormat="1" ht="9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</row>
  </sheetData>
  <mergeCells count="43">
    <mergeCell ref="G178:P178"/>
    <mergeCell ref="C179:D179"/>
    <mergeCell ref="E179:F179"/>
    <mergeCell ref="G179:H179"/>
    <mergeCell ref="I179:J179"/>
    <mergeCell ref="K179:N179"/>
    <mergeCell ref="O179:O180"/>
    <mergeCell ref="P179:P180"/>
    <mergeCell ref="G155:P155"/>
    <mergeCell ref="C156:D156"/>
    <mergeCell ref="E156:F156"/>
    <mergeCell ref="G156:H156"/>
    <mergeCell ref="I156:J156"/>
    <mergeCell ref="K156:N156"/>
    <mergeCell ref="O156:O157"/>
    <mergeCell ref="P156:P157"/>
    <mergeCell ref="G104:P104"/>
    <mergeCell ref="C105:D105"/>
    <mergeCell ref="E105:F105"/>
    <mergeCell ref="G105:H105"/>
    <mergeCell ref="I105:J105"/>
    <mergeCell ref="K105:N105"/>
    <mergeCell ref="O105:O106"/>
    <mergeCell ref="P105:P106"/>
    <mergeCell ref="P18:P19"/>
    <mergeCell ref="G60:P60"/>
    <mergeCell ref="C61:D61"/>
    <mergeCell ref="E61:F61"/>
    <mergeCell ref="G61:H61"/>
    <mergeCell ref="I61:J61"/>
    <mergeCell ref="K61:N61"/>
    <mergeCell ref="O61:O62"/>
    <mergeCell ref="P61:P62"/>
    <mergeCell ref="F2:I3"/>
    <mergeCell ref="M2:Q2"/>
    <mergeCell ref="D5:L6"/>
    <mergeCell ref="G17:P17"/>
    <mergeCell ref="C18:D18"/>
    <mergeCell ref="E18:F18"/>
    <mergeCell ref="G18:H18"/>
    <mergeCell ref="I18:J18"/>
    <mergeCell ref="K18:N18"/>
    <mergeCell ref="O18:O1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71"/>
  <sheetViews>
    <sheetView tabSelected="1" workbookViewId="0">
      <selection activeCell="J11" sqref="J11"/>
    </sheetView>
  </sheetViews>
  <sheetFormatPr defaultRowHeight="15"/>
  <cols>
    <col min="1" max="1" width="1.42578125" customWidth="1"/>
    <col min="2" max="2" width="86.5703125" bestFit="1" customWidth="1"/>
    <col min="3" max="3" width="5" bestFit="1" customWidth="1"/>
    <col min="4" max="4" width="4.5703125" bestFit="1" customWidth="1"/>
    <col min="5" max="5" width="6" bestFit="1" customWidth="1"/>
    <col min="6" max="6" width="6.85546875" bestFit="1" customWidth="1"/>
    <col min="7" max="7" width="6.5703125" bestFit="1" customWidth="1"/>
    <col min="8" max="8" width="6.85546875" bestFit="1" customWidth="1"/>
    <col min="9" max="9" width="8.140625" bestFit="1" customWidth="1"/>
    <col min="10" max="10" width="7.140625" bestFit="1" customWidth="1"/>
    <col min="11" max="11" width="5.7109375" customWidth="1"/>
    <col min="12" max="12" width="6" bestFit="1" customWidth="1"/>
    <col min="13" max="13" width="6.5703125" bestFit="1" customWidth="1"/>
    <col min="14" max="14" width="6" bestFit="1" customWidth="1"/>
    <col min="15" max="15" width="10.85546875" bestFit="1" customWidth="1"/>
    <col min="16" max="16" width="5.5703125" bestFit="1" customWidth="1"/>
    <col min="17" max="17" width="5.28515625" bestFit="1" customWidth="1"/>
    <col min="18" max="18" width="5.140625" bestFit="1" customWidth="1"/>
    <col min="19" max="19" width="3.7109375" customWidth="1"/>
  </cols>
  <sheetData>
    <row r="1" spans="1:19" s="184" customFormat="1" ht="11.25" customHeight="1" thickBot="1"/>
    <row r="2" spans="1:19" s="184" customFormat="1" ht="15.75" customHeight="1" thickBot="1">
      <c r="F2" s="244" t="s">
        <v>0</v>
      </c>
      <c r="G2" s="244"/>
      <c r="H2" s="244"/>
      <c r="I2" s="244"/>
      <c r="J2" s="244"/>
      <c r="N2" s="245" t="s">
        <v>3666</v>
      </c>
      <c r="O2" s="245"/>
      <c r="P2" s="245"/>
      <c r="Q2" s="245"/>
      <c r="R2" s="245"/>
    </row>
    <row r="3" spans="1:19" s="184" customFormat="1" ht="3" customHeight="1" thickBot="1">
      <c r="F3" s="244"/>
      <c r="G3" s="244"/>
      <c r="H3" s="244"/>
      <c r="I3" s="244"/>
      <c r="J3" s="244"/>
    </row>
    <row r="4" spans="1:19" s="184" customFormat="1" ht="36.75" customHeight="1"/>
    <row r="5" spans="1:19" s="184" customFormat="1" ht="15.75" customHeight="1" thickBot="1">
      <c r="D5" s="246" t="s">
        <v>3667</v>
      </c>
      <c r="E5" s="246"/>
      <c r="F5" s="246"/>
      <c r="G5" s="246"/>
      <c r="H5" s="246"/>
      <c r="I5" s="246"/>
      <c r="J5" s="246"/>
      <c r="K5" s="246"/>
      <c r="L5" s="246"/>
      <c r="M5" s="246"/>
      <c r="N5" s="246"/>
    </row>
    <row r="6" spans="1:19" s="184" customFormat="1" ht="2.25" customHeight="1" thickBot="1">
      <c r="B6" s="245" t="s">
        <v>213</v>
      </c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</row>
    <row r="7" spans="1:19" s="184" customFormat="1" ht="12.75" customHeight="1">
      <c r="B7" s="245"/>
    </row>
    <row r="8" spans="1:19" s="184" customFormat="1" ht="11.25" customHeight="1"/>
    <row r="9" spans="1:19" s="184" customFormat="1" ht="15" customHeight="1">
      <c r="B9" s="185" t="s">
        <v>891</v>
      </c>
    </row>
    <row r="10" spans="1:19" s="184" customFormat="1" ht="23.25" customHeight="1"/>
    <row r="11" spans="1:19" s="184" customFormat="1" ht="9" customHeight="1">
      <c r="A11" s="186"/>
      <c r="B11" s="186"/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  <c r="R11" s="186"/>
      <c r="S11" s="186"/>
    </row>
    <row r="12" spans="1:19" s="184" customFormat="1" ht="18" customHeight="1">
      <c r="A12" s="186"/>
      <c r="B12" s="187" t="s">
        <v>3668</v>
      </c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</row>
    <row r="13" spans="1:19" s="184" customFormat="1" ht="27" customHeight="1">
      <c r="A13" s="186"/>
      <c r="B13" s="247"/>
      <c r="C13" s="188"/>
      <c r="D13" s="248"/>
      <c r="E13" s="248"/>
      <c r="F13" s="248"/>
      <c r="G13" s="249" t="s">
        <v>893</v>
      </c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186"/>
    </row>
    <row r="14" spans="1:19" s="184" customFormat="1" ht="18" customHeight="1">
      <c r="A14" s="186"/>
      <c r="B14" s="247"/>
      <c r="C14" s="189"/>
      <c r="D14" s="248"/>
      <c r="E14" s="248"/>
      <c r="F14" s="248"/>
      <c r="G14" s="250" t="s">
        <v>839</v>
      </c>
      <c r="H14" s="250"/>
      <c r="I14" s="250"/>
      <c r="J14" s="250"/>
      <c r="K14" s="251" t="s">
        <v>894</v>
      </c>
      <c r="L14" s="251"/>
      <c r="M14" s="251"/>
      <c r="N14" s="251"/>
      <c r="O14" s="251" t="s">
        <v>895</v>
      </c>
      <c r="P14" s="252" t="s">
        <v>896</v>
      </c>
      <c r="Q14" s="252"/>
      <c r="R14" s="252"/>
      <c r="S14" s="186"/>
    </row>
    <row r="15" spans="1:19" s="184" customFormat="1" ht="18" customHeight="1">
      <c r="A15" s="186"/>
      <c r="B15" s="253" t="s">
        <v>275</v>
      </c>
      <c r="C15" s="250" t="s">
        <v>998</v>
      </c>
      <c r="D15" s="250" t="s">
        <v>897</v>
      </c>
      <c r="E15" s="254" t="s">
        <v>849</v>
      </c>
      <c r="F15" s="254"/>
      <c r="G15" s="250" t="s">
        <v>898</v>
      </c>
      <c r="H15" s="250"/>
      <c r="I15" s="250" t="s">
        <v>899</v>
      </c>
      <c r="J15" s="250"/>
      <c r="K15" s="251" t="s">
        <v>898</v>
      </c>
      <c r="L15" s="251"/>
      <c r="M15" s="251" t="s">
        <v>899</v>
      </c>
      <c r="N15" s="251"/>
      <c r="O15" s="251"/>
      <c r="P15" s="252"/>
      <c r="Q15" s="252"/>
      <c r="R15" s="252"/>
      <c r="S15" s="186"/>
    </row>
    <row r="16" spans="1:19" s="184" customFormat="1" ht="45.75" customHeight="1">
      <c r="A16" s="186"/>
      <c r="B16" s="253"/>
      <c r="C16" s="250"/>
      <c r="D16" s="250"/>
      <c r="E16" s="190" t="s">
        <v>900</v>
      </c>
      <c r="F16" s="190" t="s">
        <v>901</v>
      </c>
      <c r="G16" s="190" t="s">
        <v>900</v>
      </c>
      <c r="H16" s="191" t="s">
        <v>902</v>
      </c>
      <c r="I16" s="190" t="s">
        <v>900</v>
      </c>
      <c r="J16" s="191" t="s">
        <v>902</v>
      </c>
      <c r="K16" s="191" t="s">
        <v>900</v>
      </c>
      <c r="L16" s="191" t="s">
        <v>901</v>
      </c>
      <c r="M16" s="191" t="s">
        <v>900</v>
      </c>
      <c r="N16" s="191" t="s">
        <v>901</v>
      </c>
      <c r="O16" s="251"/>
      <c r="P16" s="191" t="s">
        <v>903</v>
      </c>
      <c r="Q16" s="191" t="s">
        <v>904</v>
      </c>
      <c r="R16" s="192" t="s">
        <v>905</v>
      </c>
      <c r="S16" s="186"/>
    </row>
    <row r="17" spans="1:19" s="184" customFormat="1" ht="15" customHeight="1">
      <c r="A17" s="186"/>
      <c r="B17" s="193" t="s">
        <v>392</v>
      </c>
      <c r="C17" s="194" t="s">
        <v>1000</v>
      </c>
      <c r="D17" s="194" t="s">
        <v>914</v>
      </c>
      <c r="E17" s="195"/>
      <c r="F17" s="196"/>
      <c r="G17" s="195">
        <v>1</v>
      </c>
      <c r="H17" s="196">
        <v>8.8495575221238937E-3</v>
      </c>
      <c r="I17" s="195">
        <v>18</v>
      </c>
      <c r="J17" s="196">
        <v>1.782178217821782E-2</v>
      </c>
      <c r="K17" s="195"/>
      <c r="L17" s="196"/>
      <c r="M17" s="195"/>
      <c r="N17" s="196"/>
      <c r="O17" s="197" t="s">
        <v>923</v>
      </c>
      <c r="P17" s="198">
        <v>18</v>
      </c>
      <c r="Q17" s="198">
        <v>18</v>
      </c>
      <c r="R17" s="199"/>
      <c r="S17" s="186"/>
    </row>
    <row r="18" spans="1:19" s="184" customFormat="1" ht="15" customHeight="1">
      <c r="A18" s="186"/>
      <c r="B18" s="193" t="s">
        <v>357</v>
      </c>
      <c r="C18" s="194" t="s">
        <v>1004</v>
      </c>
      <c r="D18" s="194" t="s">
        <v>914</v>
      </c>
      <c r="E18" s="195"/>
      <c r="F18" s="196"/>
      <c r="G18" s="195">
        <v>1</v>
      </c>
      <c r="H18" s="196">
        <v>8.8495575221238937E-3</v>
      </c>
      <c r="I18" s="195">
        <v>15</v>
      </c>
      <c r="J18" s="196">
        <v>1.4851485148514851E-2</v>
      </c>
      <c r="K18" s="195"/>
      <c r="L18" s="196"/>
      <c r="M18" s="195"/>
      <c r="N18" s="196"/>
      <c r="O18" s="197" t="s">
        <v>922</v>
      </c>
      <c r="P18" s="198">
        <v>15</v>
      </c>
      <c r="Q18" s="198">
        <v>15</v>
      </c>
      <c r="R18" s="199"/>
      <c r="S18" s="186"/>
    </row>
    <row r="19" spans="1:19" s="184" customFormat="1" ht="15" customHeight="1">
      <c r="A19" s="186"/>
      <c r="B19" s="193" t="s">
        <v>711</v>
      </c>
      <c r="C19" s="194" t="s">
        <v>917</v>
      </c>
      <c r="D19" s="194" t="s">
        <v>914</v>
      </c>
      <c r="E19" s="195"/>
      <c r="F19" s="196"/>
      <c r="G19" s="195">
        <v>8</v>
      </c>
      <c r="H19" s="196">
        <v>7.0796460176991149E-2</v>
      </c>
      <c r="I19" s="195">
        <v>52</v>
      </c>
      <c r="J19" s="196">
        <v>5.1485148514851482E-2</v>
      </c>
      <c r="K19" s="195"/>
      <c r="L19" s="196"/>
      <c r="M19" s="195"/>
      <c r="N19" s="196"/>
      <c r="O19" s="197" t="s">
        <v>930</v>
      </c>
      <c r="P19" s="198">
        <v>6.5</v>
      </c>
      <c r="Q19" s="198">
        <v>6.5</v>
      </c>
      <c r="R19" s="199"/>
      <c r="S19" s="186"/>
    </row>
    <row r="20" spans="1:19" s="184" customFormat="1" ht="15" customHeight="1">
      <c r="A20" s="186"/>
      <c r="B20" s="193" t="s">
        <v>358</v>
      </c>
      <c r="C20" s="194" t="s">
        <v>1004</v>
      </c>
      <c r="D20" s="194" t="s">
        <v>914</v>
      </c>
      <c r="E20" s="195"/>
      <c r="F20" s="196"/>
      <c r="G20" s="195">
        <v>7</v>
      </c>
      <c r="H20" s="196">
        <v>6.1946902654867256E-2</v>
      </c>
      <c r="I20" s="195">
        <v>64</v>
      </c>
      <c r="J20" s="196">
        <v>6.3366336633663367E-2</v>
      </c>
      <c r="K20" s="195"/>
      <c r="L20" s="196"/>
      <c r="M20" s="195"/>
      <c r="N20" s="196"/>
      <c r="O20" s="197" t="s">
        <v>939</v>
      </c>
      <c r="P20" s="198">
        <v>9.1428571428571423</v>
      </c>
      <c r="Q20" s="198">
        <v>9.1428571428571423</v>
      </c>
      <c r="R20" s="199"/>
      <c r="S20" s="186"/>
    </row>
    <row r="21" spans="1:19" s="184" customFormat="1" ht="15" customHeight="1">
      <c r="A21" s="186"/>
      <c r="B21" s="193" t="s">
        <v>446</v>
      </c>
      <c r="C21" s="194" t="s">
        <v>1001</v>
      </c>
      <c r="D21" s="194" t="s">
        <v>914</v>
      </c>
      <c r="E21" s="195"/>
      <c r="F21" s="196"/>
      <c r="G21" s="195">
        <v>3</v>
      </c>
      <c r="H21" s="196">
        <v>2.6548672566371681E-2</v>
      </c>
      <c r="I21" s="195">
        <v>34</v>
      </c>
      <c r="J21" s="196">
        <v>3.3663366336633666E-2</v>
      </c>
      <c r="K21" s="195"/>
      <c r="L21" s="196"/>
      <c r="M21" s="195"/>
      <c r="N21" s="196"/>
      <c r="O21" s="197" t="s">
        <v>926</v>
      </c>
      <c r="P21" s="198">
        <v>11.333333333333334</v>
      </c>
      <c r="Q21" s="198">
        <v>11.333333333333334</v>
      </c>
      <c r="R21" s="199"/>
      <c r="S21" s="186"/>
    </row>
    <row r="22" spans="1:19" s="184" customFormat="1" ht="15" customHeight="1">
      <c r="A22" s="186"/>
      <c r="B22" s="193" t="s">
        <v>360</v>
      </c>
      <c r="C22" s="194" t="s">
        <v>1004</v>
      </c>
      <c r="D22" s="194" t="s">
        <v>914</v>
      </c>
      <c r="E22" s="195"/>
      <c r="F22" s="196"/>
      <c r="G22" s="195">
        <v>1</v>
      </c>
      <c r="H22" s="196">
        <v>8.8495575221238937E-3</v>
      </c>
      <c r="I22" s="195">
        <v>23</v>
      </c>
      <c r="J22" s="196">
        <v>2.2772277227722772E-2</v>
      </c>
      <c r="K22" s="195">
        <v>1</v>
      </c>
      <c r="L22" s="196">
        <v>1</v>
      </c>
      <c r="M22" s="195">
        <v>2</v>
      </c>
      <c r="N22" s="196">
        <v>8.6956521739130432E-2</v>
      </c>
      <c r="O22" s="197" t="s">
        <v>939</v>
      </c>
      <c r="P22" s="198">
        <v>23</v>
      </c>
      <c r="Q22" s="198"/>
      <c r="R22" s="199"/>
      <c r="S22" s="186"/>
    </row>
    <row r="23" spans="1:19" s="184" customFormat="1" ht="15" customHeight="1">
      <c r="A23" s="186"/>
      <c r="B23" s="193" t="s">
        <v>652</v>
      </c>
      <c r="C23" s="194" t="s">
        <v>916</v>
      </c>
      <c r="D23" s="194" t="s">
        <v>914</v>
      </c>
      <c r="E23" s="195"/>
      <c r="F23" s="196"/>
      <c r="G23" s="195">
        <v>1</v>
      </c>
      <c r="H23" s="196">
        <v>8.8495575221238937E-3</v>
      </c>
      <c r="I23" s="195">
        <v>15</v>
      </c>
      <c r="J23" s="196">
        <v>1.4851485148514851E-2</v>
      </c>
      <c r="K23" s="195"/>
      <c r="L23" s="196"/>
      <c r="M23" s="195"/>
      <c r="N23" s="196"/>
      <c r="O23" s="197" t="s">
        <v>953</v>
      </c>
      <c r="P23" s="198">
        <v>15</v>
      </c>
      <c r="Q23" s="198">
        <v>15</v>
      </c>
      <c r="R23" s="199"/>
      <c r="S23" s="186"/>
    </row>
    <row r="24" spans="1:19" s="184" customFormat="1" ht="15" customHeight="1">
      <c r="A24" s="186"/>
      <c r="B24" s="193" t="s">
        <v>719</v>
      </c>
      <c r="C24" s="194" t="s">
        <v>1000</v>
      </c>
      <c r="D24" s="194" t="s">
        <v>907</v>
      </c>
      <c r="E24" s="195"/>
      <c r="F24" s="196"/>
      <c r="G24" s="195">
        <v>1</v>
      </c>
      <c r="H24" s="196">
        <v>8.8495575221238937E-3</v>
      </c>
      <c r="I24" s="195">
        <v>6</v>
      </c>
      <c r="J24" s="196">
        <v>5.9405940594059407E-3</v>
      </c>
      <c r="K24" s="195"/>
      <c r="L24" s="196"/>
      <c r="M24" s="195"/>
      <c r="N24" s="196"/>
      <c r="O24" s="197" t="s">
        <v>908</v>
      </c>
      <c r="P24" s="198">
        <v>6</v>
      </c>
      <c r="Q24" s="198">
        <v>6</v>
      </c>
      <c r="R24" s="199">
        <v>0</v>
      </c>
      <c r="S24" s="186"/>
    </row>
    <row r="25" spans="1:19" s="184" customFormat="1" ht="15" customHeight="1">
      <c r="A25" s="186"/>
      <c r="B25" s="193" t="s">
        <v>500</v>
      </c>
      <c r="C25" s="194" t="s">
        <v>999</v>
      </c>
      <c r="D25" s="194" t="s">
        <v>914</v>
      </c>
      <c r="E25" s="195"/>
      <c r="F25" s="196"/>
      <c r="G25" s="195">
        <v>1</v>
      </c>
      <c r="H25" s="196">
        <v>8.8495575221238937E-3</v>
      </c>
      <c r="I25" s="195">
        <v>6</v>
      </c>
      <c r="J25" s="196">
        <v>5.9405940594059407E-3</v>
      </c>
      <c r="K25" s="195"/>
      <c r="L25" s="196"/>
      <c r="M25" s="195"/>
      <c r="N25" s="196"/>
      <c r="O25" s="197" t="s">
        <v>921</v>
      </c>
      <c r="P25" s="198">
        <v>6</v>
      </c>
      <c r="Q25" s="198">
        <v>6</v>
      </c>
      <c r="R25" s="199"/>
      <c r="S25" s="186"/>
    </row>
    <row r="26" spans="1:19" s="184" customFormat="1" ht="15" customHeight="1">
      <c r="A26" s="186"/>
      <c r="B26" s="193" t="s">
        <v>437</v>
      </c>
      <c r="C26" s="194" t="s">
        <v>1001</v>
      </c>
      <c r="D26" s="194" t="s">
        <v>914</v>
      </c>
      <c r="E26" s="195"/>
      <c r="F26" s="196"/>
      <c r="G26" s="195">
        <v>1</v>
      </c>
      <c r="H26" s="196">
        <v>8.8495575221238937E-3</v>
      </c>
      <c r="I26" s="195">
        <v>8</v>
      </c>
      <c r="J26" s="196">
        <v>7.9207920792079209E-3</v>
      </c>
      <c r="K26" s="195"/>
      <c r="L26" s="196"/>
      <c r="M26" s="195"/>
      <c r="N26" s="196"/>
      <c r="O26" s="197" t="s">
        <v>924</v>
      </c>
      <c r="P26" s="198">
        <v>8</v>
      </c>
      <c r="Q26" s="198">
        <v>8</v>
      </c>
      <c r="R26" s="199"/>
      <c r="S26" s="186"/>
    </row>
    <row r="27" spans="1:19" s="184" customFormat="1" ht="15" customHeight="1">
      <c r="A27" s="186"/>
      <c r="B27" s="193" t="s">
        <v>578</v>
      </c>
      <c r="C27" s="194" t="s">
        <v>924</v>
      </c>
      <c r="D27" s="194" t="s">
        <v>914</v>
      </c>
      <c r="E27" s="195"/>
      <c r="F27" s="196"/>
      <c r="G27" s="195">
        <v>1</v>
      </c>
      <c r="H27" s="196">
        <v>8.8495575221238937E-3</v>
      </c>
      <c r="I27" s="195">
        <v>5</v>
      </c>
      <c r="J27" s="196">
        <v>4.9504950495049506E-3</v>
      </c>
      <c r="K27" s="195"/>
      <c r="L27" s="196"/>
      <c r="M27" s="195"/>
      <c r="N27" s="196"/>
      <c r="O27" s="197" t="s">
        <v>926</v>
      </c>
      <c r="P27" s="198">
        <v>5</v>
      </c>
      <c r="Q27" s="198">
        <v>5</v>
      </c>
      <c r="R27" s="199"/>
      <c r="S27" s="186"/>
    </row>
    <row r="28" spans="1:19" s="184" customFormat="1" ht="15" customHeight="1">
      <c r="A28" s="186"/>
      <c r="B28" s="193" t="s">
        <v>768</v>
      </c>
      <c r="C28" s="194" t="s">
        <v>1003</v>
      </c>
      <c r="D28" s="194" t="s">
        <v>907</v>
      </c>
      <c r="E28" s="195"/>
      <c r="F28" s="196"/>
      <c r="G28" s="195">
        <v>3</v>
      </c>
      <c r="H28" s="196">
        <v>2.6548672566371681E-2</v>
      </c>
      <c r="I28" s="195">
        <v>11</v>
      </c>
      <c r="J28" s="196">
        <v>1.089108910891089E-2</v>
      </c>
      <c r="K28" s="195"/>
      <c r="L28" s="196"/>
      <c r="M28" s="195"/>
      <c r="N28" s="196"/>
      <c r="O28" s="197" t="s">
        <v>916</v>
      </c>
      <c r="P28" s="198">
        <v>3.6666666666666665</v>
      </c>
      <c r="Q28" s="198">
        <v>3.6666666666666665</v>
      </c>
      <c r="R28" s="199">
        <v>0.33333333333333331</v>
      </c>
      <c r="S28" s="186"/>
    </row>
    <row r="29" spans="1:19" s="184" customFormat="1" ht="15" customHeight="1">
      <c r="A29" s="186"/>
      <c r="B29" s="193" t="s">
        <v>581</v>
      </c>
      <c r="C29" s="194" t="s">
        <v>924</v>
      </c>
      <c r="D29" s="194" t="s">
        <v>914</v>
      </c>
      <c r="E29" s="195"/>
      <c r="F29" s="196"/>
      <c r="G29" s="195">
        <v>1</v>
      </c>
      <c r="H29" s="196">
        <v>8.8495575221238937E-3</v>
      </c>
      <c r="I29" s="195">
        <v>5</v>
      </c>
      <c r="J29" s="196">
        <v>4.9504950495049506E-3</v>
      </c>
      <c r="K29" s="195"/>
      <c r="L29" s="196"/>
      <c r="M29" s="195"/>
      <c r="N29" s="196"/>
      <c r="O29" s="197" t="s">
        <v>929</v>
      </c>
      <c r="P29" s="198">
        <v>5</v>
      </c>
      <c r="Q29" s="198">
        <v>5</v>
      </c>
      <c r="R29" s="199"/>
      <c r="S29" s="186"/>
    </row>
    <row r="30" spans="1:19" s="184" customFormat="1" ht="15" customHeight="1">
      <c r="A30" s="186"/>
      <c r="B30" s="193" t="s">
        <v>379</v>
      </c>
      <c r="C30" s="194" t="s">
        <v>1000</v>
      </c>
      <c r="D30" s="194" t="s">
        <v>907</v>
      </c>
      <c r="E30" s="195"/>
      <c r="F30" s="196"/>
      <c r="G30" s="195">
        <v>1</v>
      </c>
      <c r="H30" s="196">
        <v>8.8495575221238937E-3</v>
      </c>
      <c r="I30" s="195">
        <v>7</v>
      </c>
      <c r="J30" s="196">
        <v>6.9306930693069308E-3</v>
      </c>
      <c r="K30" s="195"/>
      <c r="L30" s="196"/>
      <c r="M30" s="195"/>
      <c r="N30" s="196"/>
      <c r="O30" s="197" t="s">
        <v>921</v>
      </c>
      <c r="P30" s="198">
        <v>7</v>
      </c>
      <c r="Q30" s="198">
        <v>7</v>
      </c>
      <c r="R30" s="199">
        <v>1</v>
      </c>
      <c r="S30" s="186"/>
    </row>
    <row r="31" spans="1:19" s="184" customFormat="1" ht="15" customHeight="1">
      <c r="A31" s="186"/>
      <c r="B31" s="193" t="s">
        <v>403</v>
      </c>
      <c r="C31" s="194" t="s">
        <v>1000</v>
      </c>
      <c r="D31" s="194" t="s">
        <v>914</v>
      </c>
      <c r="E31" s="195"/>
      <c r="F31" s="196"/>
      <c r="G31" s="195">
        <v>1</v>
      </c>
      <c r="H31" s="196">
        <v>8.8495575221238937E-3</v>
      </c>
      <c r="I31" s="195">
        <v>13</v>
      </c>
      <c r="J31" s="196">
        <v>1.2871287128712871E-2</v>
      </c>
      <c r="K31" s="195">
        <v>1</v>
      </c>
      <c r="L31" s="196">
        <v>1</v>
      </c>
      <c r="M31" s="195">
        <v>4</v>
      </c>
      <c r="N31" s="196">
        <v>0.30769230769230771</v>
      </c>
      <c r="O31" s="197" t="s">
        <v>930</v>
      </c>
      <c r="P31" s="198">
        <v>13</v>
      </c>
      <c r="Q31" s="198"/>
      <c r="R31" s="199"/>
      <c r="S31" s="186"/>
    </row>
    <row r="32" spans="1:19" s="184" customFormat="1" ht="15" customHeight="1">
      <c r="A32" s="186"/>
      <c r="B32" s="193" t="s">
        <v>677</v>
      </c>
      <c r="C32" s="194" t="s">
        <v>926</v>
      </c>
      <c r="D32" s="194" t="s">
        <v>914</v>
      </c>
      <c r="E32" s="195"/>
      <c r="F32" s="196"/>
      <c r="G32" s="195">
        <v>1</v>
      </c>
      <c r="H32" s="196">
        <v>8.8495575221238937E-3</v>
      </c>
      <c r="I32" s="195">
        <v>6</v>
      </c>
      <c r="J32" s="196">
        <v>5.9405940594059407E-3</v>
      </c>
      <c r="K32" s="195"/>
      <c r="L32" s="196"/>
      <c r="M32" s="195"/>
      <c r="N32" s="196"/>
      <c r="O32" s="197" t="s">
        <v>952</v>
      </c>
      <c r="P32" s="198">
        <v>6</v>
      </c>
      <c r="Q32" s="198">
        <v>6</v>
      </c>
      <c r="R32" s="199"/>
      <c r="S32" s="186"/>
    </row>
    <row r="33" spans="1:19" s="184" customFormat="1" ht="15" customHeight="1">
      <c r="A33" s="186"/>
      <c r="B33" s="193" t="s">
        <v>504</v>
      </c>
      <c r="C33" s="194" t="s">
        <v>999</v>
      </c>
      <c r="D33" s="194" t="s">
        <v>914</v>
      </c>
      <c r="E33" s="195"/>
      <c r="F33" s="196"/>
      <c r="G33" s="195">
        <v>1</v>
      </c>
      <c r="H33" s="196">
        <v>8.8495575221238937E-3</v>
      </c>
      <c r="I33" s="195">
        <v>8</v>
      </c>
      <c r="J33" s="196">
        <v>7.9207920792079209E-3</v>
      </c>
      <c r="K33" s="195"/>
      <c r="L33" s="196"/>
      <c r="M33" s="195"/>
      <c r="N33" s="196"/>
      <c r="O33" s="197" t="s">
        <v>918</v>
      </c>
      <c r="P33" s="198">
        <v>8</v>
      </c>
      <c r="Q33" s="198">
        <v>8</v>
      </c>
      <c r="R33" s="199"/>
      <c r="S33" s="186"/>
    </row>
    <row r="34" spans="1:19" s="184" customFormat="1" ht="15" customHeight="1">
      <c r="A34" s="186"/>
      <c r="B34" s="193" t="s">
        <v>469</v>
      </c>
      <c r="C34" s="194" t="s">
        <v>1002</v>
      </c>
      <c r="D34" s="194" t="s">
        <v>914</v>
      </c>
      <c r="E34" s="195"/>
      <c r="F34" s="196"/>
      <c r="G34" s="195">
        <v>2</v>
      </c>
      <c r="H34" s="196">
        <v>1.7699115044247787E-2</v>
      </c>
      <c r="I34" s="195">
        <v>22</v>
      </c>
      <c r="J34" s="196">
        <v>2.1782178217821781E-2</v>
      </c>
      <c r="K34" s="195"/>
      <c r="L34" s="196"/>
      <c r="M34" s="195"/>
      <c r="N34" s="196"/>
      <c r="O34" s="197" t="s">
        <v>951</v>
      </c>
      <c r="P34" s="198">
        <v>11</v>
      </c>
      <c r="Q34" s="198">
        <v>11</v>
      </c>
      <c r="R34" s="199"/>
      <c r="S34" s="186"/>
    </row>
    <row r="35" spans="1:19" s="184" customFormat="1" ht="15" customHeight="1">
      <c r="A35" s="186"/>
      <c r="B35" s="193" t="s">
        <v>496</v>
      </c>
      <c r="C35" s="194" t="s">
        <v>999</v>
      </c>
      <c r="D35" s="194" t="s">
        <v>914</v>
      </c>
      <c r="E35" s="195"/>
      <c r="F35" s="196"/>
      <c r="G35" s="195">
        <v>1</v>
      </c>
      <c r="H35" s="196">
        <v>8.8495575221238937E-3</v>
      </c>
      <c r="I35" s="195">
        <v>15</v>
      </c>
      <c r="J35" s="196">
        <v>1.4851485148514851E-2</v>
      </c>
      <c r="K35" s="195"/>
      <c r="L35" s="196"/>
      <c r="M35" s="195"/>
      <c r="N35" s="196"/>
      <c r="O35" s="197" t="s">
        <v>938</v>
      </c>
      <c r="P35" s="198">
        <v>15</v>
      </c>
      <c r="Q35" s="198">
        <v>15</v>
      </c>
      <c r="R35" s="199"/>
      <c r="S35" s="186"/>
    </row>
    <row r="36" spans="1:19" s="184" customFormat="1" ht="15" customHeight="1">
      <c r="A36" s="186"/>
      <c r="B36" s="193" t="s">
        <v>660</v>
      </c>
      <c r="C36" s="194" t="s">
        <v>943</v>
      </c>
      <c r="D36" s="194" t="s">
        <v>914</v>
      </c>
      <c r="E36" s="195"/>
      <c r="F36" s="196"/>
      <c r="G36" s="195">
        <v>3</v>
      </c>
      <c r="H36" s="196">
        <v>2.6548672566371681E-2</v>
      </c>
      <c r="I36" s="195">
        <v>24</v>
      </c>
      <c r="J36" s="196">
        <v>2.3762376237623763E-2</v>
      </c>
      <c r="K36" s="195"/>
      <c r="L36" s="196"/>
      <c r="M36" s="195"/>
      <c r="N36" s="196"/>
      <c r="O36" s="197" t="s">
        <v>908</v>
      </c>
      <c r="P36" s="198">
        <v>8</v>
      </c>
      <c r="Q36" s="198">
        <v>8</v>
      </c>
      <c r="R36" s="199"/>
      <c r="S36" s="186"/>
    </row>
    <row r="37" spans="1:19" s="184" customFormat="1" ht="15" customHeight="1">
      <c r="A37" s="186"/>
      <c r="B37" s="193" t="s">
        <v>498</v>
      </c>
      <c r="C37" s="194" t="s">
        <v>999</v>
      </c>
      <c r="D37" s="194" t="s">
        <v>914</v>
      </c>
      <c r="E37" s="195"/>
      <c r="F37" s="196"/>
      <c r="G37" s="195">
        <v>4</v>
      </c>
      <c r="H37" s="196">
        <v>3.5398230088495575E-2</v>
      </c>
      <c r="I37" s="195">
        <v>38</v>
      </c>
      <c r="J37" s="196">
        <v>3.7623762376237622E-2</v>
      </c>
      <c r="K37" s="195"/>
      <c r="L37" s="196"/>
      <c r="M37" s="195"/>
      <c r="N37" s="196"/>
      <c r="O37" s="197" t="s">
        <v>921</v>
      </c>
      <c r="P37" s="198">
        <v>9.5</v>
      </c>
      <c r="Q37" s="198">
        <v>9.5</v>
      </c>
      <c r="R37" s="199"/>
      <c r="S37" s="186"/>
    </row>
    <row r="38" spans="1:19" s="184" customFormat="1" ht="15" customHeight="1">
      <c r="A38" s="186"/>
      <c r="B38" s="193" t="s">
        <v>442</v>
      </c>
      <c r="C38" s="194" t="s">
        <v>1001</v>
      </c>
      <c r="D38" s="194" t="s">
        <v>914</v>
      </c>
      <c r="E38" s="195"/>
      <c r="F38" s="196"/>
      <c r="G38" s="195">
        <v>1</v>
      </c>
      <c r="H38" s="196">
        <v>8.8495575221238937E-3</v>
      </c>
      <c r="I38" s="195">
        <v>12</v>
      </c>
      <c r="J38" s="196">
        <v>1.1881188118811881E-2</v>
      </c>
      <c r="K38" s="195"/>
      <c r="L38" s="196"/>
      <c r="M38" s="195"/>
      <c r="N38" s="196"/>
      <c r="O38" s="197" t="s">
        <v>908</v>
      </c>
      <c r="P38" s="198">
        <v>12</v>
      </c>
      <c r="Q38" s="198">
        <v>12</v>
      </c>
      <c r="R38" s="199"/>
      <c r="S38" s="186"/>
    </row>
    <row r="39" spans="1:19" s="184" customFormat="1" ht="15" customHeight="1">
      <c r="A39" s="186"/>
      <c r="B39" s="193" t="s">
        <v>366</v>
      </c>
      <c r="C39" s="194" t="s">
        <v>1004</v>
      </c>
      <c r="D39" s="194" t="s">
        <v>914</v>
      </c>
      <c r="E39" s="195"/>
      <c r="F39" s="196"/>
      <c r="G39" s="195">
        <v>1</v>
      </c>
      <c r="H39" s="196">
        <v>8.8495575221238937E-3</v>
      </c>
      <c r="I39" s="195">
        <v>14</v>
      </c>
      <c r="J39" s="196">
        <v>1.3861386138613862E-2</v>
      </c>
      <c r="K39" s="195">
        <v>1</v>
      </c>
      <c r="L39" s="196">
        <v>1</v>
      </c>
      <c r="M39" s="195">
        <v>3</v>
      </c>
      <c r="N39" s="196">
        <v>0.21428571428571427</v>
      </c>
      <c r="O39" s="197" t="s">
        <v>924</v>
      </c>
      <c r="P39" s="198">
        <v>14</v>
      </c>
      <c r="Q39" s="198"/>
      <c r="R39" s="199"/>
      <c r="S39" s="186"/>
    </row>
    <row r="40" spans="1:19" s="184" customFormat="1" ht="15" customHeight="1">
      <c r="A40" s="186"/>
      <c r="B40" s="193" t="s">
        <v>654</v>
      </c>
      <c r="C40" s="194" t="s">
        <v>916</v>
      </c>
      <c r="D40" s="194" t="s">
        <v>914</v>
      </c>
      <c r="E40" s="195"/>
      <c r="F40" s="196"/>
      <c r="G40" s="195">
        <v>1</v>
      </c>
      <c r="H40" s="196">
        <v>8.8495575221238937E-3</v>
      </c>
      <c r="I40" s="195">
        <v>8</v>
      </c>
      <c r="J40" s="196">
        <v>7.9207920792079209E-3</v>
      </c>
      <c r="K40" s="195"/>
      <c r="L40" s="196"/>
      <c r="M40" s="195"/>
      <c r="N40" s="196"/>
      <c r="O40" s="197" t="s">
        <v>923</v>
      </c>
      <c r="P40" s="198">
        <v>8</v>
      </c>
      <c r="Q40" s="198">
        <v>8</v>
      </c>
      <c r="R40" s="199"/>
      <c r="S40" s="186"/>
    </row>
    <row r="41" spans="1:19" s="184" customFormat="1" ht="15" customHeight="1">
      <c r="A41" s="186"/>
      <c r="B41" s="193" t="s">
        <v>518</v>
      </c>
      <c r="C41" s="194" t="s">
        <v>1567</v>
      </c>
      <c r="D41" s="194" t="s">
        <v>907</v>
      </c>
      <c r="E41" s="195">
        <v>22</v>
      </c>
      <c r="F41" s="196">
        <v>0.88</v>
      </c>
      <c r="G41" s="195">
        <v>3</v>
      </c>
      <c r="H41" s="196">
        <v>2.6548672566371681E-2</v>
      </c>
      <c r="I41" s="195">
        <v>6</v>
      </c>
      <c r="J41" s="196">
        <v>5.9405940594059407E-3</v>
      </c>
      <c r="K41" s="195"/>
      <c r="L41" s="196"/>
      <c r="M41" s="195"/>
      <c r="N41" s="196"/>
      <c r="O41" s="197" t="s">
        <v>930</v>
      </c>
      <c r="P41" s="198">
        <v>2</v>
      </c>
      <c r="Q41" s="198">
        <v>2</v>
      </c>
      <c r="R41" s="199">
        <v>0</v>
      </c>
      <c r="S41" s="186"/>
    </row>
    <row r="42" spans="1:19" s="184" customFormat="1" ht="15" customHeight="1">
      <c r="A42" s="186"/>
      <c r="B42" s="193" t="s">
        <v>541</v>
      </c>
      <c r="C42" s="194" t="s">
        <v>1567</v>
      </c>
      <c r="D42" s="194" t="s">
        <v>914</v>
      </c>
      <c r="E42" s="195"/>
      <c r="F42" s="196"/>
      <c r="G42" s="195">
        <v>2</v>
      </c>
      <c r="H42" s="196">
        <v>1.7699115044247787E-2</v>
      </c>
      <c r="I42" s="195">
        <v>12</v>
      </c>
      <c r="J42" s="196">
        <v>1.1881188118811881E-2</v>
      </c>
      <c r="K42" s="195"/>
      <c r="L42" s="196"/>
      <c r="M42" s="195"/>
      <c r="N42" s="196"/>
      <c r="O42" s="197" t="s">
        <v>936</v>
      </c>
      <c r="P42" s="198">
        <v>6</v>
      </c>
      <c r="Q42" s="198">
        <v>6</v>
      </c>
      <c r="R42" s="199"/>
      <c r="S42" s="186"/>
    </row>
    <row r="43" spans="1:19" s="184" customFormat="1" ht="15" customHeight="1">
      <c r="A43" s="186"/>
      <c r="B43" s="193" t="s">
        <v>326</v>
      </c>
      <c r="C43" s="194" t="s">
        <v>1005</v>
      </c>
      <c r="D43" s="194" t="s">
        <v>907</v>
      </c>
      <c r="E43" s="195">
        <v>41</v>
      </c>
      <c r="F43" s="196">
        <v>0.95348837209302328</v>
      </c>
      <c r="G43" s="195">
        <v>2</v>
      </c>
      <c r="H43" s="196">
        <v>1.7699115044247787E-2</v>
      </c>
      <c r="I43" s="195">
        <v>4</v>
      </c>
      <c r="J43" s="196">
        <v>3.9603960396039604E-3</v>
      </c>
      <c r="K43" s="195"/>
      <c r="L43" s="196"/>
      <c r="M43" s="195"/>
      <c r="N43" s="196"/>
      <c r="O43" s="197" t="s">
        <v>911</v>
      </c>
      <c r="P43" s="198">
        <v>2</v>
      </c>
      <c r="Q43" s="198">
        <v>2</v>
      </c>
      <c r="R43" s="199">
        <v>0.5</v>
      </c>
      <c r="S43" s="186"/>
    </row>
    <row r="44" spans="1:19" s="184" customFormat="1" ht="15" customHeight="1">
      <c r="A44" s="186"/>
      <c r="B44" s="193" t="s">
        <v>656</v>
      </c>
      <c r="C44" s="194" t="s">
        <v>916</v>
      </c>
      <c r="D44" s="194" t="s">
        <v>914</v>
      </c>
      <c r="E44" s="195"/>
      <c r="F44" s="196"/>
      <c r="G44" s="195">
        <v>1</v>
      </c>
      <c r="H44" s="196">
        <v>8.8495575221238937E-3</v>
      </c>
      <c r="I44" s="195">
        <v>4</v>
      </c>
      <c r="J44" s="196">
        <v>3.9603960396039604E-3</v>
      </c>
      <c r="K44" s="195"/>
      <c r="L44" s="196"/>
      <c r="M44" s="195"/>
      <c r="N44" s="196"/>
      <c r="O44" s="197" t="s">
        <v>936</v>
      </c>
      <c r="P44" s="198">
        <v>4</v>
      </c>
      <c r="Q44" s="198">
        <v>4</v>
      </c>
      <c r="R44" s="199"/>
      <c r="S44" s="186"/>
    </row>
    <row r="45" spans="1:19" s="184" customFormat="1" ht="15" customHeight="1">
      <c r="A45" s="186"/>
      <c r="B45" s="193" t="s">
        <v>558</v>
      </c>
      <c r="C45" s="194" t="s">
        <v>928</v>
      </c>
      <c r="D45" s="194" t="s">
        <v>914</v>
      </c>
      <c r="E45" s="195"/>
      <c r="F45" s="196"/>
      <c r="G45" s="195">
        <v>2</v>
      </c>
      <c r="H45" s="196">
        <v>1.7699115044247787E-2</v>
      </c>
      <c r="I45" s="195">
        <v>13</v>
      </c>
      <c r="J45" s="196">
        <v>1.2871287128712871E-2</v>
      </c>
      <c r="K45" s="195"/>
      <c r="L45" s="196"/>
      <c r="M45" s="195"/>
      <c r="N45" s="196"/>
      <c r="O45" s="197" t="s">
        <v>939</v>
      </c>
      <c r="P45" s="198">
        <v>6.5</v>
      </c>
      <c r="Q45" s="198">
        <v>6.5</v>
      </c>
      <c r="R45" s="199"/>
      <c r="S45" s="186"/>
    </row>
    <row r="46" spans="1:19" s="184" customFormat="1" ht="15" customHeight="1">
      <c r="A46" s="186"/>
      <c r="B46" s="193" t="s">
        <v>497</v>
      </c>
      <c r="C46" s="194" t="s">
        <v>999</v>
      </c>
      <c r="D46" s="194" t="s">
        <v>914</v>
      </c>
      <c r="E46" s="195"/>
      <c r="F46" s="196"/>
      <c r="G46" s="195">
        <v>5</v>
      </c>
      <c r="H46" s="196">
        <v>4.4247787610619468E-2</v>
      </c>
      <c r="I46" s="195">
        <v>58</v>
      </c>
      <c r="J46" s="196">
        <v>5.7425742574257428E-2</v>
      </c>
      <c r="K46" s="195">
        <v>1</v>
      </c>
      <c r="L46" s="196">
        <v>0.2</v>
      </c>
      <c r="M46" s="195">
        <v>2</v>
      </c>
      <c r="N46" s="196">
        <v>3.4482758620689655E-2</v>
      </c>
      <c r="O46" s="197" t="s">
        <v>916</v>
      </c>
      <c r="P46" s="198">
        <v>11.6</v>
      </c>
      <c r="Q46" s="198">
        <v>10</v>
      </c>
      <c r="R46" s="199"/>
      <c r="S46" s="186"/>
    </row>
    <row r="47" spans="1:19" s="184" customFormat="1" ht="15" customHeight="1">
      <c r="A47" s="186"/>
      <c r="B47" s="193" t="s">
        <v>369</v>
      </c>
      <c r="C47" s="194" t="s">
        <v>1004</v>
      </c>
      <c r="D47" s="194" t="s">
        <v>914</v>
      </c>
      <c r="E47" s="195"/>
      <c r="F47" s="196"/>
      <c r="G47" s="195">
        <v>1</v>
      </c>
      <c r="H47" s="196">
        <v>8.8495575221238937E-3</v>
      </c>
      <c r="I47" s="195">
        <v>71</v>
      </c>
      <c r="J47" s="196">
        <v>7.0297029702970304E-2</v>
      </c>
      <c r="K47" s="195">
        <v>1</v>
      </c>
      <c r="L47" s="196">
        <v>1</v>
      </c>
      <c r="M47" s="195">
        <v>59</v>
      </c>
      <c r="N47" s="196">
        <v>0.83098591549295775</v>
      </c>
      <c r="O47" s="197" t="s">
        <v>929</v>
      </c>
      <c r="P47" s="198">
        <v>71</v>
      </c>
      <c r="Q47" s="198"/>
      <c r="R47" s="199"/>
      <c r="S47" s="186"/>
    </row>
    <row r="48" spans="1:19" s="184" customFormat="1" ht="15" customHeight="1">
      <c r="A48" s="186"/>
      <c r="B48" s="193" t="s">
        <v>525</v>
      </c>
      <c r="C48" s="194" t="s">
        <v>1567</v>
      </c>
      <c r="D48" s="194" t="s">
        <v>907</v>
      </c>
      <c r="E48" s="195">
        <v>7</v>
      </c>
      <c r="F48" s="196">
        <v>0.77777777777777779</v>
      </c>
      <c r="G48" s="195">
        <v>2</v>
      </c>
      <c r="H48" s="196">
        <v>1.7699115044247787E-2</v>
      </c>
      <c r="I48" s="195">
        <v>19</v>
      </c>
      <c r="J48" s="196">
        <v>1.8811881188118811E-2</v>
      </c>
      <c r="K48" s="195">
        <v>1</v>
      </c>
      <c r="L48" s="196">
        <v>0.5</v>
      </c>
      <c r="M48" s="195">
        <v>7</v>
      </c>
      <c r="N48" s="196">
        <v>0.36842105263157893</v>
      </c>
      <c r="O48" s="197" t="s">
        <v>928</v>
      </c>
      <c r="P48" s="198">
        <v>9.5</v>
      </c>
      <c r="Q48" s="198">
        <v>2</v>
      </c>
      <c r="R48" s="199">
        <v>0</v>
      </c>
      <c r="S48" s="186"/>
    </row>
    <row r="49" spans="1:19" s="184" customFormat="1" ht="15" customHeight="1">
      <c r="A49" s="186"/>
      <c r="B49" s="193" t="s">
        <v>699</v>
      </c>
      <c r="C49" s="194" t="s">
        <v>939</v>
      </c>
      <c r="D49" s="194" t="s">
        <v>914</v>
      </c>
      <c r="E49" s="195"/>
      <c r="F49" s="196"/>
      <c r="G49" s="195">
        <v>23</v>
      </c>
      <c r="H49" s="196">
        <v>0.20353982300884957</v>
      </c>
      <c r="I49" s="195">
        <v>169</v>
      </c>
      <c r="J49" s="196">
        <v>0.16732673267326734</v>
      </c>
      <c r="K49" s="195"/>
      <c r="L49" s="196"/>
      <c r="M49" s="195"/>
      <c r="N49" s="196"/>
      <c r="O49" s="197" t="s">
        <v>924</v>
      </c>
      <c r="P49" s="198">
        <v>7.3478260869565215</v>
      </c>
      <c r="Q49" s="198">
        <v>7.3478260869565215</v>
      </c>
      <c r="R49" s="199"/>
      <c r="S49" s="186"/>
    </row>
    <row r="50" spans="1:19" s="184" customFormat="1" ht="15" customHeight="1">
      <c r="A50" s="186"/>
      <c r="B50" s="193" t="s">
        <v>698</v>
      </c>
      <c r="C50" s="194" t="s">
        <v>939</v>
      </c>
      <c r="D50" s="194" t="s">
        <v>914</v>
      </c>
      <c r="E50" s="195"/>
      <c r="F50" s="196"/>
      <c r="G50" s="195">
        <v>2</v>
      </c>
      <c r="H50" s="196">
        <v>1.7699115044247787E-2</v>
      </c>
      <c r="I50" s="195">
        <v>18</v>
      </c>
      <c r="J50" s="196">
        <v>1.782178217821782E-2</v>
      </c>
      <c r="K50" s="195"/>
      <c r="L50" s="196"/>
      <c r="M50" s="195"/>
      <c r="N50" s="196"/>
      <c r="O50" s="197" t="s">
        <v>928</v>
      </c>
      <c r="P50" s="198">
        <v>9</v>
      </c>
      <c r="Q50" s="198">
        <v>9</v>
      </c>
      <c r="R50" s="199"/>
      <c r="S50" s="186"/>
    </row>
    <row r="51" spans="1:19" s="184" customFormat="1" ht="15" customHeight="1">
      <c r="A51" s="186"/>
      <c r="B51" s="193" t="s">
        <v>557</v>
      </c>
      <c r="C51" s="194" t="s">
        <v>928</v>
      </c>
      <c r="D51" s="194" t="s">
        <v>914</v>
      </c>
      <c r="E51" s="195"/>
      <c r="F51" s="196"/>
      <c r="G51" s="195">
        <v>1</v>
      </c>
      <c r="H51" s="196">
        <v>8.8495575221238937E-3</v>
      </c>
      <c r="I51" s="195">
        <v>12</v>
      </c>
      <c r="J51" s="196">
        <v>1.1881188118811881E-2</v>
      </c>
      <c r="K51" s="195"/>
      <c r="L51" s="196"/>
      <c r="M51" s="195"/>
      <c r="N51" s="196"/>
      <c r="O51" s="197" t="s">
        <v>920</v>
      </c>
      <c r="P51" s="198">
        <v>12</v>
      </c>
      <c r="Q51" s="198">
        <v>12</v>
      </c>
      <c r="R51" s="199"/>
      <c r="S51" s="186"/>
    </row>
    <row r="52" spans="1:19" s="184" customFormat="1" ht="15" customHeight="1">
      <c r="A52" s="186"/>
      <c r="B52" s="193" t="s">
        <v>530</v>
      </c>
      <c r="C52" s="194" t="s">
        <v>1567</v>
      </c>
      <c r="D52" s="194" t="s">
        <v>914</v>
      </c>
      <c r="E52" s="195"/>
      <c r="F52" s="196"/>
      <c r="G52" s="195">
        <v>1</v>
      </c>
      <c r="H52" s="196">
        <v>8.8495575221238937E-3</v>
      </c>
      <c r="I52" s="195">
        <v>5</v>
      </c>
      <c r="J52" s="196">
        <v>4.9504950495049506E-3</v>
      </c>
      <c r="K52" s="195"/>
      <c r="L52" s="196"/>
      <c r="M52" s="195"/>
      <c r="N52" s="196"/>
      <c r="O52" s="197" t="s">
        <v>919</v>
      </c>
      <c r="P52" s="198">
        <v>5</v>
      </c>
      <c r="Q52" s="198">
        <v>5</v>
      </c>
      <c r="R52" s="199"/>
      <c r="S52" s="186"/>
    </row>
    <row r="53" spans="1:19" s="184" customFormat="1" ht="15" customHeight="1">
      <c r="A53" s="186"/>
      <c r="B53" s="193" t="s">
        <v>712</v>
      </c>
      <c r="C53" s="194" t="s">
        <v>1568</v>
      </c>
      <c r="D53" s="194" t="s">
        <v>907</v>
      </c>
      <c r="E53" s="195">
        <v>1</v>
      </c>
      <c r="F53" s="196">
        <v>0.25</v>
      </c>
      <c r="G53" s="195">
        <v>3</v>
      </c>
      <c r="H53" s="196">
        <v>2.6548672566371681E-2</v>
      </c>
      <c r="I53" s="195">
        <v>18</v>
      </c>
      <c r="J53" s="196">
        <v>1.782178217821782E-2</v>
      </c>
      <c r="K53" s="195"/>
      <c r="L53" s="196"/>
      <c r="M53" s="195"/>
      <c r="N53" s="196"/>
      <c r="O53" s="197" t="s">
        <v>972</v>
      </c>
      <c r="P53" s="198">
        <v>6</v>
      </c>
      <c r="Q53" s="198">
        <v>6</v>
      </c>
      <c r="R53" s="199">
        <v>2</v>
      </c>
      <c r="S53" s="186"/>
    </row>
    <row r="54" spans="1:19" s="184" customFormat="1" ht="15" customHeight="1">
      <c r="A54" s="186"/>
      <c r="B54" s="193" t="s">
        <v>501</v>
      </c>
      <c r="C54" s="194" t="s">
        <v>999</v>
      </c>
      <c r="D54" s="194" t="s">
        <v>914</v>
      </c>
      <c r="E54" s="195"/>
      <c r="F54" s="196"/>
      <c r="G54" s="195">
        <v>3</v>
      </c>
      <c r="H54" s="196">
        <v>2.6548672566371681E-2</v>
      </c>
      <c r="I54" s="195">
        <v>32</v>
      </c>
      <c r="J54" s="196">
        <v>3.1683168316831684E-2</v>
      </c>
      <c r="K54" s="195"/>
      <c r="L54" s="196"/>
      <c r="M54" s="195"/>
      <c r="N54" s="196"/>
      <c r="O54" s="197" t="s">
        <v>920</v>
      </c>
      <c r="P54" s="198">
        <v>10.666666666666666</v>
      </c>
      <c r="Q54" s="198">
        <v>10.666666666666666</v>
      </c>
      <c r="R54" s="199"/>
      <c r="S54" s="186"/>
    </row>
    <row r="55" spans="1:19" s="184" customFormat="1" ht="15" customHeight="1">
      <c r="A55" s="186"/>
      <c r="B55" s="193" t="s">
        <v>655</v>
      </c>
      <c r="C55" s="194" t="s">
        <v>916</v>
      </c>
      <c r="D55" s="194" t="s">
        <v>914</v>
      </c>
      <c r="E55" s="195"/>
      <c r="F55" s="196"/>
      <c r="G55" s="195">
        <v>1</v>
      </c>
      <c r="H55" s="196">
        <v>8.8495575221238937E-3</v>
      </c>
      <c r="I55" s="195">
        <v>18</v>
      </c>
      <c r="J55" s="196">
        <v>1.782178217821782E-2</v>
      </c>
      <c r="K55" s="195">
        <v>1</v>
      </c>
      <c r="L55" s="196">
        <v>1</v>
      </c>
      <c r="M55" s="195">
        <v>5</v>
      </c>
      <c r="N55" s="196">
        <v>0.27777777777777779</v>
      </c>
      <c r="O55" s="197" t="s">
        <v>920</v>
      </c>
      <c r="P55" s="198">
        <v>18</v>
      </c>
      <c r="Q55" s="198"/>
      <c r="R55" s="199"/>
      <c r="S55" s="186"/>
    </row>
    <row r="56" spans="1:19" s="184" customFormat="1" ht="15" customHeight="1">
      <c r="A56" s="186"/>
      <c r="B56" s="193" t="s">
        <v>529</v>
      </c>
      <c r="C56" s="194" t="s">
        <v>1567</v>
      </c>
      <c r="D56" s="194" t="s">
        <v>914</v>
      </c>
      <c r="E56" s="195"/>
      <c r="F56" s="196"/>
      <c r="G56" s="195">
        <v>1</v>
      </c>
      <c r="H56" s="196">
        <v>8.8495575221238937E-3</v>
      </c>
      <c r="I56" s="195">
        <v>9</v>
      </c>
      <c r="J56" s="196">
        <v>8.9108910891089101E-3</v>
      </c>
      <c r="K56" s="195"/>
      <c r="L56" s="196"/>
      <c r="M56" s="195"/>
      <c r="N56" s="196"/>
      <c r="O56" s="197" t="s">
        <v>943</v>
      </c>
      <c r="P56" s="198">
        <v>9</v>
      </c>
      <c r="Q56" s="198">
        <v>9</v>
      </c>
      <c r="R56" s="199"/>
      <c r="S56" s="186"/>
    </row>
    <row r="57" spans="1:19" s="184" customFormat="1" ht="15" customHeight="1">
      <c r="A57" s="186"/>
      <c r="B57" s="193" t="s">
        <v>696</v>
      </c>
      <c r="C57" s="194" t="s">
        <v>939</v>
      </c>
      <c r="D57" s="194" t="s">
        <v>914</v>
      </c>
      <c r="E57" s="195"/>
      <c r="F57" s="196"/>
      <c r="G57" s="195">
        <v>13</v>
      </c>
      <c r="H57" s="196">
        <v>0.11504424778761062</v>
      </c>
      <c r="I57" s="195">
        <v>113</v>
      </c>
      <c r="J57" s="196">
        <v>0.11188118811881188</v>
      </c>
      <c r="K57" s="195"/>
      <c r="L57" s="196"/>
      <c r="M57" s="195"/>
      <c r="N57" s="196"/>
      <c r="O57" s="197" t="s">
        <v>925</v>
      </c>
      <c r="P57" s="198">
        <v>8.6923076923076916</v>
      </c>
      <c r="Q57" s="198">
        <v>8.6923076923076916</v>
      </c>
      <c r="R57" s="199"/>
      <c r="S57" s="186"/>
    </row>
    <row r="58" spans="1:19" s="184" customFormat="1" ht="18.75" customHeight="1">
      <c r="A58" s="186"/>
      <c r="B58" s="200" t="s">
        <v>1006</v>
      </c>
      <c r="C58" s="201"/>
      <c r="D58" s="201"/>
      <c r="E58" s="202">
        <v>18</v>
      </c>
      <c r="F58" s="203">
        <v>1</v>
      </c>
      <c r="G58" s="202">
        <v>0</v>
      </c>
      <c r="H58" s="203">
        <v>0</v>
      </c>
      <c r="I58" s="202">
        <v>0</v>
      </c>
      <c r="J58" s="203">
        <v>0</v>
      </c>
      <c r="K58" s="202">
        <v>0</v>
      </c>
      <c r="L58" s="203">
        <v>0</v>
      </c>
      <c r="M58" s="202">
        <v>0</v>
      </c>
      <c r="N58" s="203">
        <v>0</v>
      </c>
      <c r="O58" s="201"/>
      <c r="P58" s="204">
        <v>0</v>
      </c>
      <c r="Q58" s="204">
        <v>0</v>
      </c>
      <c r="R58" s="205">
        <v>0</v>
      </c>
      <c r="S58" s="186"/>
    </row>
    <row r="59" spans="1:19" s="184" customFormat="1" ht="18" customHeight="1">
      <c r="A59" s="186"/>
      <c r="B59" s="200" t="s">
        <v>1007</v>
      </c>
      <c r="C59" s="201"/>
      <c r="D59" s="201"/>
      <c r="E59" s="202">
        <v>1</v>
      </c>
      <c r="F59" s="203">
        <v>1</v>
      </c>
      <c r="G59" s="202">
        <v>0</v>
      </c>
      <c r="H59" s="203">
        <v>0</v>
      </c>
      <c r="I59" s="202">
        <v>0</v>
      </c>
      <c r="J59" s="203">
        <v>0</v>
      </c>
      <c r="K59" s="202">
        <v>0</v>
      </c>
      <c r="L59" s="203">
        <v>0</v>
      </c>
      <c r="M59" s="202">
        <v>0</v>
      </c>
      <c r="N59" s="203">
        <v>0</v>
      </c>
      <c r="O59" s="201"/>
      <c r="P59" s="204">
        <v>0</v>
      </c>
      <c r="Q59" s="204">
        <v>0</v>
      </c>
      <c r="R59" s="206"/>
      <c r="S59" s="186"/>
    </row>
    <row r="60" spans="1:19" s="184" customFormat="1" ht="18" customHeight="1">
      <c r="A60" s="186"/>
      <c r="B60" s="207" t="s">
        <v>887</v>
      </c>
      <c r="C60" s="208"/>
      <c r="D60" s="208"/>
      <c r="E60" s="209">
        <v>90</v>
      </c>
      <c r="F60" s="210">
        <v>0.44334975369458129</v>
      </c>
      <c r="G60" s="209">
        <v>113</v>
      </c>
      <c r="H60" s="210">
        <v>1</v>
      </c>
      <c r="I60" s="209">
        <v>1010</v>
      </c>
      <c r="J60" s="210">
        <v>1</v>
      </c>
      <c r="K60" s="209">
        <v>7</v>
      </c>
      <c r="L60" s="210">
        <v>6.1946902654867256E-2</v>
      </c>
      <c r="M60" s="209">
        <v>82</v>
      </c>
      <c r="N60" s="210">
        <v>8.1188118811881191E-2</v>
      </c>
      <c r="O60" s="208"/>
      <c r="P60" s="211">
        <v>8.9380530973451329</v>
      </c>
      <c r="Q60" s="211">
        <v>7.8867924528301883</v>
      </c>
      <c r="R60" s="212">
        <v>0.6</v>
      </c>
      <c r="S60" s="186"/>
    </row>
    <row r="61" spans="1:19" s="184" customFormat="1" ht="15.75" customHeight="1">
      <c r="A61" s="186"/>
      <c r="B61" s="255" t="s">
        <v>988</v>
      </c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186"/>
    </row>
    <row r="62" spans="1:19" s="184" customFormat="1" ht="9" customHeight="1">
      <c r="A62" s="186"/>
      <c r="B62" s="186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  <c r="R62" s="186"/>
      <c r="S62" s="186"/>
    </row>
    <row r="63" spans="1:19" s="184" customFormat="1" ht="9" customHeight="1">
      <c r="A63" s="186"/>
      <c r="B63" s="186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  <c r="R63" s="186"/>
      <c r="S63" s="186"/>
    </row>
    <row r="64" spans="1:19" s="184" customFormat="1" ht="18" customHeight="1">
      <c r="A64" s="186"/>
      <c r="B64" s="187" t="s">
        <v>3669</v>
      </c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</row>
    <row r="65" spans="1:19" s="184" customFormat="1" ht="27" customHeight="1">
      <c r="A65" s="186"/>
      <c r="B65" s="247"/>
      <c r="C65" s="188"/>
      <c r="D65" s="248"/>
      <c r="E65" s="248"/>
      <c r="F65" s="248"/>
      <c r="G65" s="249" t="s">
        <v>893</v>
      </c>
      <c r="H65" s="249"/>
      <c r="I65" s="249"/>
      <c r="J65" s="249"/>
      <c r="K65" s="249"/>
      <c r="L65" s="249"/>
      <c r="M65" s="249"/>
      <c r="N65" s="249"/>
      <c r="O65" s="249"/>
      <c r="P65" s="249"/>
      <c r="Q65" s="249"/>
      <c r="R65" s="249"/>
      <c r="S65" s="186"/>
    </row>
    <row r="66" spans="1:19" s="184" customFormat="1" ht="18" customHeight="1">
      <c r="A66" s="186"/>
      <c r="B66" s="247"/>
      <c r="C66" s="189"/>
      <c r="D66" s="248"/>
      <c r="E66" s="248"/>
      <c r="F66" s="248"/>
      <c r="G66" s="250" t="s">
        <v>839</v>
      </c>
      <c r="H66" s="250"/>
      <c r="I66" s="250"/>
      <c r="J66" s="250"/>
      <c r="K66" s="251" t="s">
        <v>894</v>
      </c>
      <c r="L66" s="251"/>
      <c r="M66" s="251"/>
      <c r="N66" s="251"/>
      <c r="O66" s="251" t="s">
        <v>895</v>
      </c>
      <c r="P66" s="252" t="s">
        <v>896</v>
      </c>
      <c r="Q66" s="252"/>
      <c r="R66" s="252"/>
      <c r="S66" s="186"/>
    </row>
    <row r="67" spans="1:19" s="184" customFormat="1" ht="18" customHeight="1">
      <c r="A67" s="186"/>
      <c r="B67" s="253" t="s">
        <v>275</v>
      </c>
      <c r="C67" s="250" t="s">
        <v>998</v>
      </c>
      <c r="D67" s="250" t="s">
        <v>897</v>
      </c>
      <c r="E67" s="254" t="s">
        <v>849</v>
      </c>
      <c r="F67" s="254"/>
      <c r="G67" s="250" t="s">
        <v>898</v>
      </c>
      <c r="H67" s="250"/>
      <c r="I67" s="250" t="s">
        <v>899</v>
      </c>
      <c r="J67" s="250"/>
      <c r="K67" s="251" t="s">
        <v>898</v>
      </c>
      <c r="L67" s="251"/>
      <c r="M67" s="251" t="s">
        <v>899</v>
      </c>
      <c r="N67" s="251"/>
      <c r="O67" s="251"/>
      <c r="P67" s="252"/>
      <c r="Q67" s="252"/>
      <c r="R67" s="252"/>
      <c r="S67" s="186"/>
    </row>
    <row r="68" spans="1:19" s="184" customFormat="1" ht="45.75" customHeight="1">
      <c r="A68" s="186"/>
      <c r="B68" s="253"/>
      <c r="C68" s="250"/>
      <c r="D68" s="250"/>
      <c r="E68" s="190" t="s">
        <v>900</v>
      </c>
      <c r="F68" s="190" t="s">
        <v>901</v>
      </c>
      <c r="G68" s="190" t="s">
        <v>900</v>
      </c>
      <c r="H68" s="191" t="s">
        <v>902</v>
      </c>
      <c r="I68" s="190" t="s">
        <v>900</v>
      </c>
      <c r="J68" s="191" t="s">
        <v>902</v>
      </c>
      <c r="K68" s="191" t="s">
        <v>900</v>
      </c>
      <c r="L68" s="191" t="s">
        <v>901</v>
      </c>
      <c r="M68" s="191" t="s">
        <v>900</v>
      </c>
      <c r="N68" s="191" t="s">
        <v>901</v>
      </c>
      <c r="O68" s="251"/>
      <c r="P68" s="191" t="s">
        <v>903</v>
      </c>
      <c r="Q68" s="191" t="s">
        <v>904</v>
      </c>
      <c r="R68" s="192" t="s">
        <v>905</v>
      </c>
      <c r="S68" s="186"/>
    </row>
    <row r="69" spans="1:19" s="184" customFormat="1" ht="15" customHeight="1">
      <c r="A69" s="186"/>
      <c r="B69" s="193"/>
      <c r="C69" s="194"/>
      <c r="D69" s="194"/>
      <c r="E69" s="195"/>
      <c r="F69" s="196"/>
      <c r="G69" s="195"/>
      <c r="H69" s="196"/>
      <c r="I69" s="195"/>
      <c r="J69" s="196"/>
      <c r="K69" s="195"/>
      <c r="L69" s="196"/>
      <c r="M69" s="195"/>
      <c r="N69" s="196"/>
      <c r="O69" s="197"/>
      <c r="P69" s="198"/>
      <c r="Q69" s="198"/>
      <c r="R69" s="199"/>
      <c r="S69" s="186"/>
    </row>
    <row r="70" spans="1:19" s="184" customFormat="1" ht="18.75" customHeight="1">
      <c r="A70" s="186"/>
      <c r="B70" s="200" t="s">
        <v>1006</v>
      </c>
      <c r="C70" s="201"/>
      <c r="D70" s="201"/>
      <c r="E70" s="202"/>
      <c r="F70" s="203"/>
      <c r="G70" s="202"/>
      <c r="H70" s="203"/>
      <c r="I70" s="202"/>
      <c r="J70" s="203"/>
      <c r="K70" s="202"/>
      <c r="L70" s="203"/>
      <c r="M70" s="202"/>
      <c r="N70" s="203"/>
      <c r="O70" s="201"/>
      <c r="P70" s="204"/>
      <c r="Q70" s="204"/>
      <c r="R70" s="205"/>
      <c r="S70" s="186"/>
    </row>
    <row r="71" spans="1:19" s="184" customFormat="1" ht="18" customHeight="1">
      <c r="A71" s="186"/>
      <c r="B71" s="200" t="s">
        <v>1007</v>
      </c>
      <c r="C71" s="201"/>
      <c r="D71" s="201"/>
      <c r="E71" s="202">
        <v>1</v>
      </c>
      <c r="F71" s="203">
        <v>1</v>
      </c>
      <c r="G71" s="202"/>
      <c r="H71" s="203"/>
      <c r="I71" s="202"/>
      <c r="J71" s="203"/>
      <c r="K71" s="202"/>
      <c r="L71" s="203"/>
      <c r="M71" s="202"/>
      <c r="N71" s="203"/>
      <c r="O71" s="201"/>
      <c r="P71" s="204"/>
      <c r="Q71" s="204"/>
      <c r="R71" s="206"/>
      <c r="S71" s="186"/>
    </row>
    <row r="72" spans="1:19" s="184" customFormat="1" ht="18" customHeight="1">
      <c r="A72" s="186"/>
      <c r="B72" s="207" t="s">
        <v>887</v>
      </c>
      <c r="C72" s="208"/>
      <c r="D72" s="208"/>
      <c r="E72" s="209">
        <v>1</v>
      </c>
      <c r="F72" s="210">
        <v>1</v>
      </c>
      <c r="G72" s="209"/>
      <c r="H72" s="210"/>
      <c r="I72" s="209"/>
      <c r="J72" s="210"/>
      <c r="K72" s="209"/>
      <c r="L72" s="210"/>
      <c r="M72" s="209"/>
      <c r="N72" s="210"/>
      <c r="O72" s="208"/>
      <c r="P72" s="211"/>
      <c r="Q72" s="211"/>
      <c r="R72" s="212"/>
      <c r="S72" s="186"/>
    </row>
    <row r="73" spans="1:19" s="184" customFormat="1" ht="15.75" customHeight="1">
      <c r="A73" s="186"/>
      <c r="B73" s="255" t="s">
        <v>988</v>
      </c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186"/>
    </row>
    <row r="74" spans="1:19" s="184" customFormat="1" ht="9" customHeight="1">
      <c r="A74" s="186"/>
      <c r="B74" s="186"/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  <c r="R74" s="186"/>
      <c r="S74" s="186"/>
    </row>
    <row r="75" spans="1:19" s="184" customFormat="1" ht="9" customHeight="1">
      <c r="A75" s="186"/>
      <c r="B75" s="186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  <c r="R75" s="186"/>
      <c r="S75" s="186"/>
    </row>
    <row r="76" spans="1:19" s="184" customFormat="1" ht="18" customHeight="1">
      <c r="A76" s="186"/>
      <c r="B76" s="187" t="s">
        <v>3670</v>
      </c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</row>
    <row r="77" spans="1:19" s="184" customFormat="1" ht="27" customHeight="1">
      <c r="A77" s="186"/>
      <c r="B77" s="247"/>
      <c r="C77" s="188"/>
      <c r="D77" s="248"/>
      <c r="E77" s="248"/>
      <c r="F77" s="248"/>
      <c r="G77" s="249" t="s">
        <v>893</v>
      </c>
      <c r="H77" s="249"/>
      <c r="I77" s="249"/>
      <c r="J77" s="249"/>
      <c r="K77" s="249"/>
      <c r="L77" s="249"/>
      <c r="M77" s="249"/>
      <c r="N77" s="249"/>
      <c r="O77" s="249"/>
      <c r="P77" s="249"/>
      <c r="Q77" s="249"/>
      <c r="R77" s="249"/>
      <c r="S77" s="186"/>
    </row>
    <row r="78" spans="1:19" s="184" customFormat="1" ht="18" customHeight="1">
      <c r="A78" s="186"/>
      <c r="B78" s="247"/>
      <c r="C78" s="189"/>
      <c r="D78" s="248"/>
      <c r="E78" s="248"/>
      <c r="F78" s="248"/>
      <c r="G78" s="250" t="s">
        <v>839</v>
      </c>
      <c r="H78" s="250"/>
      <c r="I78" s="250"/>
      <c r="J78" s="250"/>
      <c r="K78" s="251" t="s">
        <v>894</v>
      </c>
      <c r="L78" s="251"/>
      <c r="M78" s="251"/>
      <c r="N78" s="251"/>
      <c r="O78" s="251" t="s">
        <v>895</v>
      </c>
      <c r="P78" s="252" t="s">
        <v>896</v>
      </c>
      <c r="Q78" s="252"/>
      <c r="R78" s="252"/>
      <c r="S78" s="186"/>
    </row>
    <row r="79" spans="1:19" s="184" customFormat="1" ht="18" customHeight="1">
      <c r="A79" s="186"/>
      <c r="B79" s="253" t="s">
        <v>275</v>
      </c>
      <c r="C79" s="250" t="s">
        <v>998</v>
      </c>
      <c r="D79" s="250" t="s">
        <v>897</v>
      </c>
      <c r="E79" s="254" t="s">
        <v>849</v>
      </c>
      <c r="F79" s="254"/>
      <c r="G79" s="250" t="s">
        <v>898</v>
      </c>
      <c r="H79" s="250"/>
      <c r="I79" s="250" t="s">
        <v>899</v>
      </c>
      <c r="J79" s="250"/>
      <c r="K79" s="251" t="s">
        <v>898</v>
      </c>
      <c r="L79" s="251"/>
      <c r="M79" s="251" t="s">
        <v>899</v>
      </c>
      <c r="N79" s="251"/>
      <c r="O79" s="251"/>
      <c r="P79" s="252"/>
      <c r="Q79" s="252"/>
      <c r="R79" s="252"/>
      <c r="S79" s="186"/>
    </row>
    <row r="80" spans="1:19" s="184" customFormat="1" ht="45.75" customHeight="1">
      <c r="A80" s="186"/>
      <c r="B80" s="253"/>
      <c r="C80" s="250"/>
      <c r="D80" s="250"/>
      <c r="E80" s="190" t="s">
        <v>900</v>
      </c>
      <c r="F80" s="190" t="s">
        <v>901</v>
      </c>
      <c r="G80" s="190" t="s">
        <v>900</v>
      </c>
      <c r="H80" s="191" t="s">
        <v>902</v>
      </c>
      <c r="I80" s="190" t="s">
        <v>900</v>
      </c>
      <c r="J80" s="191" t="s">
        <v>902</v>
      </c>
      <c r="K80" s="191" t="s">
        <v>900</v>
      </c>
      <c r="L80" s="191" t="s">
        <v>901</v>
      </c>
      <c r="M80" s="191" t="s">
        <v>900</v>
      </c>
      <c r="N80" s="191" t="s">
        <v>901</v>
      </c>
      <c r="O80" s="251"/>
      <c r="P80" s="191" t="s">
        <v>903</v>
      </c>
      <c r="Q80" s="191" t="s">
        <v>904</v>
      </c>
      <c r="R80" s="192" t="s">
        <v>905</v>
      </c>
      <c r="S80" s="186"/>
    </row>
    <row r="81" spans="1:19" s="184" customFormat="1" ht="15" customHeight="1">
      <c r="A81" s="186"/>
      <c r="B81" s="193" t="s">
        <v>392</v>
      </c>
      <c r="C81" s="194" t="s">
        <v>1000</v>
      </c>
      <c r="D81" s="194" t="s">
        <v>914</v>
      </c>
      <c r="E81" s="195">
        <v>1</v>
      </c>
      <c r="F81" s="196">
        <v>1.4492753623188406E-2</v>
      </c>
      <c r="G81" s="195">
        <v>68</v>
      </c>
      <c r="H81" s="196">
        <v>5.2380218764443076E-3</v>
      </c>
      <c r="I81" s="195">
        <v>850</v>
      </c>
      <c r="J81" s="196">
        <v>5.1859941550795284E-3</v>
      </c>
      <c r="K81" s="195">
        <v>10</v>
      </c>
      <c r="L81" s="196">
        <v>0.14705882352941177</v>
      </c>
      <c r="M81" s="195">
        <v>100</v>
      </c>
      <c r="N81" s="196">
        <v>0.11764705882352941</v>
      </c>
      <c r="O81" s="197" t="s">
        <v>923</v>
      </c>
      <c r="P81" s="198">
        <v>12.5</v>
      </c>
      <c r="Q81" s="198">
        <v>8.7931034482758612</v>
      </c>
      <c r="R81" s="199"/>
      <c r="S81" s="186"/>
    </row>
    <row r="82" spans="1:19" s="184" customFormat="1" ht="15" customHeight="1">
      <c r="A82" s="186"/>
      <c r="B82" s="193" t="s">
        <v>711</v>
      </c>
      <c r="C82" s="194" t="s">
        <v>917</v>
      </c>
      <c r="D82" s="194" t="s">
        <v>914</v>
      </c>
      <c r="E82" s="195">
        <v>89</v>
      </c>
      <c r="F82" s="196">
        <v>0.50282485875706218</v>
      </c>
      <c r="G82" s="195">
        <v>88</v>
      </c>
      <c r="H82" s="196">
        <v>6.7786165459867509E-3</v>
      </c>
      <c r="I82" s="195">
        <v>369</v>
      </c>
      <c r="J82" s="196">
        <v>2.2513315802639368E-3</v>
      </c>
      <c r="K82" s="195">
        <v>4</v>
      </c>
      <c r="L82" s="196">
        <v>4.5454545454545456E-2</v>
      </c>
      <c r="M82" s="195">
        <v>30</v>
      </c>
      <c r="N82" s="196">
        <v>8.1300813008130079E-2</v>
      </c>
      <c r="O82" s="197" t="s">
        <v>930</v>
      </c>
      <c r="P82" s="198">
        <v>4.1931818181818183</v>
      </c>
      <c r="Q82" s="198">
        <v>3.6071428571428572</v>
      </c>
      <c r="R82" s="199"/>
      <c r="S82" s="186"/>
    </row>
    <row r="83" spans="1:19" s="184" customFormat="1" ht="15" customHeight="1">
      <c r="A83" s="186"/>
      <c r="B83" s="193" t="s">
        <v>410</v>
      </c>
      <c r="C83" s="194" t="s">
        <v>1000</v>
      </c>
      <c r="D83" s="194" t="s">
        <v>914</v>
      </c>
      <c r="E83" s="195">
        <v>9</v>
      </c>
      <c r="F83" s="196">
        <v>0.11842105263157894</v>
      </c>
      <c r="G83" s="195">
        <v>67</v>
      </c>
      <c r="H83" s="196">
        <v>5.1609921429671855E-3</v>
      </c>
      <c r="I83" s="195">
        <v>459</v>
      </c>
      <c r="J83" s="196">
        <v>2.8004368437429456E-3</v>
      </c>
      <c r="K83" s="195">
        <v>2</v>
      </c>
      <c r="L83" s="196">
        <v>2.9850746268656716E-2</v>
      </c>
      <c r="M83" s="195">
        <v>20</v>
      </c>
      <c r="N83" s="196">
        <v>4.357298474945534E-2</v>
      </c>
      <c r="O83" s="197" t="s">
        <v>939</v>
      </c>
      <c r="P83" s="198">
        <v>6.8507462686567164</v>
      </c>
      <c r="Q83" s="198">
        <v>6.1076923076923073</v>
      </c>
      <c r="R83" s="199"/>
      <c r="S83" s="186"/>
    </row>
    <row r="84" spans="1:19" s="184" customFormat="1" ht="15" customHeight="1">
      <c r="A84" s="186"/>
      <c r="B84" s="193" t="s">
        <v>792</v>
      </c>
      <c r="C84" s="194" t="s">
        <v>1000</v>
      </c>
      <c r="D84" s="194" t="s">
        <v>907</v>
      </c>
      <c r="E84" s="195">
        <v>4</v>
      </c>
      <c r="F84" s="196">
        <v>0.04</v>
      </c>
      <c r="G84" s="195">
        <v>96</v>
      </c>
      <c r="H84" s="196">
        <v>7.3948544138037284E-3</v>
      </c>
      <c r="I84" s="195">
        <v>741</v>
      </c>
      <c r="J84" s="196">
        <v>4.5209666693105067E-3</v>
      </c>
      <c r="K84" s="195">
        <v>14</v>
      </c>
      <c r="L84" s="196">
        <v>0.14583333333333334</v>
      </c>
      <c r="M84" s="195">
        <v>175</v>
      </c>
      <c r="N84" s="196">
        <v>0.23616734143049933</v>
      </c>
      <c r="O84" s="197" t="s">
        <v>924</v>
      </c>
      <c r="P84" s="198">
        <v>7.71875</v>
      </c>
      <c r="Q84" s="198">
        <v>5.024390243902439</v>
      </c>
      <c r="R84" s="199">
        <v>3.8645833333333335</v>
      </c>
      <c r="S84" s="186"/>
    </row>
    <row r="85" spans="1:19" s="184" customFormat="1" ht="15" customHeight="1">
      <c r="A85" s="186"/>
      <c r="B85" s="193" t="s">
        <v>390</v>
      </c>
      <c r="C85" s="194" t="s">
        <v>1000</v>
      </c>
      <c r="D85" s="194" t="s">
        <v>914</v>
      </c>
      <c r="E85" s="195">
        <v>78</v>
      </c>
      <c r="F85" s="196">
        <v>0.11538461538461539</v>
      </c>
      <c r="G85" s="195">
        <v>598</v>
      </c>
      <c r="H85" s="196">
        <v>4.606378061931906E-2</v>
      </c>
      <c r="I85" s="195">
        <v>2911</v>
      </c>
      <c r="J85" s="196">
        <v>1.7760504688748832E-2</v>
      </c>
      <c r="K85" s="195">
        <v>52</v>
      </c>
      <c r="L85" s="196">
        <v>8.6956521739130432E-2</v>
      </c>
      <c r="M85" s="195">
        <v>278</v>
      </c>
      <c r="N85" s="196">
        <v>9.5499828237718992E-2</v>
      </c>
      <c r="O85" s="197" t="s">
        <v>930</v>
      </c>
      <c r="P85" s="198">
        <v>4.867892976588629</v>
      </c>
      <c r="Q85" s="198">
        <v>3.9505494505494507</v>
      </c>
      <c r="R85" s="199"/>
      <c r="S85" s="186"/>
    </row>
    <row r="86" spans="1:19" s="184" customFormat="1" ht="15" customHeight="1">
      <c r="A86" s="186"/>
      <c r="B86" s="193" t="s">
        <v>754</v>
      </c>
      <c r="C86" s="194" t="s">
        <v>1000</v>
      </c>
      <c r="D86" s="194" t="s">
        <v>907</v>
      </c>
      <c r="E86" s="195">
        <v>21</v>
      </c>
      <c r="F86" s="196">
        <v>3.2110091743119268E-2</v>
      </c>
      <c r="G86" s="195">
        <v>633</v>
      </c>
      <c r="H86" s="196">
        <v>4.8759821291018336E-2</v>
      </c>
      <c r="I86" s="195">
        <v>3254</v>
      </c>
      <c r="J86" s="196">
        <v>1.9853205859563277E-2</v>
      </c>
      <c r="K86" s="195">
        <v>118</v>
      </c>
      <c r="L86" s="196">
        <v>0.18641390205371247</v>
      </c>
      <c r="M86" s="195">
        <v>876</v>
      </c>
      <c r="N86" s="196">
        <v>0.26920712968653965</v>
      </c>
      <c r="O86" s="197" t="s">
        <v>933</v>
      </c>
      <c r="P86" s="198">
        <v>5.1406003159557665</v>
      </c>
      <c r="Q86" s="198">
        <v>3</v>
      </c>
      <c r="R86" s="199">
        <v>2.5734597156398102</v>
      </c>
      <c r="S86" s="186"/>
    </row>
    <row r="87" spans="1:19" s="184" customFormat="1" ht="15" customHeight="1">
      <c r="A87" s="186"/>
      <c r="B87" s="193" t="s">
        <v>719</v>
      </c>
      <c r="C87" s="194" t="s">
        <v>1000</v>
      </c>
      <c r="D87" s="194" t="s">
        <v>907</v>
      </c>
      <c r="E87" s="195">
        <v>4</v>
      </c>
      <c r="F87" s="196">
        <v>2.7586206896551724E-2</v>
      </c>
      <c r="G87" s="195">
        <v>141</v>
      </c>
      <c r="H87" s="196">
        <v>1.0861192420274226E-2</v>
      </c>
      <c r="I87" s="195">
        <v>1026</v>
      </c>
      <c r="J87" s="196">
        <v>6.2598000036607013E-3</v>
      </c>
      <c r="K87" s="195">
        <v>2</v>
      </c>
      <c r="L87" s="196">
        <v>1.4184397163120567E-2</v>
      </c>
      <c r="M87" s="195">
        <v>105</v>
      </c>
      <c r="N87" s="196">
        <v>0.1023391812865497</v>
      </c>
      <c r="O87" s="197" t="s">
        <v>908</v>
      </c>
      <c r="P87" s="198">
        <v>7.2765957446808507</v>
      </c>
      <c r="Q87" s="198">
        <v>6.2517985611510793</v>
      </c>
      <c r="R87" s="199">
        <v>2.75177304964539</v>
      </c>
      <c r="S87" s="186"/>
    </row>
    <row r="88" spans="1:19" s="184" customFormat="1" ht="15" customHeight="1">
      <c r="A88" s="186"/>
      <c r="B88" s="193" t="s">
        <v>409</v>
      </c>
      <c r="C88" s="194" t="s">
        <v>1000</v>
      </c>
      <c r="D88" s="194" t="s">
        <v>914</v>
      </c>
      <c r="E88" s="195">
        <v>3</v>
      </c>
      <c r="F88" s="196">
        <v>5.4545454545454543E-2</v>
      </c>
      <c r="G88" s="195">
        <v>52</v>
      </c>
      <c r="H88" s="196">
        <v>4.0055461408103525E-3</v>
      </c>
      <c r="I88" s="195">
        <v>758</v>
      </c>
      <c r="J88" s="196">
        <v>4.6246865524120972E-3</v>
      </c>
      <c r="K88" s="195">
        <v>19</v>
      </c>
      <c r="L88" s="196">
        <v>0.36538461538461536</v>
      </c>
      <c r="M88" s="195">
        <v>324</v>
      </c>
      <c r="N88" s="196">
        <v>0.42744063324538256</v>
      </c>
      <c r="O88" s="197" t="s">
        <v>929</v>
      </c>
      <c r="P88" s="198">
        <v>14.576923076923077</v>
      </c>
      <c r="Q88" s="198">
        <v>6.2424242424242422</v>
      </c>
      <c r="R88" s="199"/>
      <c r="S88" s="186"/>
    </row>
    <row r="89" spans="1:19" s="184" customFormat="1" ht="15" customHeight="1">
      <c r="A89" s="186"/>
      <c r="B89" s="193" t="s">
        <v>389</v>
      </c>
      <c r="C89" s="194" t="s">
        <v>1000</v>
      </c>
      <c r="D89" s="194" t="s">
        <v>914</v>
      </c>
      <c r="E89" s="195">
        <v>5</v>
      </c>
      <c r="F89" s="196">
        <v>5.2631578947368418E-2</v>
      </c>
      <c r="G89" s="195">
        <v>90</v>
      </c>
      <c r="H89" s="196">
        <v>6.9326760129409951E-3</v>
      </c>
      <c r="I89" s="195">
        <v>967</v>
      </c>
      <c r="J89" s="196">
        <v>5.8998309976022404E-3</v>
      </c>
      <c r="K89" s="195">
        <v>28</v>
      </c>
      <c r="L89" s="196">
        <v>0.31111111111111112</v>
      </c>
      <c r="M89" s="195">
        <v>473</v>
      </c>
      <c r="N89" s="196">
        <v>0.48914167528438468</v>
      </c>
      <c r="O89" s="197" t="s">
        <v>930</v>
      </c>
      <c r="P89" s="198">
        <v>10.744444444444444</v>
      </c>
      <c r="Q89" s="198">
        <v>3.903225806451613</v>
      </c>
      <c r="R89" s="199"/>
      <c r="S89" s="186"/>
    </row>
    <row r="90" spans="1:19" s="184" customFormat="1" ht="15" customHeight="1">
      <c r="A90" s="186"/>
      <c r="B90" s="193" t="s">
        <v>404</v>
      </c>
      <c r="C90" s="194" t="s">
        <v>1000</v>
      </c>
      <c r="D90" s="194" t="s">
        <v>914</v>
      </c>
      <c r="E90" s="195">
        <v>13</v>
      </c>
      <c r="F90" s="196">
        <v>0.28260869565217389</v>
      </c>
      <c r="G90" s="195">
        <v>33</v>
      </c>
      <c r="H90" s="196">
        <v>2.5419812047450317E-3</v>
      </c>
      <c r="I90" s="195">
        <v>148</v>
      </c>
      <c r="J90" s="196">
        <v>9.0297309994325913E-4</v>
      </c>
      <c r="K90" s="195"/>
      <c r="L90" s="196"/>
      <c r="M90" s="195"/>
      <c r="N90" s="196"/>
      <c r="O90" s="197" t="s">
        <v>925</v>
      </c>
      <c r="P90" s="198">
        <v>4.4848484848484844</v>
      </c>
      <c r="Q90" s="198">
        <v>4.4848484848484844</v>
      </c>
      <c r="R90" s="199"/>
      <c r="S90" s="186"/>
    </row>
    <row r="91" spans="1:19" s="184" customFormat="1" ht="15" customHeight="1">
      <c r="A91" s="186"/>
      <c r="B91" s="193" t="s">
        <v>374</v>
      </c>
      <c r="C91" s="194" t="s">
        <v>1000</v>
      </c>
      <c r="D91" s="194" t="s">
        <v>907</v>
      </c>
      <c r="E91" s="195"/>
      <c r="F91" s="196"/>
      <c r="G91" s="195">
        <v>3614</v>
      </c>
      <c r="H91" s="196">
        <v>0.27838545678631954</v>
      </c>
      <c r="I91" s="195">
        <v>49549</v>
      </c>
      <c r="J91" s="196">
        <v>0.30230685222357123</v>
      </c>
      <c r="K91" s="195">
        <v>155</v>
      </c>
      <c r="L91" s="196">
        <v>4.2888765910348646E-2</v>
      </c>
      <c r="M91" s="195">
        <v>1882</v>
      </c>
      <c r="N91" s="196">
        <v>3.798260307977961E-2</v>
      </c>
      <c r="O91" s="197" t="s">
        <v>919</v>
      </c>
      <c r="P91" s="198">
        <v>13.710293303818483</v>
      </c>
      <c r="Q91" s="198">
        <v>12.433073142526743</v>
      </c>
      <c r="R91" s="199">
        <v>5.0935251798561154</v>
      </c>
      <c r="S91" s="186"/>
    </row>
    <row r="92" spans="1:19" s="184" customFormat="1" ht="15" customHeight="1">
      <c r="A92" s="186"/>
      <c r="B92" s="193" t="s">
        <v>768</v>
      </c>
      <c r="C92" s="194" t="s">
        <v>1003</v>
      </c>
      <c r="D92" s="194" t="s">
        <v>907</v>
      </c>
      <c r="E92" s="195"/>
      <c r="F92" s="196"/>
      <c r="G92" s="195">
        <v>60</v>
      </c>
      <c r="H92" s="196">
        <v>4.6217840086273301E-3</v>
      </c>
      <c r="I92" s="195">
        <v>377</v>
      </c>
      <c r="J92" s="196">
        <v>2.3001409370176262E-3</v>
      </c>
      <c r="K92" s="195">
        <v>5</v>
      </c>
      <c r="L92" s="196">
        <v>8.3333333333333329E-2</v>
      </c>
      <c r="M92" s="195">
        <v>18</v>
      </c>
      <c r="N92" s="196">
        <v>4.7745358090185673E-2</v>
      </c>
      <c r="O92" s="197" t="s">
        <v>916</v>
      </c>
      <c r="P92" s="198">
        <v>6.2833333333333332</v>
      </c>
      <c r="Q92" s="198">
        <v>5.0727272727272723</v>
      </c>
      <c r="R92" s="199">
        <v>3.1166666666666667</v>
      </c>
      <c r="S92" s="186"/>
    </row>
    <row r="93" spans="1:19" s="184" customFormat="1" ht="15" customHeight="1">
      <c r="A93" s="186"/>
      <c r="B93" s="193" t="s">
        <v>379</v>
      </c>
      <c r="C93" s="194" t="s">
        <v>1000</v>
      </c>
      <c r="D93" s="194" t="s">
        <v>907</v>
      </c>
      <c r="E93" s="195">
        <v>2</v>
      </c>
      <c r="F93" s="196">
        <v>5.1413881748071976E-3</v>
      </c>
      <c r="G93" s="195">
        <v>387</v>
      </c>
      <c r="H93" s="196">
        <v>2.981050685564628E-2</v>
      </c>
      <c r="I93" s="195">
        <v>4948</v>
      </c>
      <c r="J93" s="196">
        <v>3.0188587152157068E-2</v>
      </c>
      <c r="K93" s="195">
        <v>32</v>
      </c>
      <c r="L93" s="196">
        <v>8.2687338501291993E-2</v>
      </c>
      <c r="M93" s="195">
        <v>330</v>
      </c>
      <c r="N93" s="196">
        <v>6.6693613581244954E-2</v>
      </c>
      <c r="O93" s="197" t="s">
        <v>921</v>
      </c>
      <c r="P93" s="198">
        <v>12.785529715762275</v>
      </c>
      <c r="Q93" s="198">
        <v>11.025352112676057</v>
      </c>
      <c r="R93" s="199">
        <v>3.9302325581395348</v>
      </c>
      <c r="S93" s="186"/>
    </row>
    <row r="94" spans="1:19" s="184" customFormat="1" ht="15" customHeight="1">
      <c r="A94" s="186"/>
      <c r="B94" s="193" t="s">
        <v>396</v>
      </c>
      <c r="C94" s="194" t="s">
        <v>1000</v>
      </c>
      <c r="D94" s="194" t="s">
        <v>914</v>
      </c>
      <c r="E94" s="195">
        <v>7</v>
      </c>
      <c r="F94" s="196">
        <v>0.12280701754385964</v>
      </c>
      <c r="G94" s="195">
        <v>50</v>
      </c>
      <c r="H94" s="196">
        <v>3.8514866738561084E-3</v>
      </c>
      <c r="I94" s="195">
        <v>287</v>
      </c>
      <c r="J94" s="196">
        <v>1.7510356735386174E-3</v>
      </c>
      <c r="K94" s="195"/>
      <c r="L94" s="196"/>
      <c r="M94" s="195"/>
      <c r="N94" s="196"/>
      <c r="O94" s="197" t="s">
        <v>922</v>
      </c>
      <c r="P94" s="198">
        <v>5.74</v>
      </c>
      <c r="Q94" s="198">
        <v>5.74</v>
      </c>
      <c r="R94" s="199"/>
      <c r="S94" s="186"/>
    </row>
    <row r="95" spans="1:19" s="184" customFormat="1" ht="15" customHeight="1">
      <c r="A95" s="186"/>
      <c r="B95" s="193" t="s">
        <v>378</v>
      </c>
      <c r="C95" s="194" t="s">
        <v>1000</v>
      </c>
      <c r="D95" s="194" t="s">
        <v>907</v>
      </c>
      <c r="E95" s="195"/>
      <c r="F95" s="196"/>
      <c r="G95" s="195">
        <v>171</v>
      </c>
      <c r="H95" s="196">
        <v>1.3172084424587891E-2</v>
      </c>
      <c r="I95" s="195">
        <v>3169</v>
      </c>
      <c r="J95" s="196">
        <v>1.9334606444055324E-2</v>
      </c>
      <c r="K95" s="195">
        <v>67</v>
      </c>
      <c r="L95" s="196">
        <v>0.391812865497076</v>
      </c>
      <c r="M95" s="195">
        <v>776</v>
      </c>
      <c r="N95" s="196">
        <v>0.24487219943199748</v>
      </c>
      <c r="O95" s="197" t="s">
        <v>926</v>
      </c>
      <c r="P95" s="198">
        <v>18.532163742690059</v>
      </c>
      <c r="Q95" s="198">
        <v>11.192307692307692</v>
      </c>
      <c r="R95" s="199">
        <v>4.6315789473684212</v>
      </c>
      <c r="S95" s="186"/>
    </row>
    <row r="96" spans="1:19" s="184" customFormat="1" ht="15" customHeight="1">
      <c r="A96" s="186"/>
      <c r="B96" s="193" t="s">
        <v>375</v>
      </c>
      <c r="C96" s="194" t="s">
        <v>1000</v>
      </c>
      <c r="D96" s="194" t="s">
        <v>907</v>
      </c>
      <c r="E96" s="195"/>
      <c r="F96" s="196"/>
      <c r="G96" s="195">
        <v>1897</v>
      </c>
      <c r="H96" s="196">
        <v>0.14612540440610075</v>
      </c>
      <c r="I96" s="195">
        <v>26254</v>
      </c>
      <c r="J96" s="196">
        <v>0.16018010652642112</v>
      </c>
      <c r="K96" s="195">
        <v>125</v>
      </c>
      <c r="L96" s="196">
        <v>6.5893516078017925E-2</v>
      </c>
      <c r="M96" s="195">
        <v>2021</v>
      </c>
      <c r="N96" s="196">
        <v>7.6978746095833023E-2</v>
      </c>
      <c r="O96" s="197" t="s">
        <v>908</v>
      </c>
      <c r="P96" s="198">
        <v>13.839746968898261</v>
      </c>
      <c r="Q96" s="198">
        <v>11.824492099322798</v>
      </c>
      <c r="R96" s="199">
        <v>4.3062730627306269</v>
      </c>
      <c r="S96" s="186"/>
    </row>
    <row r="97" spans="1:19" s="184" customFormat="1" ht="15" customHeight="1">
      <c r="A97" s="186"/>
      <c r="B97" s="193" t="s">
        <v>775</v>
      </c>
      <c r="C97" s="194" t="s">
        <v>1569</v>
      </c>
      <c r="D97" s="194" t="s">
        <v>907</v>
      </c>
      <c r="E97" s="195"/>
      <c r="F97" s="196"/>
      <c r="G97" s="195">
        <v>86</v>
      </c>
      <c r="H97" s="196">
        <v>6.6245570790325068E-3</v>
      </c>
      <c r="I97" s="195">
        <v>4707</v>
      </c>
      <c r="J97" s="196">
        <v>2.8718205279952166E-2</v>
      </c>
      <c r="K97" s="195">
        <v>5</v>
      </c>
      <c r="L97" s="196">
        <v>5.8139534883720929E-2</v>
      </c>
      <c r="M97" s="195">
        <v>60</v>
      </c>
      <c r="N97" s="196">
        <v>1.2746972594008922E-2</v>
      </c>
      <c r="O97" s="197" t="s">
        <v>985</v>
      </c>
      <c r="P97" s="198">
        <v>54.732558139534881</v>
      </c>
      <c r="Q97" s="198">
        <v>50.370370370370374</v>
      </c>
      <c r="R97" s="199">
        <v>7.7209302325581399</v>
      </c>
      <c r="S97" s="186"/>
    </row>
    <row r="98" spans="1:19" s="184" customFormat="1" ht="15" customHeight="1">
      <c r="A98" s="186"/>
      <c r="B98" s="193" t="s">
        <v>784</v>
      </c>
      <c r="C98" s="194" t="s">
        <v>1000</v>
      </c>
      <c r="D98" s="194" t="s">
        <v>907</v>
      </c>
      <c r="E98" s="195"/>
      <c r="F98" s="196"/>
      <c r="G98" s="195">
        <v>1428</v>
      </c>
      <c r="H98" s="196">
        <v>0.10999845940533046</v>
      </c>
      <c r="I98" s="195">
        <v>15289</v>
      </c>
      <c r="J98" s="196">
        <v>9.3280781925895201E-2</v>
      </c>
      <c r="K98" s="195">
        <v>9</v>
      </c>
      <c r="L98" s="196">
        <v>6.3025210084033615E-3</v>
      </c>
      <c r="M98" s="195">
        <v>64</v>
      </c>
      <c r="N98" s="196">
        <v>4.1860160899993455E-3</v>
      </c>
      <c r="O98" s="197" t="s">
        <v>922</v>
      </c>
      <c r="P98" s="198">
        <v>10.706582633053221</v>
      </c>
      <c r="Q98" s="198">
        <v>10.55813953488372</v>
      </c>
      <c r="R98" s="199">
        <v>3.5126050420168067</v>
      </c>
      <c r="S98" s="186"/>
    </row>
    <row r="99" spans="1:19" s="184" customFormat="1" ht="15" customHeight="1">
      <c r="A99" s="186"/>
      <c r="B99" s="193" t="s">
        <v>692</v>
      </c>
      <c r="C99" s="194" t="s">
        <v>939</v>
      </c>
      <c r="D99" s="194" t="s">
        <v>907</v>
      </c>
      <c r="E99" s="195">
        <v>13</v>
      </c>
      <c r="F99" s="196">
        <v>0.13829787234042554</v>
      </c>
      <c r="G99" s="195">
        <v>81</v>
      </c>
      <c r="H99" s="196">
        <v>6.2394084116468955E-3</v>
      </c>
      <c r="I99" s="195">
        <v>792</v>
      </c>
      <c r="J99" s="196">
        <v>4.8321263186152782E-3</v>
      </c>
      <c r="K99" s="195">
        <v>8</v>
      </c>
      <c r="L99" s="196">
        <v>9.8765432098765427E-2</v>
      </c>
      <c r="M99" s="195">
        <v>101</v>
      </c>
      <c r="N99" s="196">
        <v>0.12752525252525251</v>
      </c>
      <c r="O99" s="197" t="s">
        <v>936</v>
      </c>
      <c r="P99" s="198">
        <v>9.7777777777777786</v>
      </c>
      <c r="Q99" s="198">
        <v>7.3835616438356162</v>
      </c>
      <c r="R99" s="199">
        <v>2.5555555555555554</v>
      </c>
      <c r="S99" s="186"/>
    </row>
    <row r="100" spans="1:19" s="184" customFormat="1" ht="15" customHeight="1">
      <c r="A100" s="186"/>
      <c r="B100" s="193" t="s">
        <v>702</v>
      </c>
      <c r="C100" s="194" t="s">
        <v>939</v>
      </c>
      <c r="D100" s="194" t="s">
        <v>914</v>
      </c>
      <c r="E100" s="195">
        <v>16</v>
      </c>
      <c r="F100" s="196">
        <v>0.23880597014925373</v>
      </c>
      <c r="G100" s="195">
        <v>51</v>
      </c>
      <c r="H100" s="196">
        <v>3.9285164073332305E-3</v>
      </c>
      <c r="I100" s="195">
        <v>477</v>
      </c>
      <c r="J100" s="196">
        <v>2.9102578964387473E-3</v>
      </c>
      <c r="K100" s="195">
        <v>5</v>
      </c>
      <c r="L100" s="196">
        <v>9.8039215686274508E-2</v>
      </c>
      <c r="M100" s="195">
        <v>56</v>
      </c>
      <c r="N100" s="196">
        <v>0.11740041928721175</v>
      </c>
      <c r="O100" s="197" t="s">
        <v>936</v>
      </c>
      <c r="P100" s="198">
        <v>9.3529411764705888</v>
      </c>
      <c r="Q100" s="198">
        <v>7.0869565217391308</v>
      </c>
      <c r="R100" s="199"/>
      <c r="S100" s="186"/>
    </row>
    <row r="101" spans="1:19" s="184" customFormat="1" ht="15" customHeight="1">
      <c r="A101" s="186"/>
      <c r="B101" s="193" t="s">
        <v>782</v>
      </c>
      <c r="C101" s="194" t="s">
        <v>1000</v>
      </c>
      <c r="D101" s="194" t="s">
        <v>907</v>
      </c>
      <c r="E101" s="195"/>
      <c r="F101" s="196"/>
      <c r="G101" s="195">
        <v>1141</v>
      </c>
      <c r="H101" s="196">
        <v>8.7890925897396402E-2</v>
      </c>
      <c r="I101" s="195">
        <v>16909</v>
      </c>
      <c r="J101" s="196">
        <v>0.10316467666851735</v>
      </c>
      <c r="K101" s="195">
        <v>46</v>
      </c>
      <c r="L101" s="196">
        <v>4.0315512708150744E-2</v>
      </c>
      <c r="M101" s="195">
        <v>540</v>
      </c>
      <c r="N101" s="196">
        <v>3.1935655568040691E-2</v>
      </c>
      <c r="O101" s="197" t="s">
        <v>942</v>
      </c>
      <c r="P101" s="198">
        <v>14.819456617002629</v>
      </c>
      <c r="Q101" s="198">
        <v>13.772602739726027</v>
      </c>
      <c r="R101" s="199">
        <v>6.9465381244522346</v>
      </c>
      <c r="S101" s="186"/>
    </row>
    <row r="102" spans="1:19" s="184" customFormat="1" ht="15" customHeight="1">
      <c r="A102" s="186"/>
      <c r="B102" s="193" t="s">
        <v>377</v>
      </c>
      <c r="C102" s="194" t="s">
        <v>1000</v>
      </c>
      <c r="D102" s="194" t="s">
        <v>907</v>
      </c>
      <c r="E102" s="195"/>
      <c r="F102" s="196"/>
      <c r="G102" s="195">
        <v>701</v>
      </c>
      <c r="H102" s="196">
        <v>5.3997843167462638E-2</v>
      </c>
      <c r="I102" s="195">
        <v>10194</v>
      </c>
      <c r="J102" s="196">
        <v>6.2195322843389078E-2</v>
      </c>
      <c r="K102" s="195">
        <v>56</v>
      </c>
      <c r="L102" s="196">
        <v>7.9885877318116971E-2</v>
      </c>
      <c r="M102" s="195">
        <v>762</v>
      </c>
      <c r="N102" s="196">
        <v>7.4749852854620366E-2</v>
      </c>
      <c r="O102" s="197" t="s">
        <v>922</v>
      </c>
      <c r="P102" s="198">
        <v>14.542082738944366</v>
      </c>
      <c r="Q102" s="198">
        <v>12.279069767441861</v>
      </c>
      <c r="R102" s="199">
        <v>4.1255349500713265</v>
      </c>
      <c r="S102" s="186"/>
    </row>
    <row r="103" spans="1:19" s="184" customFormat="1" ht="15" customHeight="1">
      <c r="A103" s="186"/>
      <c r="B103" s="193" t="s">
        <v>402</v>
      </c>
      <c r="C103" s="194" t="s">
        <v>1000</v>
      </c>
      <c r="D103" s="194" t="s">
        <v>914</v>
      </c>
      <c r="E103" s="195">
        <v>14</v>
      </c>
      <c r="F103" s="196">
        <v>0.29166666666666669</v>
      </c>
      <c r="G103" s="195">
        <v>34</v>
      </c>
      <c r="H103" s="196">
        <v>2.6190109382221538E-3</v>
      </c>
      <c r="I103" s="195">
        <v>336</v>
      </c>
      <c r="J103" s="196">
        <v>2.0499929836549666E-3</v>
      </c>
      <c r="K103" s="195">
        <v>4</v>
      </c>
      <c r="L103" s="196">
        <v>0.11764705882352941</v>
      </c>
      <c r="M103" s="195">
        <v>136</v>
      </c>
      <c r="N103" s="196">
        <v>0.40476190476190477</v>
      </c>
      <c r="O103" s="197" t="s">
        <v>929</v>
      </c>
      <c r="P103" s="198">
        <v>9.882352941176471</v>
      </c>
      <c r="Q103" s="198">
        <v>5.0666666666666664</v>
      </c>
      <c r="R103" s="199"/>
      <c r="S103" s="186"/>
    </row>
    <row r="104" spans="1:19" s="184" customFormat="1" ht="15" customHeight="1">
      <c r="A104" s="186"/>
      <c r="B104" s="193" t="s">
        <v>401</v>
      </c>
      <c r="C104" s="194" t="s">
        <v>1000</v>
      </c>
      <c r="D104" s="194" t="s">
        <v>914</v>
      </c>
      <c r="E104" s="195">
        <v>30</v>
      </c>
      <c r="F104" s="196">
        <v>0.30927835051546393</v>
      </c>
      <c r="G104" s="195">
        <v>67</v>
      </c>
      <c r="H104" s="196">
        <v>5.1609921429671855E-3</v>
      </c>
      <c r="I104" s="195">
        <v>365</v>
      </c>
      <c r="J104" s="196">
        <v>2.2269269018870917E-3</v>
      </c>
      <c r="K104" s="195">
        <v>1</v>
      </c>
      <c r="L104" s="196">
        <v>1.4925373134328358E-2</v>
      </c>
      <c r="M104" s="195">
        <v>1</v>
      </c>
      <c r="N104" s="196">
        <v>2.7397260273972603E-3</v>
      </c>
      <c r="O104" s="197" t="s">
        <v>916</v>
      </c>
      <c r="P104" s="198">
        <v>5.4477611940298507</v>
      </c>
      <c r="Q104" s="198">
        <v>5.2727272727272725</v>
      </c>
      <c r="R104" s="199"/>
      <c r="S104" s="186"/>
    </row>
    <row r="105" spans="1:19" s="184" customFormat="1" ht="15" customHeight="1">
      <c r="A105" s="186"/>
      <c r="B105" s="193" t="s">
        <v>400</v>
      </c>
      <c r="C105" s="194" t="s">
        <v>1000</v>
      </c>
      <c r="D105" s="194" t="s">
        <v>914</v>
      </c>
      <c r="E105" s="195">
        <v>10</v>
      </c>
      <c r="F105" s="196">
        <v>0.14705882352941177</v>
      </c>
      <c r="G105" s="195">
        <v>58</v>
      </c>
      <c r="H105" s="196">
        <v>4.4677245416730859E-3</v>
      </c>
      <c r="I105" s="195">
        <v>390</v>
      </c>
      <c r="J105" s="196">
        <v>2.379456141742372E-3</v>
      </c>
      <c r="K105" s="195">
        <v>13</v>
      </c>
      <c r="L105" s="196">
        <v>0.22413793103448276</v>
      </c>
      <c r="M105" s="195">
        <v>47</v>
      </c>
      <c r="N105" s="196">
        <v>0.12051282051282051</v>
      </c>
      <c r="O105" s="197" t="s">
        <v>928</v>
      </c>
      <c r="P105" s="198">
        <v>6.7241379310344831</v>
      </c>
      <c r="Q105" s="198">
        <v>4.7333333333333334</v>
      </c>
      <c r="R105" s="199"/>
      <c r="S105" s="186"/>
    </row>
    <row r="106" spans="1:19" s="184" customFormat="1" ht="15" customHeight="1">
      <c r="A106" s="186"/>
      <c r="B106" s="193" t="s">
        <v>783</v>
      </c>
      <c r="C106" s="194" t="s">
        <v>1000</v>
      </c>
      <c r="D106" s="194" t="s">
        <v>907</v>
      </c>
      <c r="E106" s="195"/>
      <c r="F106" s="196"/>
      <c r="G106" s="195">
        <v>238</v>
      </c>
      <c r="H106" s="196">
        <v>1.8333076567555076E-2</v>
      </c>
      <c r="I106" s="195">
        <v>2916</v>
      </c>
      <c r="J106" s="196">
        <v>1.779101053671989E-2</v>
      </c>
      <c r="K106" s="195">
        <v>23</v>
      </c>
      <c r="L106" s="196">
        <v>9.6638655462184878E-2</v>
      </c>
      <c r="M106" s="195">
        <v>219</v>
      </c>
      <c r="N106" s="196">
        <v>7.5102880658436219E-2</v>
      </c>
      <c r="O106" s="197" t="s">
        <v>926</v>
      </c>
      <c r="P106" s="198">
        <v>12.252100840336135</v>
      </c>
      <c r="Q106" s="198">
        <v>10.586046511627908</v>
      </c>
      <c r="R106" s="199">
        <v>3.2605042016806722</v>
      </c>
      <c r="S106" s="186"/>
    </row>
    <row r="107" spans="1:19" s="184" customFormat="1" ht="15" customHeight="1">
      <c r="A107" s="186"/>
      <c r="B107" s="193" t="s">
        <v>781</v>
      </c>
      <c r="C107" s="194" t="s">
        <v>1000</v>
      </c>
      <c r="D107" s="194" t="s">
        <v>907</v>
      </c>
      <c r="E107" s="195"/>
      <c r="F107" s="196"/>
      <c r="G107" s="195">
        <v>254</v>
      </c>
      <c r="H107" s="196">
        <v>1.9565552303189029E-2</v>
      </c>
      <c r="I107" s="195">
        <v>4108</v>
      </c>
      <c r="J107" s="196">
        <v>2.5063604693019652E-2</v>
      </c>
      <c r="K107" s="195">
        <v>26</v>
      </c>
      <c r="L107" s="196">
        <v>0.10236220472440945</v>
      </c>
      <c r="M107" s="195">
        <v>217</v>
      </c>
      <c r="N107" s="196">
        <v>5.2823758519961052E-2</v>
      </c>
      <c r="O107" s="197" t="s">
        <v>942</v>
      </c>
      <c r="P107" s="198">
        <v>16.173228346456693</v>
      </c>
      <c r="Q107" s="198">
        <v>13.87280701754386</v>
      </c>
      <c r="R107" s="199">
        <v>6.5</v>
      </c>
      <c r="S107" s="186"/>
    </row>
    <row r="108" spans="1:19" s="184" customFormat="1" ht="15" customHeight="1">
      <c r="A108" s="186"/>
      <c r="B108" s="193" t="s">
        <v>813</v>
      </c>
      <c r="C108" s="194" t="s">
        <v>926</v>
      </c>
      <c r="D108" s="194" t="s">
        <v>907</v>
      </c>
      <c r="E108" s="195">
        <v>4</v>
      </c>
      <c r="F108" s="196">
        <v>8.8888888888888892E-2</v>
      </c>
      <c r="G108" s="195">
        <v>41</v>
      </c>
      <c r="H108" s="196">
        <v>3.1582190725620088E-3</v>
      </c>
      <c r="I108" s="195">
        <v>1087</v>
      </c>
      <c r="J108" s="196">
        <v>6.6319713489075855E-3</v>
      </c>
      <c r="K108" s="195">
        <v>2</v>
      </c>
      <c r="L108" s="196">
        <v>4.878048780487805E-2</v>
      </c>
      <c r="M108" s="195">
        <v>103</v>
      </c>
      <c r="N108" s="196">
        <v>9.4756209751609935E-2</v>
      </c>
      <c r="O108" s="197" t="s">
        <v>944</v>
      </c>
      <c r="P108" s="198">
        <v>26.512195121951219</v>
      </c>
      <c r="Q108" s="198">
        <v>21.487179487179485</v>
      </c>
      <c r="R108" s="199">
        <v>8.2926829268292686</v>
      </c>
      <c r="S108" s="186"/>
    </row>
    <row r="109" spans="1:19" s="184" customFormat="1" ht="15" customHeight="1">
      <c r="A109" s="186"/>
      <c r="B109" s="193" t="s">
        <v>373</v>
      </c>
      <c r="C109" s="194" t="s">
        <v>1569</v>
      </c>
      <c r="D109" s="194" t="s">
        <v>907</v>
      </c>
      <c r="E109" s="195"/>
      <c r="F109" s="196"/>
      <c r="G109" s="195">
        <v>33</v>
      </c>
      <c r="H109" s="196">
        <v>2.5419812047450317E-3</v>
      </c>
      <c r="I109" s="195">
        <v>1572</v>
      </c>
      <c r="J109" s="196">
        <v>9.5910386021000223E-3</v>
      </c>
      <c r="K109" s="195">
        <v>5</v>
      </c>
      <c r="L109" s="196">
        <v>0.15151515151515152</v>
      </c>
      <c r="M109" s="195">
        <v>122</v>
      </c>
      <c r="N109" s="196">
        <v>7.7608142493638677E-2</v>
      </c>
      <c r="O109" s="197" t="s">
        <v>944</v>
      </c>
      <c r="P109" s="198">
        <v>47.636363636363633</v>
      </c>
      <c r="Q109" s="198">
        <v>38.75</v>
      </c>
      <c r="R109" s="199">
        <v>5.5151515151515156</v>
      </c>
      <c r="S109" s="186"/>
    </row>
    <row r="110" spans="1:19" s="184" customFormat="1" ht="15" customHeight="1">
      <c r="A110" s="186"/>
      <c r="B110" s="193" t="s">
        <v>376</v>
      </c>
      <c r="C110" s="194" t="s">
        <v>1000</v>
      </c>
      <c r="D110" s="194" t="s">
        <v>907</v>
      </c>
      <c r="E110" s="195"/>
      <c r="F110" s="196"/>
      <c r="G110" s="195">
        <v>45</v>
      </c>
      <c r="H110" s="196">
        <v>3.4663380064704975E-3</v>
      </c>
      <c r="I110" s="195">
        <v>937</v>
      </c>
      <c r="J110" s="196">
        <v>5.7167959097759041E-3</v>
      </c>
      <c r="K110" s="195">
        <v>2</v>
      </c>
      <c r="L110" s="196">
        <v>4.4444444444444446E-2</v>
      </c>
      <c r="M110" s="195">
        <v>77</v>
      </c>
      <c r="N110" s="196">
        <v>8.2177161152614725E-2</v>
      </c>
      <c r="O110" s="197" t="s">
        <v>945</v>
      </c>
      <c r="P110" s="198">
        <v>20.822222222222223</v>
      </c>
      <c r="Q110" s="198">
        <v>17.767441860465116</v>
      </c>
      <c r="R110" s="199">
        <v>7.9777777777777779</v>
      </c>
      <c r="S110" s="186"/>
    </row>
    <row r="111" spans="1:19" s="184" customFormat="1" ht="18.75" customHeight="1">
      <c r="A111" s="186"/>
      <c r="B111" s="200" t="s">
        <v>1006</v>
      </c>
      <c r="C111" s="201"/>
      <c r="D111" s="201"/>
      <c r="E111" s="202">
        <v>23</v>
      </c>
      <c r="F111" s="203">
        <v>6.4425770308123242E-2</v>
      </c>
      <c r="G111" s="202">
        <v>334</v>
      </c>
      <c r="H111" s="203">
        <v>2.5727930981358803E-2</v>
      </c>
      <c r="I111" s="202">
        <v>4269</v>
      </c>
      <c r="J111" s="203">
        <v>2.6045892997687656E-2</v>
      </c>
      <c r="K111" s="202">
        <v>62</v>
      </c>
      <c r="L111" s="203">
        <v>0.18562874251497005</v>
      </c>
      <c r="M111" s="202">
        <v>1015</v>
      </c>
      <c r="N111" s="203">
        <v>0.23776059967205435</v>
      </c>
      <c r="O111" s="201"/>
      <c r="P111" s="204">
        <v>12.781437125748504</v>
      </c>
      <c r="Q111" s="204">
        <v>8.2830882352941178</v>
      </c>
      <c r="R111" s="205">
        <v>4.4700598802395213</v>
      </c>
      <c r="S111" s="186"/>
    </row>
    <row r="112" spans="1:19" s="184" customFormat="1" ht="18" customHeight="1">
      <c r="A112" s="186"/>
      <c r="B112" s="200" t="s">
        <v>1007</v>
      </c>
      <c r="C112" s="201"/>
      <c r="D112" s="201"/>
      <c r="E112" s="202">
        <v>50</v>
      </c>
      <c r="F112" s="203">
        <v>0.12658227848101267</v>
      </c>
      <c r="G112" s="202">
        <v>345</v>
      </c>
      <c r="H112" s="203">
        <v>2.6575258049607149E-2</v>
      </c>
      <c r="I112" s="202">
        <v>3488</v>
      </c>
      <c r="J112" s="203">
        <v>2.1280879544608701E-2</v>
      </c>
      <c r="K112" s="202">
        <v>52</v>
      </c>
      <c r="L112" s="203">
        <v>0.15072463768115943</v>
      </c>
      <c r="M112" s="202">
        <v>734</v>
      </c>
      <c r="N112" s="203">
        <v>0.21043577981651376</v>
      </c>
      <c r="O112" s="201"/>
      <c r="P112" s="204">
        <v>10.110144927536233</v>
      </c>
      <c r="Q112" s="204">
        <v>7.225255972696246</v>
      </c>
      <c r="R112" s="206"/>
      <c r="S112" s="186"/>
    </row>
    <row r="113" spans="1:19" s="184" customFormat="1" ht="18" customHeight="1">
      <c r="A113" s="186"/>
      <c r="B113" s="207" t="s">
        <v>887</v>
      </c>
      <c r="C113" s="208"/>
      <c r="D113" s="208"/>
      <c r="E113" s="209">
        <v>396</v>
      </c>
      <c r="F113" s="210">
        <v>2.9600837195395427E-2</v>
      </c>
      <c r="G113" s="209">
        <v>12982</v>
      </c>
      <c r="H113" s="210">
        <v>1</v>
      </c>
      <c r="I113" s="209">
        <v>163903</v>
      </c>
      <c r="J113" s="210">
        <v>1</v>
      </c>
      <c r="K113" s="209">
        <v>952</v>
      </c>
      <c r="L113" s="210">
        <v>7.3332306270220304E-2</v>
      </c>
      <c r="M113" s="209">
        <v>11530</v>
      </c>
      <c r="N113" s="210">
        <v>7.0346485421255253E-2</v>
      </c>
      <c r="O113" s="208"/>
      <c r="P113" s="211">
        <v>12.625404406100754</v>
      </c>
      <c r="Q113" s="211">
        <v>11.016541978387364</v>
      </c>
      <c r="R113" s="212">
        <v>4.6543361743256302</v>
      </c>
      <c r="S113" s="186"/>
    </row>
    <row r="114" spans="1:19" s="184" customFormat="1" ht="15.75" customHeight="1">
      <c r="A114" s="186"/>
      <c r="B114" s="255" t="s">
        <v>988</v>
      </c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186"/>
    </row>
    <row r="115" spans="1:19" s="184" customFormat="1" ht="9" customHeight="1">
      <c r="A115" s="186"/>
      <c r="B115" s="186"/>
      <c r="C115" s="186"/>
      <c r="D115" s="186"/>
      <c r="E115" s="186"/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  <c r="R115" s="186"/>
      <c r="S115" s="186"/>
    </row>
    <row r="116" spans="1:19" s="184" customFormat="1" ht="9" customHeight="1">
      <c r="A116" s="186"/>
      <c r="B116" s="186"/>
      <c r="C116" s="186"/>
      <c r="D116" s="186"/>
      <c r="E116" s="186"/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  <c r="R116" s="186"/>
      <c r="S116" s="186"/>
    </row>
    <row r="117" spans="1:19" s="184" customFormat="1" ht="18" customHeight="1">
      <c r="A117" s="186"/>
      <c r="B117" s="187" t="s">
        <v>3671</v>
      </c>
      <c r="C117" s="186"/>
      <c r="D117" s="186"/>
      <c r="E117" s="186"/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  <c r="R117" s="186"/>
      <c r="S117" s="186"/>
    </row>
    <row r="118" spans="1:19" s="184" customFormat="1" ht="27" customHeight="1">
      <c r="A118" s="186"/>
      <c r="B118" s="247"/>
      <c r="C118" s="188"/>
      <c r="D118" s="248"/>
      <c r="E118" s="248"/>
      <c r="F118" s="248"/>
      <c r="G118" s="249" t="s">
        <v>893</v>
      </c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186"/>
    </row>
    <row r="119" spans="1:19" s="184" customFormat="1" ht="18" customHeight="1">
      <c r="A119" s="186"/>
      <c r="B119" s="247"/>
      <c r="C119" s="189"/>
      <c r="D119" s="248"/>
      <c r="E119" s="248"/>
      <c r="F119" s="248"/>
      <c r="G119" s="250" t="s">
        <v>839</v>
      </c>
      <c r="H119" s="250"/>
      <c r="I119" s="250"/>
      <c r="J119" s="250"/>
      <c r="K119" s="251" t="s">
        <v>894</v>
      </c>
      <c r="L119" s="251"/>
      <c r="M119" s="251"/>
      <c r="N119" s="251"/>
      <c r="O119" s="251" t="s">
        <v>895</v>
      </c>
      <c r="P119" s="252" t="s">
        <v>896</v>
      </c>
      <c r="Q119" s="252"/>
      <c r="R119" s="252"/>
      <c r="S119" s="186"/>
    </row>
    <row r="120" spans="1:19" s="184" customFormat="1" ht="18" customHeight="1">
      <c r="A120" s="186"/>
      <c r="B120" s="253" t="s">
        <v>275</v>
      </c>
      <c r="C120" s="250" t="s">
        <v>998</v>
      </c>
      <c r="D120" s="250" t="s">
        <v>897</v>
      </c>
      <c r="E120" s="254" t="s">
        <v>849</v>
      </c>
      <c r="F120" s="254"/>
      <c r="G120" s="250" t="s">
        <v>898</v>
      </c>
      <c r="H120" s="250"/>
      <c r="I120" s="250" t="s">
        <v>899</v>
      </c>
      <c r="J120" s="250"/>
      <c r="K120" s="251" t="s">
        <v>898</v>
      </c>
      <c r="L120" s="251"/>
      <c r="M120" s="251" t="s">
        <v>899</v>
      </c>
      <c r="N120" s="251"/>
      <c r="O120" s="251"/>
      <c r="P120" s="252"/>
      <c r="Q120" s="252"/>
      <c r="R120" s="252"/>
      <c r="S120" s="186"/>
    </row>
    <row r="121" spans="1:19" s="184" customFormat="1" ht="45.75" customHeight="1">
      <c r="A121" s="186"/>
      <c r="B121" s="253"/>
      <c r="C121" s="250"/>
      <c r="D121" s="250"/>
      <c r="E121" s="190" t="s">
        <v>900</v>
      </c>
      <c r="F121" s="190" t="s">
        <v>901</v>
      </c>
      <c r="G121" s="190" t="s">
        <v>900</v>
      </c>
      <c r="H121" s="191" t="s">
        <v>902</v>
      </c>
      <c r="I121" s="190" t="s">
        <v>900</v>
      </c>
      <c r="J121" s="191" t="s">
        <v>902</v>
      </c>
      <c r="K121" s="191" t="s">
        <v>900</v>
      </c>
      <c r="L121" s="191" t="s">
        <v>901</v>
      </c>
      <c r="M121" s="191" t="s">
        <v>900</v>
      </c>
      <c r="N121" s="191" t="s">
        <v>901</v>
      </c>
      <c r="O121" s="251"/>
      <c r="P121" s="191" t="s">
        <v>903</v>
      </c>
      <c r="Q121" s="191" t="s">
        <v>904</v>
      </c>
      <c r="R121" s="192" t="s">
        <v>905</v>
      </c>
      <c r="S121" s="186"/>
    </row>
    <row r="122" spans="1:19" s="184" customFormat="1" ht="15" customHeight="1">
      <c r="A122" s="186"/>
      <c r="B122" s="193" t="s">
        <v>392</v>
      </c>
      <c r="C122" s="194" t="s">
        <v>1000</v>
      </c>
      <c r="D122" s="194" t="s">
        <v>914</v>
      </c>
      <c r="E122" s="195">
        <v>57</v>
      </c>
      <c r="F122" s="196">
        <v>6.9563094947522573E-3</v>
      </c>
      <c r="G122" s="195">
        <v>8137</v>
      </c>
      <c r="H122" s="196">
        <v>0.10071167770282814</v>
      </c>
      <c r="I122" s="195">
        <v>78444</v>
      </c>
      <c r="J122" s="196">
        <v>0.14147845016493554</v>
      </c>
      <c r="K122" s="195">
        <v>304</v>
      </c>
      <c r="L122" s="196">
        <v>3.7360206464298884E-2</v>
      </c>
      <c r="M122" s="195">
        <v>2855</v>
      </c>
      <c r="N122" s="196">
        <v>3.6395390342154915E-2</v>
      </c>
      <c r="O122" s="197" t="s">
        <v>923</v>
      </c>
      <c r="P122" s="198">
        <v>9.6404080127811227</v>
      </c>
      <c r="Q122" s="198">
        <v>8.7186263245244486</v>
      </c>
      <c r="R122" s="199"/>
      <c r="S122" s="186"/>
    </row>
    <row r="123" spans="1:19" s="184" customFormat="1" ht="15" customHeight="1">
      <c r="A123" s="186"/>
      <c r="B123" s="193" t="s">
        <v>357</v>
      </c>
      <c r="C123" s="194" t="s">
        <v>1004</v>
      </c>
      <c r="D123" s="194" t="s">
        <v>914</v>
      </c>
      <c r="E123" s="195"/>
      <c r="F123" s="196"/>
      <c r="G123" s="195">
        <v>395</v>
      </c>
      <c r="H123" s="196">
        <v>4.8889163933411722E-3</v>
      </c>
      <c r="I123" s="195">
        <v>4250</v>
      </c>
      <c r="J123" s="196">
        <v>7.6651294324738169E-3</v>
      </c>
      <c r="K123" s="195">
        <v>15</v>
      </c>
      <c r="L123" s="196">
        <v>3.7974683544303799E-2</v>
      </c>
      <c r="M123" s="195">
        <v>169</v>
      </c>
      <c r="N123" s="196">
        <v>3.9764705882352938E-2</v>
      </c>
      <c r="O123" s="197" t="s">
        <v>922</v>
      </c>
      <c r="P123" s="198">
        <v>10.759493670886076</v>
      </c>
      <c r="Q123" s="198">
        <v>9.6710526315789469</v>
      </c>
      <c r="R123" s="199"/>
      <c r="S123" s="186"/>
    </row>
    <row r="124" spans="1:19" s="184" customFormat="1" ht="15" customHeight="1">
      <c r="A124" s="186"/>
      <c r="B124" s="193" t="s">
        <v>410</v>
      </c>
      <c r="C124" s="194" t="s">
        <v>1000</v>
      </c>
      <c r="D124" s="194" t="s">
        <v>914</v>
      </c>
      <c r="E124" s="195">
        <v>101</v>
      </c>
      <c r="F124" s="196">
        <v>8.8286713286713281E-2</v>
      </c>
      <c r="G124" s="195">
        <v>1043</v>
      </c>
      <c r="H124" s="196">
        <v>1.2909214679126183E-2</v>
      </c>
      <c r="I124" s="195">
        <v>6334</v>
      </c>
      <c r="J124" s="196">
        <v>1.1423748194185684E-2</v>
      </c>
      <c r="K124" s="195">
        <v>8</v>
      </c>
      <c r="L124" s="196">
        <v>7.6701821668264617E-3</v>
      </c>
      <c r="M124" s="195">
        <v>72</v>
      </c>
      <c r="N124" s="196">
        <v>1.1367224502683928E-2</v>
      </c>
      <c r="O124" s="197" t="s">
        <v>939</v>
      </c>
      <c r="P124" s="198">
        <v>6.0728667305848516</v>
      </c>
      <c r="Q124" s="198">
        <v>5.8879227053140095</v>
      </c>
      <c r="R124" s="199"/>
      <c r="S124" s="186"/>
    </row>
    <row r="125" spans="1:19" s="184" customFormat="1" ht="15" customHeight="1">
      <c r="A125" s="186"/>
      <c r="B125" s="193" t="s">
        <v>792</v>
      </c>
      <c r="C125" s="194" t="s">
        <v>1000</v>
      </c>
      <c r="D125" s="194" t="s">
        <v>907</v>
      </c>
      <c r="E125" s="195">
        <v>809</v>
      </c>
      <c r="F125" s="196">
        <v>8.3808142546358641E-2</v>
      </c>
      <c r="G125" s="195">
        <v>8844</v>
      </c>
      <c r="H125" s="196">
        <v>0.10946221919673248</v>
      </c>
      <c r="I125" s="195">
        <v>36219</v>
      </c>
      <c r="J125" s="196">
        <v>6.5323134803475097E-2</v>
      </c>
      <c r="K125" s="195">
        <v>233</v>
      </c>
      <c r="L125" s="196">
        <v>2.6345545002261422E-2</v>
      </c>
      <c r="M125" s="195">
        <v>1331</v>
      </c>
      <c r="N125" s="196">
        <v>3.6748667826279023E-2</v>
      </c>
      <c r="O125" s="197" t="s">
        <v>924</v>
      </c>
      <c r="P125" s="198">
        <v>4.095318860244233</v>
      </c>
      <c r="Q125" s="198">
        <v>3.7533387527581001</v>
      </c>
      <c r="R125" s="199">
        <v>1.4294436906377206</v>
      </c>
      <c r="S125" s="186"/>
    </row>
    <row r="126" spans="1:19" s="184" customFormat="1" ht="15" customHeight="1">
      <c r="A126" s="186"/>
      <c r="B126" s="193" t="s">
        <v>390</v>
      </c>
      <c r="C126" s="194" t="s">
        <v>1000</v>
      </c>
      <c r="D126" s="194" t="s">
        <v>914</v>
      </c>
      <c r="E126" s="195">
        <v>2336</v>
      </c>
      <c r="F126" s="196">
        <v>0.23836734693877551</v>
      </c>
      <c r="G126" s="195">
        <v>7464</v>
      </c>
      <c r="H126" s="196">
        <v>9.2381954328856986E-2</v>
      </c>
      <c r="I126" s="195">
        <v>29010</v>
      </c>
      <c r="J126" s="196">
        <v>5.2321271726133038E-2</v>
      </c>
      <c r="K126" s="195">
        <v>382</v>
      </c>
      <c r="L126" s="196">
        <v>5.1178992497320469E-2</v>
      </c>
      <c r="M126" s="195">
        <v>1885</v>
      </c>
      <c r="N126" s="196">
        <v>6.4977593933126507E-2</v>
      </c>
      <c r="O126" s="197" t="s">
        <v>930</v>
      </c>
      <c r="P126" s="198">
        <v>3.8866559485530545</v>
      </c>
      <c r="Q126" s="198">
        <v>3.3434058175656594</v>
      </c>
      <c r="R126" s="199"/>
      <c r="S126" s="186"/>
    </row>
    <row r="127" spans="1:19" s="184" customFormat="1" ht="15" customHeight="1">
      <c r="A127" s="186"/>
      <c r="B127" s="193" t="s">
        <v>754</v>
      </c>
      <c r="C127" s="194" t="s">
        <v>1000</v>
      </c>
      <c r="D127" s="194" t="s">
        <v>907</v>
      </c>
      <c r="E127" s="195">
        <v>772</v>
      </c>
      <c r="F127" s="196">
        <v>0.10750591839576661</v>
      </c>
      <c r="G127" s="195">
        <v>6409</v>
      </c>
      <c r="H127" s="196">
        <v>7.9324215607401452E-2</v>
      </c>
      <c r="I127" s="195">
        <v>26659</v>
      </c>
      <c r="J127" s="196">
        <v>4.8081102480075175E-2</v>
      </c>
      <c r="K127" s="195">
        <v>701</v>
      </c>
      <c r="L127" s="196">
        <v>0.10937743797784366</v>
      </c>
      <c r="M127" s="195">
        <v>4034</v>
      </c>
      <c r="N127" s="196">
        <v>0.15131850406992009</v>
      </c>
      <c r="O127" s="197" t="s">
        <v>933</v>
      </c>
      <c r="P127" s="198">
        <v>4.1596192853799341</v>
      </c>
      <c r="Q127" s="198">
        <v>3.0881219341275403</v>
      </c>
      <c r="R127" s="199">
        <v>1.7313153378062101</v>
      </c>
      <c r="S127" s="186"/>
    </row>
    <row r="128" spans="1:19" s="184" customFormat="1" ht="15" customHeight="1">
      <c r="A128" s="186"/>
      <c r="B128" s="193" t="s">
        <v>791</v>
      </c>
      <c r="C128" s="194" t="s">
        <v>1000</v>
      </c>
      <c r="D128" s="194" t="s">
        <v>907</v>
      </c>
      <c r="E128" s="195">
        <v>23</v>
      </c>
      <c r="F128" s="196">
        <v>3.4124629080118695E-3</v>
      </c>
      <c r="G128" s="195">
        <v>6717</v>
      </c>
      <c r="H128" s="196">
        <v>8.3136332693854814E-2</v>
      </c>
      <c r="I128" s="195">
        <v>54028</v>
      </c>
      <c r="J128" s="196">
        <v>9.744273246534009E-2</v>
      </c>
      <c r="K128" s="195">
        <v>997</v>
      </c>
      <c r="L128" s="196">
        <v>0.14842935834449902</v>
      </c>
      <c r="M128" s="195">
        <v>6303</v>
      </c>
      <c r="N128" s="196">
        <v>0.11666173095431998</v>
      </c>
      <c r="O128" s="197" t="s">
        <v>924</v>
      </c>
      <c r="P128" s="198">
        <v>8.0434717880005948</v>
      </c>
      <c r="Q128" s="198">
        <v>6.421153846153846</v>
      </c>
      <c r="R128" s="199">
        <v>1.6240881345838916</v>
      </c>
      <c r="S128" s="186"/>
    </row>
    <row r="129" spans="1:19" s="184" customFormat="1" ht="15" customHeight="1">
      <c r="A129" s="186"/>
      <c r="B129" s="193" t="s">
        <v>786</v>
      </c>
      <c r="C129" s="194" t="s">
        <v>1000</v>
      </c>
      <c r="D129" s="194" t="s">
        <v>907</v>
      </c>
      <c r="E129" s="195">
        <v>242</v>
      </c>
      <c r="F129" s="196">
        <v>3.6478745854687973E-2</v>
      </c>
      <c r="G129" s="195">
        <v>6392</v>
      </c>
      <c r="H129" s="196">
        <v>7.911380654743487E-2</v>
      </c>
      <c r="I129" s="195">
        <v>35552</v>
      </c>
      <c r="J129" s="196">
        <v>6.4120160372543325E-2</v>
      </c>
      <c r="K129" s="195">
        <v>37</v>
      </c>
      <c r="L129" s="196">
        <v>5.7884856070087613E-3</v>
      </c>
      <c r="M129" s="195">
        <v>226</v>
      </c>
      <c r="N129" s="196">
        <v>6.3568856885688569E-3</v>
      </c>
      <c r="O129" s="197" t="s">
        <v>922</v>
      </c>
      <c r="P129" s="198">
        <v>5.5619524405506882</v>
      </c>
      <c r="Q129" s="198">
        <v>5.4015735641227378</v>
      </c>
      <c r="R129" s="199">
        <v>2.3510638297872339</v>
      </c>
      <c r="S129" s="186"/>
    </row>
    <row r="130" spans="1:19" s="184" customFormat="1" ht="15" customHeight="1">
      <c r="A130" s="186"/>
      <c r="B130" s="193" t="s">
        <v>719</v>
      </c>
      <c r="C130" s="194" t="s">
        <v>1000</v>
      </c>
      <c r="D130" s="194" t="s">
        <v>907</v>
      </c>
      <c r="E130" s="195">
        <v>65</v>
      </c>
      <c r="F130" s="196">
        <v>0.13655462184873948</v>
      </c>
      <c r="G130" s="195">
        <v>411</v>
      </c>
      <c r="H130" s="196">
        <v>5.0869484497803085E-3</v>
      </c>
      <c r="I130" s="195">
        <v>1457</v>
      </c>
      <c r="J130" s="196">
        <v>2.627786725438671E-3</v>
      </c>
      <c r="K130" s="195">
        <v>1</v>
      </c>
      <c r="L130" s="196">
        <v>2.4330900243309003E-3</v>
      </c>
      <c r="M130" s="195">
        <v>7</v>
      </c>
      <c r="N130" s="196">
        <v>4.8043925875085793E-3</v>
      </c>
      <c r="O130" s="197" t="s">
        <v>908</v>
      </c>
      <c r="P130" s="198">
        <v>3.5450121654501214</v>
      </c>
      <c r="Q130" s="198">
        <v>3.473170731707317</v>
      </c>
      <c r="R130" s="199">
        <v>1.2798053527980535</v>
      </c>
      <c r="S130" s="186"/>
    </row>
    <row r="131" spans="1:19" s="184" customFormat="1" ht="15" customHeight="1">
      <c r="A131" s="186"/>
      <c r="B131" s="193" t="s">
        <v>409</v>
      </c>
      <c r="C131" s="194" t="s">
        <v>1000</v>
      </c>
      <c r="D131" s="194" t="s">
        <v>914</v>
      </c>
      <c r="E131" s="195">
        <v>31</v>
      </c>
      <c r="F131" s="196">
        <v>3.8318912237330034E-2</v>
      </c>
      <c r="G131" s="195">
        <v>778</v>
      </c>
      <c r="H131" s="196">
        <v>9.6293087443529921E-3</v>
      </c>
      <c r="I131" s="195">
        <v>8041</v>
      </c>
      <c r="J131" s="196">
        <v>1.4502424886240461E-2</v>
      </c>
      <c r="K131" s="195">
        <v>191</v>
      </c>
      <c r="L131" s="196">
        <v>0.24550128534704371</v>
      </c>
      <c r="M131" s="195">
        <v>1998</v>
      </c>
      <c r="N131" s="196">
        <v>0.24847655764208432</v>
      </c>
      <c r="O131" s="197" t="s">
        <v>929</v>
      </c>
      <c r="P131" s="198">
        <v>10.33547557840617</v>
      </c>
      <c r="Q131" s="198">
        <v>6.385008517887564</v>
      </c>
      <c r="R131" s="199"/>
      <c r="S131" s="186"/>
    </row>
    <row r="132" spans="1:19" s="184" customFormat="1" ht="15" customHeight="1">
      <c r="A132" s="186"/>
      <c r="B132" s="193" t="s">
        <v>389</v>
      </c>
      <c r="C132" s="194" t="s">
        <v>1000</v>
      </c>
      <c r="D132" s="194" t="s">
        <v>914</v>
      </c>
      <c r="E132" s="195">
        <v>316</v>
      </c>
      <c r="F132" s="196">
        <v>6.7622512304729293E-2</v>
      </c>
      <c r="G132" s="195">
        <v>4357</v>
      </c>
      <c r="H132" s="196">
        <v>5.3926604369082247E-2</v>
      </c>
      <c r="I132" s="195">
        <v>34310</v>
      </c>
      <c r="J132" s="196">
        <v>6.1880139018394509E-2</v>
      </c>
      <c r="K132" s="195">
        <v>1228</v>
      </c>
      <c r="L132" s="196">
        <v>0.28184530640348865</v>
      </c>
      <c r="M132" s="195">
        <v>8213</v>
      </c>
      <c r="N132" s="196">
        <v>0.23937627513844359</v>
      </c>
      <c r="O132" s="197" t="s">
        <v>930</v>
      </c>
      <c r="P132" s="198">
        <v>7.8746844158824878</v>
      </c>
      <c r="Q132" s="198">
        <v>4.801534036433365</v>
      </c>
      <c r="R132" s="199"/>
      <c r="S132" s="186"/>
    </row>
    <row r="133" spans="1:19" s="184" customFormat="1" ht="15" customHeight="1">
      <c r="A133" s="186"/>
      <c r="B133" s="193" t="s">
        <v>404</v>
      </c>
      <c r="C133" s="194" t="s">
        <v>1000</v>
      </c>
      <c r="D133" s="194" t="s">
        <v>914</v>
      </c>
      <c r="E133" s="195">
        <v>1610</v>
      </c>
      <c r="F133" s="196">
        <v>0.34416417272338606</v>
      </c>
      <c r="G133" s="195">
        <v>3068</v>
      </c>
      <c r="H133" s="196">
        <v>3.7972646822204345E-2</v>
      </c>
      <c r="I133" s="195">
        <v>13999</v>
      </c>
      <c r="J133" s="196">
        <v>2.5248034570635521E-2</v>
      </c>
      <c r="K133" s="195">
        <v>49</v>
      </c>
      <c r="L133" s="196">
        <v>1.5971316818774447E-2</v>
      </c>
      <c r="M133" s="195">
        <v>231</v>
      </c>
      <c r="N133" s="196">
        <v>1.6501178655618259E-2</v>
      </c>
      <c r="O133" s="197" t="s">
        <v>925</v>
      </c>
      <c r="P133" s="198">
        <v>4.5629074315514995</v>
      </c>
      <c r="Q133" s="198">
        <v>4.3332229214971845</v>
      </c>
      <c r="R133" s="199"/>
      <c r="S133" s="186"/>
    </row>
    <row r="134" spans="1:19" s="184" customFormat="1" ht="15" customHeight="1">
      <c r="A134" s="186"/>
      <c r="B134" s="193" t="s">
        <v>789</v>
      </c>
      <c r="C134" s="194" t="s">
        <v>1000</v>
      </c>
      <c r="D134" s="194" t="s">
        <v>907</v>
      </c>
      <c r="E134" s="195">
        <v>34</v>
      </c>
      <c r="F134" s="196">
        <v>8.3292503674669283E-3</v>
      </c>
      <c r="G134" s="195">
        <v>4048</v>
      </c>
      <c r="H134" s="196">
        <v>5.0102110279101428E-2</v>
      </c>
      <c r="I134" s="195">
        <v>37569</v>
      </c>
      <c r="J134" s="196">
        <v>6.7757940623202076E-2</v>
      </c>
      <c r="K134" s="195">
        <v>1311</v>
      </c>
      <c r="L134" s="196">
        <v>0.32386363636363635</v>
      </c>
      <c r="M134" s="195">
        <v>9671</v>
      </c>
      <c r="N134" s="196">
        <v>0.25741968112007241</v>
      </c>
      <c r="O134" s="197" t="s">
        <v>986</v>
      </c>
      <c r="P134" s="198">
        <v>9.2808794466403164</v>
      </c>
      <c r="Q134" s="198">
        <v>6.507124588966021</v>
      </c>
      <c r="R134" s="199">
        <v>2.2369071146245059</v>
      </c>
      <c r="S134" s="186"/>
    </row>
    <row r="135" spans="1:19" s="184" customFormat="1" ht="15" customHeight="1">
      <c r="A135" s="186"/>
      <c r="B135" s="193" t="s">
        <v>348</v>
      </c>
      <c r="C135" s="194" t="s">
        <v>1004</v>
      </c>
      <c r="D135" s="194" t="s">
        <v>914</v>
      </c>
      <c r="E135" s="195">
        <v>1</v>
      </c>
      <c r="F135" s="196">
        <v>8.7719298245614037E-4</v>
      </c>
      <c r="G135" s="195">
        <v>1139</v>
      </c>
      <c r="H135" s="196">
        <v>1.4097407017761E-2</v>
      </c>
      <c r="I135" s="195">
        <v>11406</v>
      </c>
      <c r="J135" s="196">
        <v>2.0571403836893262E-2</v>
      </c>
      <c r="K135" s="195">
        <v>3</v>
      </c>
      <c r="L135" s="196">
        <v>2.6338893766461808E-3</v>
      </c>
      <c r="M135" s="195">
        <v>33</v>
      </c>
      <c r="N135" s="196">
        <v>2.8932140978432403E-3</v>
      </c>
      <c r="O135" s="197" t="s">
        <v>938</v>
      </c>
      <c r="P135" s="198">
        <v>10.01404741000878</v>
      </c>
      <c r="Q135" s="198">
        <v>9.9242957746478879</v>
      </c>
      <c r="R135" s="199"/>
      <c r="S135" s="186"/>
    </row>
    <row r="136" spans="1:19" s="184" customFormat="1" ht="15" customHeight="1">
      <c r="A136" s="186"/>
      <c r="B136" s="193" t="s">
        <v>387</v>
      </c>
      <c r="C136" s="194" t="s">
        <v>1000</v>
      </c>
      <c r="D136" s="194" t="s">
        <v>914</v>
      </c>
      <c r="E136" s="195">
        <v>16</v>
      </c>
      <c r="F136" s="196">
        <v>7.0702607158638978E-3</v>
      </c>
      <c r="G136" s="195">
        <v>2247</v>
      </c>
      <c r="H136" s="196">
        <v>2.7811126926171173E-2</v>
      </c>
      <c r="I136" s="195">
        <v>16845</v>
      </c>
      <c r="J136" s="196">
        <v>3.0380965950593281E-2</v>
      </c>
      <c r="K136" s="195">
        <v>97</v>
      </c>
      <c r="L136" s="196">
        <v>4.3168669336893638E-2</v>
      </c>
      <c r="M136" s="195">
        <v>573</v>
      </c>
      <c r="N136" s="196">
        <v>3.4016028495102407E-2</v>
      </c>
      <c r="O136" s="197" t="s">
        <v>943</v>
      </c>
      <c r="P136" s="198">
        <v>7.4966622162883843</v>
      </c>
      <c r="Q136" s="198">
        <v>6.8013953488372092</v>
      </c>
      <c r="R136" s="199"/>
      <c r="S136" s="186"/>
    </row>
    <row r="137" spans="1:19" s="184" customFormat="1" ht="15" customHeight="1">
      <c r="A137" s="186"/>
      <c r="B137" s="193" t="s">
        <v>407</v>
      </c>
      <c r="C137" s="194" t="s">
        <v>1000</v>
      </c>
      <c r="D137" s="194" t="s">
        <v>914</v>
      </c>
      <c r="E137" s="195">
        <v>65</v>
      </c>
      <c r="F137" s="196">
        <v>0.10961214165261383</v>
      </c>
      <c r="G137" s="195">
        <v>528</v>
      </c>
      <c r="H137" s="196">
        <v>6.5350578624914909E-3</v>
      </c>
      <c r="I137" s="195">
        <v>2825</v>
      </c>
      <c r="J137" s="196">
        <v>5.0950566227620075E-3</v>
      </c>
      <c r="K137" s="195">
        <v>5</v>
      </c>
      <c r="L137" s="196">
        <v>9.46969696969697E-3</v>
      </c>
      <c r="M137" s="195">
        <v>24</v>
      </c>
      <c r="N137" s="196">
        <v>8.4955752212389386E-3</v>
      </c>
      <c r="O137" s="197" t="s">
        <v>939</v>
      </c>
      <c r="P137" s="198">
        <v>5.3503787878787881</v>
      </c>
      <c r="Q137" s="198">
        <v>5.1548757170172088</v>
      </c>
      <c r="R137" s="199"/>
      <c r="S137" s="186"/>
    </row>
    <row r="138" spans="1:19" s="184" customFormat="1" ht="15" customHeight="1">
      <c r="A138" s="186"/>
      <c r="B138" s="193" t="s">
        <v>386</v>
      </c>
      <c r="C138" s="194" t="s">
        <v>1000</v>
      </c>
      <c r="D138" s="194" t="s">
        <v>914</v>
      </c>
      <c r="E138" s="195">
        <v>2</v>
      </c>
      <c r="F138" s="196">
        <v>1.2642225031605564E-3</v>
      </c>
      <c r="G138" s="195">
        <v>1580</v>
      </c>
      <c r="H138" s="196">
        <v>1.9555665573364689E-2</v>
      </c>
      <c r="I138" s="195">
        <v>17538</v>
      </c>
      <c r="J138" s="196">
        <v>3.1630832938053126E-2</v>
      </c>
      <c r="K138" s="195">
        <v>347</v>
      </c>
      <c r="L138" s="196">
        <v>0.21962025316455697</v>
      </c>
      <c r="M138" s="195">
        <v>2361</v>
      </c>
      <c r="N138" s="196">
        <v>0.13462196373588778</v>
      </c>
      <c r="O138" s="197" t="s">
        <v>925</v>
      </c>
      <c r="P138" s="198">
        <v>11.1</v>
      </c>
      <c r="Q138" s="198">
        <v>8.3609083536090836</v>
      </c>
      <c r="R138" s="199"/>
      <c r="S138" s="186"/>
    </row>
    <row r="139" spans="1:19" s="184" customFormat="1" ht="15" customHeight="1">
      <c r="A139" s="186"/>
      <c r="B139" s="193" t="s">
        <v>408</v>
      </c>
      <c r="C139" s="194" t="s">
        <v>1000</v>
      </c>
      <c r="D139" s="194" t="s">
        <v>914</v>
      </c>
      <c r="E139" s="195">
        <v>229</v>
      </c>
      <c r="F139" s="196">
        <v>0.14977109221713539</v>
      </c>
      <c r="G139" s="195">
        <v>1300</v>
      </c>
      <c r="H139" s="196">
        <v>1.6090104585679808E-2</v>
      </c>
      <c r="I139" s="195">
        <v>5866</v>
      </c>
      <c r="J139" s="196">
        <v>1.0579682176680332E-2</v>
      </c>
      <c r="K139" s="195">
        <v>21</v>
      </c>
      <c r="L139" s="196">
        <v>1.6153846153846154E-2</v>
      </c>
      <c r="M139" s="195">
        <v>101</v>
      </c>
      <c r="N139" s="196">
        <v>1.7217865666553017E-2</v>
      </c>
      <c r="O139" s="197" t="s">
        <v>920</v>
      </c>
      <c r="P139" s="198">
        <v>4.5123076923076919</v>
      </c>
      <c r="Q139" s="198">
        <v>4.2939796716184517</v>
      </c>
      <c r="R139" s="199"/>
      <c r="S139" s="186"/>
    </row>
    <row r="140" spans="1:19" s="184" customFormat="1" ht="15" customHeight="1">
      <c r="A140" s="186"/>
      <c r="B140" s="193" t="s">
        <v>403</v>
      </c>
      <c r="C140" s="194" t="s">
        <v>1000</v>
      </c>
      <c r="D140" s="194" t="s">
        <v>914</v>
      </c>
      <c r="E140" s="195">
        <v>135</v>
      </c>
      <c r="F140" s="196">
        <v>0.10097232610321616</v>
      </c>
      <c r="G140" s="195">
        <v>1202</v>
      </c>
      <c r="H140" s="196">
        <v>1.4877158239990099E-2</v>
      </c>
      <c r="I140" s="195">
        <v>8768</v>
      </c>
      <c r="J140" s="196">
        <v>1.5813612909160099E-2</v>
      </c>
      <c r="K140" s="195">
        <v>263</v>
      </c>
      <c r="L140" s="196">
        <v>0.21880199667221298</v>
      </c>
      <c r="M140" s="195">
        <v>1537</v>
      </c>
      <c r="N140" s="196">
        <v>0.17529653284671534</v>
      </c>
      <c r="O140" s="197" t="s">
        <v>930</v>
      </c>
      <c r="P140" s="198">
        <v>7.2945091514143092</v>
      </c>
      <c r="Q140" s="198">
        <v>5.1703940362087328</v>
      </c>
      <c r="R140" s="199"/>
      <c r="S140" s="186"/>
    </row>
    <row r="141" spans="1:19" s="184" customFormat="1" ht="15" customHeight="1">
      <c r="A141" s="186"/>
      <c r="B141" s="193" t="s">
        <v>753</v>
      </c>
      <c r="C141" s="194" t="s">
        <v>1000</v>
      </c>
      <c r="D141" s="194" t="s">
        <v>907</v>
      </c>
      <c r="E141" s="195">
        <v>65</v>
      </c>
      <c r="F141" s="196">
        <v>2.9612756264236904E-2</v>
      </c>
      <c r="G141" s="195">
        <v>2130</v>
      </c>
      <c r="H141" s="196">
        <v>2.6363017513459992E-2</v>
      </c>
      <c r="I141" s="195">
        <v>16521</v>
      </c>
      <c r="J141" s="196">
        <v>2.9796612553858806E-2</v>
      </c>
      <c r="K141" s="195">
        <v>5</v>
      </c>
      <c r="L141" s="196">
        <v>2.3474178403755869E-3</v>
      </c>
      <c r="M141" s="195">
        <v>81</v>
      </c>
      <c r="N141" s="196">
        <v>4.9028509170147084E-3</v>
      </c>
      <c r="O141" s="197" t="s">
        <v>955</v>
      </c>
      <c r="P141" s="198">
        <v>7.7563380281690142</v>
      </c>
      <c r="Q141" s="198">
        <v>7.6164705882352939</v>
      </c>
      <c r="R141" s="199">
        <v>3.8981220657276996</v>
      </c>
      <c r="S141" s="186"/>
    </row>
    <row r="142" spans="1:19" s="184" customFormat="1" ht="15" customHeight="1">
      <c r="A142" s="186"/>
      <c r="B142" s="193" t="s">
        <v>378</v>
      </c>
      <c r="C142" s="194" t="s">
        <v>1000</v>
      </c>
      <c r="D142" s="194" t="s">
        <v>907</v>
      </c>
      <c r="E142" s="195"/>
      <c r="F142" s="196"/>
      <c r="G142" s="195">
        <v>331</v>
      </c>
      <c r="H142" s="196">
        <v>4.0967881675846281E-3</v>
      </c>
      <c r="I142" s="195">
        <v>5621</v>
      </c>
      <c r="J142" s="196">
        <v>1.0137810009396547E-2</v>
      </c>
      <c r="K142" s="195">
        <v>110</v>
      </c>
      <c r="L142" s="196">
        <v>0.33232628398791542</v>
      </c>
      <c r="M142" s="195">
        <v>1184</v>
      </c>
      <c r="N142" s="196">
        <v>0.21063867639210104</v>
      </c>
      <c r="O142" s="197" t="s">
        <v>926</v>
      </c>
      <c r="P142" s="198">
        <v>16.981873111782477</v>
      </c>
      <c r="Q142" s="198">
        <v>11.117647058823529</v>
      </c>
      <c r="R142" s="199">
        <v>2.9335347432024168</v>
      </c>
      <c r="S142" s="186"/>
    </row>
    <row r="143" spans="1:19" s="184" customFormat="1" ht="15" customHeight="1">
      <c r="A143" s="186"/>
      <c r="B143" s="193" t="s">
        <v>785</v>
      </c>
      <c r="C143" s="194" t="s">
        <v>1000</v>
      </c>
      <c r="D143" s="194" t="s">
        <v>907</v>
      </c>
      <c r="E143" s="195">
        <v>309</v>
      </c>
      <c r="F143" s="196">
        <v>0.13981900452488688</v>
      </c>
      <c r="G143" s="195">
        <v>1901</v>
      </c>
      <c r="H143" s="196">
        <v>2.3528683705674857E-2</v>
      </c>
      <c r="I143" s="195">
        <v>15639</v>
      </c>
      <c r="J143" s="196">
        <v>2.8205872751637183E-2</v>
      </c>
      <c r="K143" s="195">
        <v>39</v>
      </c>
      <c r="L143" s="196">
        <v>2.0515518148342977E-2</v>
      </c>
      <c r="M143" s="195">
        <v>422</v>
      </c>
      <c r="N143" s="196">
        <v>2.6983822495044441E-2</v>
      </c>
      <c r="O143" s="197" t="s">
        <v>915</v>
      </c>
      <c r="P143" s="198">
        <v>8.2267227774855343</v>
      </c>
      <c r="Q143" s="198">
        <v>7.522556390977444</v>
      </c>
      <c r="R143" s="199">
        <v>3.6970015781167804</v>
      </c>
      <c r="S143" s="186"/>
    </row>
    <row r="144" spans="1:19" s="184" customFormat="1" ht="15" customHeight="1">
      <c r="A144" s="186"/>
      <c r="B144" s="193" t="s">
        <v>405</v>
      </c>
      <c r="C144" s="194" t="s">
        <v>1000</v>
      </c>
      <c r="D144" s="194" t="s">
        <v>914</v>
      </c>
      <c r="E144" s="195">
        <v>64</v>
      </c>
      <c r="F144" s="196">
        <v>5.9369202226345084E-2</v>
      </c>
      <c r="G144" s="195">
        <v>1014</v>
      </c>
      <c r="H144" s="196">
        <v>1.255028157683025E-2</v>
      </c>
      <c r="I144" s="195">
        <v>6533</v>
      </c>
      <c r="J144" s="196">
        <v>1.1782656607612105E-2</v>
      </c>
      <c r="K144" s="195">
        <v>26</v>
      </c>
      <c r="L144" s="196">
        <v>2.564102564102564E-2</v>
      </c>
      <c r="M144" s="195">
        <v>169</v>
      </c>
      <c r="N144" s="196">
        <v>2.5868666768712689E-2</v>
      </c>
      <c r="O144" s="197" t="s">
        <v>926</v>
      </c>
      <c r="P144" s="198">
        <v>6.442800788954635</v>
      </c>
      <c r="Q144" s="198">
        <v>5.9676113360323884</v>
      </c>
      <c r="R144" s="199"/>
      <c r="S144" s="186"/>
    </row>
    <row r="145" spans="1:19" s="184" customFormat="1" ht="15" customHeight="1">
      <c r="A145" s="186"/>
      <c r="B145" s="193" t="s">
        <v>790</v>
      </c>
      <c r="C145" s="194" t="s">
        <v>1000</v>
      </c>
      <c r="D145" s="194" t="s">
        <v>907</v>
      </c>
      <c r="E145" s="195">
        <v>75</v>
      </c>
      <c r="F145" s="196">
        <v>5.3571428571428568E-2</v>
      </c>
      <c r="G145" s="195">
        <v>1325</v>
      </c>
      <c r="H145" s="196">
        <v>1.6399529673865956E-2</v>
      </c>
      <c r="I145" s="195">
        <v>7288</v>
      </c>
      <c r="J145" s="196">
        <v>1.3144344306792748E-2</v>
      </c>
      <c r="K145" s="195">
        <v>120</v>
      </c>
      <c r="L145" s="196">
        <v>9.056603773584905E-2</v>
      </c>
      <c r="M145" s="195">
        <v>821</v>
      </c>
      <c r="N145" s="196">
        <v>0.11265093304061471</v>
      </c>
      <c r="O145" s="197" t="s">
        <v>924</v>
      </c>
      <c r="P145" s="198">
        <v>5.5003773584905664</v>
      </c>
      <c r="Q145" s="198">
        <v>4.2663900414937759</v>
      </c>
      <c r="R145" s="199">
        <v>2.2135849056603774</v>
      </c>
      <c r="S145" s="186"/>
    </row>
    <row r="146" spans="1:19" s="184" customFormat="1" ht="15" customHeight="1">
      <c r="A146" s="186"/>
      <c r="B146" s="193" t="s">
        <v>399</v>
      </c>
      <c r="C146" s="194" t="s">
        <v>1000</v>
      </c>
      <c r="D146" s="194" t="s">
        <v>914</v>
      </c>
      <c r="E146" s="195">
        <v>25</v>
      </c>
      <c r="F146" s="196">
        <v>7.2886297376093298E-2</v>
      </c>
      <c r="G146" s="195">
        <v>318</v>
      </c>
      <c r="H146" s="196">
        <v>3.93588712172783E-3</v>
      </c>
      <c r="I146" s="195">
        <v>1869</v>
      </c>
      <c r="J146" s="196">
        <v>3.3708533904220151E-3</v>
      </c>
      <c r="K146" s="195">
        <v>9</v>
      </c>
      <c r="L146" s="196">
        <v>2.8301886792452831E-2</v>
      </c>
      <c r="M146" s="195">
        <v>45</v>
      </c>
      <c r="N146" s="196">
        <v>2.4077046548956663E-2</v>
      </c>
      <c r="O146" s="197" t="s">
        <v>926</v>
      </c>
      <c r="P146" s="198">
        <v>5.8773584905660377</v>
      </c>
      <c r="Q146" s="198">
        <v>5.3786407766990294</v>
      </c>
      <c r="R146" s="199"/>
      <c r="S146" s="186"/>
    </row>
    <row r="147" spans="1:19" s="184" customFormat="1" ht="15" customHeight="1">
      <c r="A147" s="186"/>
      <c r="B147" s="193" t="s">
        <v>383</v>
      </c>
      <c r="C147" s="194" t="s">
        <v>1000</v>
      </c>
      <c r="D147" s="194" t="s">
        <v>907</v>
      </c>
      <c r="E147" s="195">
        <v>878</v>
      </c>
      <c r="F147" s="196">
        <v>0.46504237288135591</v>
      </c>
      <c r="G147" s="195">
        <v>1010</v>
      </c>
      <c r="H147" s="196">
        <v>1.2500773562720465E-2</v>
      </c>
      <c r="I147" s="195">
        <v>3301</v>
      </c>
      <c r="J147" s="196">
        <v>5.9535511191990747E-3</v>
      </c>
      <c r="K147" s="195">
        <v>136</v>
      </c>
      <c r="L147" s="196">
        <v>0.13465346534653466</v>
      </c>
      <c r="M147" s="195">
        <v>750</v>
      </c>
      <c r="N147" s="196">
        <v>0.22720387761284458</v>
      </c>
      <c r="O147" s="197" t="s">
        <v>911</v>
      </c>
      <c r="P147" s="198">
        <v>3.2683168316831681</v>
      </c>
      <c r="Q147" s="198">
        <v>2.2951945080091534</v>
      </c>
      <c r="R147" s="199">
        <v>1.4039603960396039</v>
      </c>
      <c r="S147" s="186"/>
    </row>
    <row r="148" spans="1:19" s="184" customFormat="1" ht="15" customHeight="1">
      <c r="A148" s="186"/>
      <c r="B148" s="193" t="s">
        <v>398</v>
      </c>
      <c r="C148" s="194" t="s">
        <v>1000</v>
      </c>
      <c r="D148" s="194" t="s">
        <v>914</v>
      </c>
      <c r="E148" s="195">
        <v>59</v>
      </c>
      <c r="F148" s="196">
        <v>0.15567282321899736</v>
      </c>
      <c r="G148" s="195">
        <v>320</v>
      </c>
      <c r="H148" s="196">
        <v>3.9606411287827215E-3</v>
      </c>
      <c r="I148" s="195">
        <v>1477</v>
      </c>
      <c r="J148" s="196">
        <v>2.6638579227679592E-3</v>
      </c>
      <c r="K148" s="195">
        <v>2</v>
      </c>
      <c r="L148" s="196">
        <v>6.2500000000000003E-3</v>
      </c>
      <c r="M148" s="195">
        <v>13</v>
      </c>
      <c r="N148" s="196">
        <v>8.8016249153689916E-3</v>
      </c>
      <c r="O148" s="197" t="s">
        <v>943</v>
      </c>
      <c r="P148" s="198">
        <v>4.6156249999999996</v>
      </c>
      <c r="Q148" s="198">
        <v>4.4968553459119498</v>
      </c>
      <c r="R148" s="199"/>
      <c r="S148" s="186"/>
    </row>
    <row r="149" spans="1:19" s="184" customFormat="1" ht="15" customHeight="1">
      <c r="A149" s="186"/>
      <c r="B149" s="193" t="s">
        <v>382</v>
      </c>
      <c r="C149" s="194" t="s">
        <v>1000</v>
      </c>
      <c r="D149" s="194" t="s">
        <v>907</v>
      </c>
      <c r="E149" s="195">
        <v>198</v>
      </c>
      <c r="F149" s="196">
        <v>0.23543400713436385</v>
      </c>
      <c r="G149" s="195">
        <v>643</v>
      </c>
      <c r="H149" s="196">
        <v>7.958413268147781E-3</v>
      </c>
      <c r="I149" s="195">
        <v>3845</v>
      </c>
      <c r="J149" s="196">
        <v>6.9346876865557239E-3</v>
      </c>
      <c r="K149" s="195">
        <v>3</v>
      </c>
      <c r="L149" s="196">
        <v>4.6656298600311046E-3</v>
      </c>
      <c r="M149" s="195">
        <v>18</v>
      </c>
      <c r="N149" s="196">
        <v>4.6814044213263975E-3</v>
      </c>
      <c r="O149" s="197" t="s">
        <v>938</v>
      </c>
      <c r="P149" s="198">
        <v>5.979782270606532</v>
      </c>
      <c r="Q149" s="198">
        <v>5.8250000000000002</v>
      </c>
      <c r="R149" s="199">
        <v>2.6034214618973563</v>
      </c>
      <c r="S149" s="186"/>
    </row>
    <row r="150" spans="1:19" s="184" customFormat="1" ht="15" customHeight="1">
      <c r="A150" s="186"/>
      <c r="B150" s="193" t="s">
        <v>770</v>
      </c>
      <c r="C150" s="194" t="s">
        <v>1000</v>
      </c>
      <c r="D150" s="194" t="s">
        <v>907</v>
      </c>
      <c r="E150" s="195"/>
      <c r="F150" s="196"/>
      <c r="G150" s="195">
        <v>430</v>
      </c>
      <c r="H150" s="196">
        <v>5.322111516801782E-3</v>
      </c>
      <c r="I150" s="195">
        <v>5403</v>
      </c>
      <c r="J150" s="196">
        <v>9.7446339585073021E-3</v>
      </c>
      <c r="K150" s="195">
        <v>12</v>
      </c>
      <c r="L150" s="196">
        <v>2.7906976744186046E-2</v>
      </c>
      <c r="M150" s="195">
        <v>124</v>
      </c>
      <c r="N150" s="196">
        <v>2.2950212844715899E-2</v>
      </c>
      <c r="O150" s="197" t="s">
        <v>915</v>
      </c>
      <c r="P150" s="198">
        <v>12.565116279069768</v>
      </c>
      <c r="Q150" s="198">
        <v>11.724880382775119</v>
      </c>
      <c r="R150" s="199">
        <v>7.3069767441860467</v>
      </c>
      <c r="S150" s="186"/>
    </row>
    <row r="151" spans="1:19" s="184" customFormat="1" ht="15" customHeight="1">
      <c r="A151" s="186"/>
      <c r="B151" s="193" t="s">
        <v>769</v>
      </c>
      <c r="C151" s="194" t="s">
        <v>1000</v>
      </c>
      <c r="D151" s="194" t="s">
        <v>907</v>
      </c>
      <c r="E151" s="195"/>
      <c r="F151" s="196"/>
      <c r="G151" s="195">
        <v>394</v>
      </c>
      <c r="H151" s="196">
        <v>4.8765393898137265E-3</v>
      </c>
      <c r="I151" s="195">
        <v>5425</v>
      </c>
      <c r="J151" s="196">
        <v>9.7843122755695185E-3</v>
      </c>
      <c r="K151" s="195">
        <v>23</v>
      </c>
      <c r="L151" s="196">
        <v>5.8375634517766499E-2</v>
      </c>
      <c r="M151" s="195">
        <v>209</v>
      </c>
      <c r="N151" s="196">
        <v>3.8525345622119817E-2</v>
      </c>
      <c r="O151" s="197" t="s">
        <v>915</v>
      </c>
      <c r="P151" s="198">
        <v>13.769035532994923</v>
      </c>
      <c r="Q151" s="198">
        <v>12.137466307277627</v>
      </c>
      <c r="R151" s="199">
        <v>8.7487309644670059</v>
      </c>
      <c r="S151" s="186"/>
    </row>
    <row r="152" spans="1:19" s="184" customFormat="1" ht="18.75" customHeight="1">
      <c r="A152" s="186"/>
      <c r="B152" s="200" t="s">
        <v>1006</v>
      </c>
      <c r="C152" s="201"/>
      <c r="D152" s="201"/>
      <c r="E152" s="202">
        <v>40</v>
      </c>
      <c r="F152" s="203">
        <v>2.7063599458728011E-2</v>
      </c>
      <c r="G152" s="202">
        <v>1438</v>
      </c>
      <c r="H152" s="203">
        <v>1.7798131072467357E-2</v>
      </c>
      <c r="I152" s="202">
        <v>20558</v>
      </c>
      <c r="J152" s="203">
        <v>3.7077583734775703E-2</v>
      </c>
      <c r="K152" s="202">
        <v>236</v>
      </c>
      <c r="L152" s="203">
        <v>0.16411682892906815</v>
      </c>
      <c r="M152" s="202">
        <v>3032</v>
      </c>
      <c r="N152" s="203">
        <v>0.147485163926452</v>
      </c>
      <c r="O152" s="201"/>
      <c r="P152" s="204">
        <v>14.296244784422809</v>
      </c>
      <c r="Q152" s="204">
        <v>10.509983361064892</v>
      </c>
      <c r="R152" s="205">
        <v>4.1634214186369958</v>
      </c>
      <c r="S152" s="186"/>
    </row>
    <row r="153" spans="1:19" s="184" customFormat="1" ht="18" customHeight="1">
      <c r="A153" s="186"/>
      <c r="B153" s="200" t="s">
        <v>1007</v>
      </c>
      <c r="C153" s="201"/>
      <c r="D153" s="201"/>
      <c r="E153" s="202">
        <v>384</v>
      </c>
      <c r="F153" s="203">
        <v>9.9327470253491978E-2</v>
      </c>
      <c r="G153" s="202">
        <v>3482</v>
      </c>
      <c r="H153" s="203">
        <v>4.3096726282566993E-2</v>
      </c>
      <c r="I153" s="202">
        <v>31859</v>
      </c>
      <c r="J153" s="203">
        <v>5.7459613785690193E-2</v>
      </c>
      <c r="K153" s="202">
        <v>382</v>
      </c>
      <c r="L153" s="203">
        <v>0.10970706490522689</v>
      </c>
      <c r="M153" s="202">
        <v>3525</v>
      </c>
      <c r="N153" s="203">
        <v>0.11064377412975925</v>
      </c>
      <c r="O153" s="201"/>
      <c r="P153" s="204">
        <v>9.1496266513497986</v>
      </c>
      <c r="Q153" s="204">
        <v>7.6119354838709681</v>
      </c>
      <c r="R153" s="206"/>
      <c r="S153" s="186"/>
    </row>
    <row r="154" spans="1:19" s="184" customFormat="1" ht="18" customHeight="1">
      <c r="A154" s="186"/>
      <c r="B154" s="207" t="s">
        <v>887</v>
      </c>
      <c r="C154" s="208"/>
      <c r="D154" s="208"/>
      <c r="E154" s="209">
        <v>8941</v>
      </c>
      <c r="F154" s="210">
        <v>9.9636712133368999E-2</v>
      </c>
      <c r="G154" s="209">
        <v>80795</v>
      </c>
      <c r="H154" s="210">
        <v>1</v>
      </c>
      <c r="I154" s="209">
        <v>554459</v>
      </c>
      <c r="J154" s="210">
        <v>1</v>
      </c>
      <c r="K154" s="209">
        <v>7296</v>
      </c>
      <c r="L154" s="210">
        <v>9.0302617736246052E-2</v>
      </c>
      <c r="M154" s="209">
        <v>51573</v>
      </c>
      <c r="N154" s="210">
        <v>9.3014992993169912E-2</v>
      </c>
      <c r="O154" s="208"/>
      <c r="P154" s="211">
        <v>6.8625409988241843</v>
      </c>
      <c r="Q154" s="211">
        <v>5.7310439597817657</v>
      </c>
      <c r="R154" s="212">
        <v>2.2195271432949109</v>
      </c>
      <c r="S154" s="186"/>
    </row>
    <row r="155" spans="1:19" s="184" customFormat="1" ht="15.75" customHeight="1">
      <c r="A155" s="186"/>
      <c r="B155" s="255" t="s">
        <v>988</v>
      </c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186"/>
    </row>
    <row r="156" spans="1:19" s="184" customFormat="1" ht="9" customHeight="1">
      <c r="A156" s="186"/>
      <c r="B156" s="186"/>
      <c r="C156" s="186"/>
      <c r="D156" s="186"/>
      <c r="E156" s="186"/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  <c r="R156" s="186"/>
      <c r="S156" s="186"/>
    </row>
    <row r="157" spans="1:19" s="184" customFormat="1" ht="9" customHeight="1">
      <c r="A157" s="186"/>
      <c r="B157" s="186"/>
      <c r="C157" s="186"/>
      <c r="D157" s="186"/>
      <c r="E157" s="186"/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  <c r="R157" s="186"/>
      <c r="S157" s="186"/>
    </row>
    <row r="158" spans="1:19" s="184" customFormat="1" ht="18" customHeight="1">
      <c r="A158" s="186"/>
      <c r="B158" s="187" t="s">
        <v>3672</v>
      </c>
      <c r="C158" s="186"/>
      <c r="D158" s="186"/>
      <c r="E158" s="186"/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  <c r="R158" s="186"/>
      <c r="S158" s="186"/>
    </row>
    <row r="159" spans="1:19" s="184" customFormat="1" ht="27" customHeight="1">
      <c r="A159" s="186"/>
      <c r="B159" s="247"/>
      <c r="C159" s="188"/>
      <c r="D159" s="248"/>
      <c r="E159" s="248"/>
      <c r="F159" s="248"/>
      <c r="G159" s="249" t="s">
        <v>893</v>
      </c>
      <c r="H159" s="249"/>
      <c r="I159" s="249"/>
      <c r="J159" s="249"/>
      <c r="K159" s="249"/>
      <c r="L159" s="249"/>
      <c r="M159" s="249"/>
      <c r="N159" s="249"/>
      <c r="O159" s="249"/>
      <c r="P159" s="249"/>
      <c r="Q159" s="249"/>
      <c r="R159" s="249"/>
      <c r="S159" s="186"/>
    </row>
    <row r="160" spans="1:19" s="184" customFormat="1" ht="18" customHeight="1">
      <c r="A160" s="186"/>
      <c r="B160" s="247"/>
      <c r="C160" s="189"/>
      <c r="D160" s="248"/>
      <c r="E160" s="248"/>
      <c r="F160" s="248"/>
      <c r="G160" s="250" t="s">
        <v>839</v>
      </c>
      <c r="H160" s="250"/>
      <c r="I160" s="250"/>
      <c r="J160" s="250"/>
      <c r="K160" s="251" t="s">
        <v>894</v>
      </c>
      <c r="L160" s="251"/>
      <c r="M160" s="251"/>
      <c r="N160" s="251"/>
      <c r="O160" s="251" t="s">
        <v>895</v>
      </c>
      <c r="P160" s="252" t="s">
        <v>896</v>
      </c>
      <c r="Q160" s="252"/>
      <c r="R160" s="252"/>
      <c r="S160" s="186"/>
    </row>
    <row r="161" spans="1:19" s="184" customFormat="1" ht="18" customHeight="1">
      <c r="A161" s="186"/>
      <c r="B161" s="253" t="s">
        <v>275</v>
      </c>
      <c r="C161" s="250" t="s">
        <v>998</v>
      </c>
      <c r="D161" s="250" t="s">
        <v>897</v>
      </c>
      <c r="E161" s="254" t="s">
        <v>849</v>
      </c>
      <c r="F161" s="254"/>
      <c r="G161" s="250" t="s">
        <v>898</v>
      </c>
      <c r="H161" s="250"/>
      <c r="I161" s="250" t="s">
        <v>899</v>
      </c>
      <c r="J161" s="250"/>
      <c r="K161" s="251" t="s">
        <v>898</v>
      </c>
      <c r="L161" s="251"/>
      <c r="M161" s="251" t="s">
        <v>899</v>
      </c>
      <c r="N161" s="251"/>
      <c r="O161" s="251"/>
      <c r="P161" s="252"/>
      <c r="Q161" s="252"/>
      <c r="R161" s="252"/>
      <c r="S161" s="186"/>
    </row>
    <row r="162" spans="1:19" s="184" customFormat="1" ht="45.75" customHeight="1">
      <c r="A162" s="186"/>
      <c r="B162" s="253"/>
      <c r="C162" s="250"/>
      <c r="D162" s="250"/>
      <c r="E162" s="190" t="s">
        <v>900</v>
      </c>
      <c r="F162" s="190" t="s">
        <v>901</v>
      </c>
      <c r="G162" s="190" t="s">
        <v>900</v>
      </c>
      <c r="H162" s="191" t="s">
        <v>902</v>
      </c>
      <c r="I162" s="190" t="s">
        <v>900</v>
      </c>
      <c r="J162" s="191" t="s">
        <v>902</v>
      </c>
      <c r="K162" s="191" t="s">
        <v>900</v>
      </c>
      <c r="L162" s="191" t="s">
        <v>901</v>
      </c>
      <c r="M162" s="191" t="s">
        <v>900</v>
      </c>
      <c r="N162" s="191" t="s">
        <v>901</v>
      </c>
      <c r="O162" s="251"/>
      <c r="P162" s="191" t="s">
        <v>903</v>
      </c>
      <c r="Q162" s="191" t="s">
        <v>904</v>
      </c>
      <c r="R162" s="192" t="s">
        <v>905</v>
      </c>
      <c r="S162" s="186"/>
    </row>
    <row r="163" spans="1:19" s="184" customFormat="1" ht="15" customHeight="1">
      <c r="A163" s="186"/>
      <c r="B163" s="193" t="s">
        <v>733</v>
      </c>
      <c r="C163" s="194" t="s">
        <v>1002</v>
      </c>
      <c r="D163" s="194" t="s">
        <v>907</v>
      </c>
      <c r="E163" s="195">
        <v>1535</v>
      </c>
      <c r="F163" s="196">
        <v>0.1016085258489442</v>
      </c>
      <c r="G163" s="195">
        <v>13572</v>
      </c>
      <c r="H163" s="196">
        <v>0.10728260096279257</v>
      </c>
      <c r="I163" s="195">
        <v>52589</v>
      </c>
      <c r="J163" s="196">
        <v>5.6845291176867992E-2</v>
      </c>
      <c r="K163" s="195">
        <v>634</v>
      </c>
      <c r="L163" s="196">
        <v>4.6713822575891545E-2</v>
      </c>
      <c r="M163" s="195">
        <v>2878</v>
      </c>
      <c r="N163" s="196">
        <v>5.4726273555306244E-2</v>
      </c>
      <c r="O163" s="197" t="s">
        <v>928</v>
      </c>
      <c r="P163" s="198">
        <v>3.8748157972295902</v>
      </c>
      <c r="Q163" s="198">
        <v>3.3451847271603028</v>
      </c>
      <c r="R163" s="199">
        <v>1.235632183908046</v>
      </c>
      <c r="S163" s="186"/>
    </row>
    <row r="164" spans="1:19" s="184" customFormat="1" ht="15" customHeight="1">
      <c r="A164" s="186"/>
      <c r="B164" s="193" t="s">
        <v>446</v>
      </c>
      <c r="C164" s="194" t="s">
        <v>1001</v>
      </c>
      <c r="D164" s="194" t="s">
        <v>914</v>
      </c>
      <c r="E164" s="195">
        <v>466</v>
      </c>
      <c r="F164" s="196">
        <v>8.3692528735632182E-2</v>
      </c>
      <c r="G164" s="195">
        <v>5102</v>
      </c>
      <c r="H164" s="196">
        <v>4.0329784122617722E-2</v>
      </c>
      <c r="I164" s="195">
        <v>28133</v>
      </c>
      <c r="J164" s="196">
        <v>3.04099446020808E-2</v>
      </c>
      <c r="K164" s="195">
        <v>34</v>
      </c>
      <c r="L164" s="196">
        <v>6.6640533124264992E-3</v>
      </c>
      <c r="M164" s="195">
        <v>179</v>
      </c>
      <c r="N164" s="196">
        <v>6.3626346283723739E-3</v>
      </c>
      <c r="O164" s="197" t="s">
        <v>926</v>
      </c>
      <c r="P164" s="198">
        <v>5.5141121128969033</v>
      </c>
      <c r="Q164" s="198">
        <v>5.3936464088397793</v>
      </c>
      <c r="R164" s="199"/>
      <c r="S164" s="186"/>
    </row>
    <row r="165" spans="1:19" s="184" customFormat="1" ht="15" customHeight="1">
      <c r="A165" s="186"/>
      <c r="B165" s="193" t="s">
        <v>466</v>
      </c>
      <c r="C165" s="194" t="s">
        <v>1002</v>
      </c>
      <c r="D165" s="194" t="s">
        <v>914</v>
      </c>
      <c r="E165" s="195">
        <v>216</v>
      </c>
      <c r="F165" s="196">
        <v>0.1341614906832298</v>
      </c>
      <c r="G165" s="195">
        <v>1394</v>
      </c>
      <c r="H165" s="196">
        <v>1.1019153090342827E-2</v>
      </c>
      <c r="I165" s="195">
        <v>11594</v>
      </c>
      <c r="J165" s="196">
        <v>1.2532360491825429E-2</v>
      </c>
      <c r="K165" s="195">
        <v>13</v>
      </c>
      <c r="L165" s="196">
        <v>9.3256814921090381E-3</v>
      </c>
      <c r="M165" s="195">
        <v>93</v>
      </c>
      <c r="N165" s="196">
        <v>8.0213903743315516E-3</v>
      </c>
      <c r="O165" s="197" t="s">
        <v>952</v>
      </c>
      <c r="P165" s="198">
        <v>8.3170731707317067</v>
      </c>
      <c r="Q165" s="198">
        <v>8.0050687907313538</v>
      </c>
      <c r="R165" s="199"/>
      <c r="S165" s="186"/>
    </row>
    <row r="166" spans="1:19" s="184" customFormat="1" ht="15" customHeight="1">
      <c r="A166" s="186"/>
      <c r="B166" s="193" t="s">
        <v>719</v>
      </c>
      <c r="C166" s="194" t="s">
        <v>1000</v>
      </c>
      <c r="D166" s="194" t="s">
        <v>907</v>
      </c>
      <c r="E166" s="195">
        <v>311</v>
      </c>
      <c r="F166" s="196">
        <v>0.19425359150530919</v>
      </c>
      <c r="G166" s="195">
        <v>1290</v>
      </c>
      <c r="H166" s="196">
        <v>1.0197064194076217E-2</v>
      </c>
      <c r="I166" s="195">
        <v>5897</v>
      </c>
      <c r="J166" s="196">
        <v>6.3742737467909743E-3</v>
      </c>
      <c r="K166" s="195">
        <v>13</v>
      </c>
      <c r="L166" s="196">
        <v>1.0077519379844961E-2</v>
      </c>
      <c r="M166" s="195">
        <v>101</v>
      </c>
      <c r="N166" s="196">
        <v>1.712735289130066E-2</v>
      </c>
      <c r="O166" s="197" t="s">
        <v>908</v>
      </c>
      <c r="P166" s="198">
        <v>4.5713178294573646</v>
      </c>
      <c r="Q166" s="198">
        <v>4.2740798747063433</v>
      </c>
      <c r="R166" s="199">
        <v>1.2069767441860466</v>
      </c>
      <c r="S166" s="186"/>
    </row>
    <row r="167" spans="1:19" s="184" customFormat="1" ht="15" customHeight="1">
      <c r="A167" s="186"/>
      <c r="B167" s="193" t="s">
        <v>413</v>
      </c>
      <c r="C167" s="194" t="s">
        <v>1001</v>
      </c>
      <c r="D167" s="194" t="s">
        <v>907</v>
      </c>
      <c r="E167" s="195">
        <v>122</v>
      </c>
      <c r="F167" s="196">
        <v>2.0812009553053564E-2</v>
      </c>
      <c r="G167" s="195">
        <v>5740</v>
      </c>
      <c r="H167" s="196">
        <v>4.5372983313176345E-2</v>
      </c>
      <c r="I167" s="195">
        <v>57324</v>
      </c>
      <c r="J167" s="196">
        <v>6.1963518443453589E-2</v>
      </c>
      <c r="K167" s="195">
        <v>14</v>
      </c>
      <c r="L167" s="196">
        <v>2.4390243902439024E-3</v>
      </c>
      <c r="M167" s="195">
        <v>212</v>
      </c>
      <c r="N167" s="196">
        <v>3.6982764636103553E-3</v>
      </c>
      <c r="O167" s="197" t="s">
        <v>940</v>
      </c>
      <c r="P167" s="198">
        <v>9.9867595818815325</v>
      </c>
      <c r="Q167" s="198">
        <v>9.8714634998253583</v>
      </c>
      <c r="R167" s="199">
        <v>2.1322299651567946</v>
      </c>
      <c r="S167" s="186"/>
    </row>
    <row r="168" spans="1:19" s="184" customFormat="1" ht="15" customHeight="1">
      <c r="A168" s="186"/>
      <c r="B168" s="193" t="s">
        <v>547</v>
      </c>
      <c r="C168" s="194" t="s">
        <v>928</v>
      </c>
      <c r="D168" s="194" t="s">
        <v>907</v>
      </c>
      <c r="E168" s="195">
        <v>128</v>
      </c>
      <c r="F168" s="196">
        <v>3.4915439170758317E-2</v>
      </c>
      <c r="G168" s="195">
        <v>3538</v>
      </c>
      <c r="H168" s="196">
        <v>2.7966831874916012E-2</v>
      </c>
      <c r="I168" s="195">
        <v>11827</v>
      </c>
      <c r="J168" s="196">
        <v>1.2784218348871773E-2</v>
      </c>
      <c r="K168" s="195">
        <v>26</v>
      </c>
      <c r="L168" s="196">
        <v>7.3487846240814017E-3</v>
      </c>
      <c r="M168" s="195">
        <v>206</v>
      </c>
      <c r="N168" s="196">
        <v>1.7417772892534031E-2</v>
      </c>
      <c r="O168" s="197" t="s">
        <v>928</v>
      </c>
      <c r="P168" s="198">
        <v>3.3428490672696438</v>
      </c>
      <c r="Q168" s="198">
        <v>3.2340546697038723</v>
      </c>
      <c r="R168" s="199">
        <v>0.38609383832673827</v>
      </c>
      <c r="S168" s="186"/>
    </row>
    <row r="169" spans="1:19" s="184" customFormat="1" ht="15" customHeight="1">
      <c r="A169" s="186"/>
      <c r="B169" s="193" t="s">
        <v>430</v>
      </c>
      <c r="C169" s="194" t="s">
        <v>1001</v>
      </c>
      <c r="D169" s="194" t="s">
        <v>907</v>
      </c>
      <c r="E169" s="195">
        <v>105</v>
      </c>
      <c r="F169" s="196">
        <v>3.006872852233677E-2</v>
      </c>
      <c r="G169" s="195">
        <v>3387</v>
      </c>
      <c r="H169" s="196">
        <v>2.67732220351443E-2</v>
      </c>
      <c r="I169" s="195">
        <v>12307</v>
      </c>
      <c r="J169" s="196">
        <v>1.3303067153087421E-2</v>
      </c>
      <c r="K169" s="195">
        <v>31</v>
      </c>
      <c r="L169" s="196">
        <v>9.1526424564511363E-3</v>
      </c>
      <c r="M169" s="195">
        <v>89</v>
      </c>
      <c r="N169" s="196">
        <v>7.2316567806939144E-3</v>
      </c>
      <c r="O169" s="197" t="s">
        <v>930</v>
      </c>
      <c r="P169" s="198">
        <v>3.6335990552111013</v>
      </c>
      <c r="Q169" s="198">
        <v>3.5575089392133492</v>
      </c>
      <c r="R169" s="199">
        <v>0.56451136699143789</v>
      </c>
      <c r="S169" s="186"/>
    </row>
    <row r="170" spans="1:19" s="184" customFormat="1" ht="15" customHeight="1">
      <c r="A170" s="186"/>
      <c r="B170" s="193" t="s">
        <v>345</v>
      </c>
      <c r="C170" s="194" t="s">
        <v>1004</v>
      </c>
      <c r="D170" s="194" t="s">
        <v>907</v>
      </c>
      <c r="E170" s="195">
        <v>1</v>
      </c>
      <c r="F170" s="196">
        <v>8.1234768480909826E-4</v>
      </c>
      <c r="G170" s="195">
        <v>1230</v>
      </c>
      <c r="H170" s="196">
        <v>9.7227821385377881E-3</v>
      </c>
      <c r="I170" s="195">
        <v>14143</v>
      </c>
      <c r="J170" s="196">
        <v>1.5287663829212268E-2</v>
      </c>
      <c r="K170" s="195">
        <v>32</v>
      </c>
      <c r="L170" s="196">
        <v>2.6016260162601626E-2</v>
      </c>
      <c r="M170" s="195">
        <v>334</v>
      </c>
      <c r="N170" s="196">
        <v>2.3615923071484128E-2</v>
      </c>
      <c r="O170" s="197" t="s">
        <v>915</v>
      </c>
      <c r="P170" s="198">
        <v>11.498373983739837</v>
      </c>
      <c r="Q170" s="198">
        <v>10.698664440734557</v>
      </c>
      <c r="R170" s="199">
        <v>3.3780487804878048</v>
      </c>
      <c r="S170" s="186"/>
    </row>
    <row r="171" spans="1:19" s="184" customFormat="1" ht="15" customHeight="1">
      <c r="A171" s="186"/>
      <c r="B171" s="193" t="s">
        <v>471</v>
      </c>
      <c r="C171" s="194" t="s">
        <v>1002</v>
      </c>
      <c r="D171" s="194" t="s">
        <v>914</v>
      </c>
      <c r="E171" s="195">
        <v>375</v>
      </c>
      <c r="F171" s="196">
        <v>0.11773940345368916</v>
      </c>
      <c r="G171" s="195">
        <v>2810</v>
      </c>
      <c r="H171" s="196">
        <v>2.2212209601049745E-2</v>
      </c>
      <c r="I171" s="195">
        <v>19338</v>
      </c>
      <c r="J171" s="196">
        <v>2.0903121199837858E-2</v>
      </c>
      <c r="K171" s="195">
        <v>59</v>
      </c>
      <c r="L171" s="196">
        <v>2.099644128113879E-2</v>
      </c>
      <c r="M171" s="195">
        <v>422</v>
      </c>
      <c r="N171" s="196">
        <v>2.1822318750646396E-2</v>
      </c>
      <c r="O171" s="197" t="s">
        <v>936</v>
      </c>
      <c r="P171" s="198">
        <v>6.8818505338078291</v>
      </c>
      <c r="Q171" s="198">
        <v>6.4620138131588511</v>
      </c>
      <c r="R171" s="199"/>
      <c r="S171" s="186"/>
    </row>
    <row r="172" spans="1:19" s="184" customFormat="1" ht="15" customHeight="1">
      <c r="A172" s="186"/>
      <c r="B172" s="193" t="s">
        <v>517</v>
      </c>
      <c r="C172" s="194" t="s">
        <v>1567</v>
      </c>
      <c r="D172" s="194" t="s">
        <v>907</v>
      </c>
      <c r="E172" s="195">
        <v>2136</v>
      </c>
      <c r="F172" s="196">
        <v>0.34686586554075999</v>
      </c>
      <c r="G172" s="195">
        <v>4022</v>
      </c>
      <c r="H172" s="196">
        <v>3.1792707122926006E-2</v>
      </c>
      <c r="I172" s="195">
        <v>11779</v>
      </c>
      <c r="J172" s="196">
        <v>1.2732333468450209E-2</v>
      </c>
      <c r="K172" s="195">
        <v>5</v>
      </c>
      <c r="L172" s="196">
        <v>1.2431626056688214E-3</v>
      </c>
      <c r="M172" s="195">
        <v>73</v>
      </c>
      <c r="N172" s="196">
        <v>6.19747007386026E-3</v>
      </c>
      <c r="O172" s="197" t="s">
        <v>920</v>
      </c>
      <c r="P172" s="198">
        <v>2.9286424664346096</v>
      </c>
      <c r="Q172" s="198">
        <v>2.8951954194672642</v>
      </c>
      <c r="R172" s="199">
        <v>0.86872202884137251</v>
      </c>
      <c r="S172" s="186"/>
    </row>
    <row r="173" spans="1:19" s="184" customFormat="1" ht="15" customHeight="1">
      <c r="A173" s="186"/>
      <c r="B173" s="193" t="s">
        <v>545</v>
      </c>
      <c r="C173" s="194" t="s">
        <v>928</v>
      </c>
      <c r="D173" s="194" t="s">
        <v>907</v>
      </c>
      <c r="E173" s="195">
        <v>78</v>
      </c>
      <c r="F173" s="196">
        <v>2.0082389289392381E-2</v>
      </c>
      <c r="G173" s="195">
        <v>3806</v>
      </c>
      <c r="H173" s="196">
        <v>3.0085291722987659E-2</v>
      </c>
      <c r="I173" s="195">
        <v>18484</v>
      </c>
      <c r="J173" s="196">
        <v>1.9980002702337522E-2</v>
      </c>
      <c r="K173" s="195">
        <v>27</v>
      </c>
      <c r="L173" s="196">
        <v>7.0940620073568052E-3</v>
      </c>
      <c r="M173" s="195">
        <v>380</v>
      </c>
      <c r="N173" s="196">
        <v>2.0558320709803072E-2</v>
      </c>
      <c r="O173" s="197" t="s">
        <v>916</v>
      </c>
      <c r="P173" s="198">
        <v>4.8565423016290072</v>
      </c>
      <c r="Q173" s="198">
        <v>4.6755755490870596</v>
      </c>
      <c r="R173" s="199">
        <v>0.58959537572254339</v>
      </c>
      <c r="S173" s="186"/>
    </row>
    <row r="174" spans="1:19" s="184" customFormat="1" ht="15" customHeight="1">
      <c r="A174" s="186"/>
      <c r="B174" s="193" t="s">
        <v>421</v>
      </c>
      <c r="C174" s="194" t="s">
        <v>1001</v>
      </c>
      <c r="D174" s="194" t="s">
        <v>907</v>
      </c>
      <c r="E174" s="195">
        <v>5607</v>
      </c>
      <c r="F174" s="196">
        <v>0.59687034277198214</v>
      </c>
      <c r="G174" s="195">
        <v>3787</v>
      </c>
      <c r="H174" s="196">
        <v>2.9935102405400493E-2</v>
      </c>
      <c r="I174" s="195">
        <v>12052</v>
      </c>
      <c r="J174" s="196">
        <v>1.3027428725847858E-2</v>
      </c>
      <c r="K174" s="195">
        <v>449</v>
      </c>
      <c r="L174" s="196">
        <v>0.11856350673356218</v>
      </c>
      <c r="M174" s="195">
        <v>1581</v>
      </c>
      <c r="N174" s="196">
        <v>0.13118154663126452</v>
      </c>
      <c r="O174" s="197" t="s">
        <v>911</v>
      </c>
      <c r="P174" s="198">
        <v>3.182466332189068</v>
      </c>
      <c r="Q174" s="198">
        <v>2.5943678849610543</v>
      </c>
      <c r="R174" s="199">
        <v>0.45392130974386058</v>
      </c>
      <c r="S174" s="186"/>
    </row>
    <row r="175" spans="1:19" s="184" customFormat="1" ht="15" customHeight="1">
      <c r="A175" s="186"/>
      <c r="B175" s="193" t="s">
        <v>444</v>
      </c>
      <c r="C175" s="194" t="s">
        <v>1001</v>
      </c>
      <c r="D175" s="194" t="s">
        <v>914</v>
      </c>
      <c r="E175" s="195">
        <v>133</v>
      </c>
      <c r="F175" s="196">
        <v>4.5641729581331503E-2</v>
      </c>
      <c r="G175" s="195">
        <v>2781</v>
      </c>
      <c r="H175" s="196">
        <v>2.1982973274206171E-2</v>
      </c>
      <c r="I175" s="195">
        <v>15735</v>
      </c>
      <c r="J175" s="196">
        <v>1.7008512363194162E-2</v>
      </c>
      <c r="K175" s="195">
        <v>33</v>
      </c>
      <c r="L175" s="196">
        <v>1.1866235167206042E-2</v>
      </c>
      <c r="M175" s="195">
        <v>157</v>
      </c>
      <c r="N175" s="196">
        <v>9.9777565935811885E-3</v>
      </c>
      <c r="O175" s="197" t="s">
        <v>943</v>
      </c>
      <c r="P175" s="198">
        <v>5.6580366774541533</v>
      </c>
      <c r="Q175" s="198">
        <v>5.4647016011644833</v>
      </c>
      <c r="R175" s="199"/>
      <c r="S175" s="186"/>
    </row>
    <row r="176" spans="1:19" s="184" customFormat="1" ht="15" customHeight="1">
      <c r="A176" s="186"/>
      <c r="B176" s="193" t="s">
        <v>803</v>
      </c>
      <c r="C176" s="194" t="s">
        <v>1001</v>
      </c>
      <c r="D176" s="194" t="s">
        <v>907</v>
      </c>
      <c r="E176" s="195">
        <v>2</v>
      </c>
      <c r="F176" s="196">
        <v>6.5359477124183002E-4</v>
      </c>
      <c r="G176" s="195">
        <v>3058</v>
      </c>
      <c r="H176" s="196">
        <v>2.4172575430608582E-2</v>
      </c>
      <c r="I176" s="195">
        <v>58602</v>
      </c>
      <c r="J176" s="196">
        <v>6.3344953384677744E-2</v>
      </c>
      <c r="K176" s="195">
        <v>680</v>
      </c>
      <c r="L176" s="196">
        <v>0.22236756049705689</v>
      </c>
      <c r="M176" s="195">
        <v>10464</v>
      </c>
      <c r="N176" s="196">
        <v>0.17856045868741682</v>
      </c>
      <c r="O176" s="197" t="s">
        <v>923</v>
      </c>
      <c r="P176" s="198">
        <v>19.163505559189012</v>
      </c>
      <c r="Q176" s="198">
        <v>13.341883936080739</v>
      </c>
      <c r="R176" s="199">
        <v>3.6965336821451928</v>
      </c>
      <c r="S176" s="186"/>
    </row>
    <row r="177" spans="1:19" s="184" customFormat="1" ht="15" customHeight="1">
      <c r="A177" s="186"/>
      <c r="B177" s="193" t="s">
        <v>467</v>
      </c>
      <c r="C177" s="194" t="s">
        <v>1002</v>
      </c>
      <c r="D177" s="194" t="s">
        <v>914</v>
      </c>
      <c r="E177" s="195">
        <v>97</v>
      </c>
      <c r="F177" s="196">
        <v>5.1982851018220796E-2</v>
      </c>
      <c r="G177" s="195">
        <v>1769</v>
      </c>
      <c r="H177" s="196">
        <v>1.3983415937458006E-2</v>
      </c>
      <c r="I177" s="195">
        <v>17692</v>
      </c>
      <c r="J177" s="196">
        <v>1.9123902175381704E-2</v>
      </c>
      <c r="K177" s="195">
        <v>61</v>
      </c>
      <c r="L177" s="196">
        <v>3.4482758620689655E-2</v>
      </c>
      <c r="M177" s="195">
        <v>792</v>
      </c>
      <c r="N177" s="196">
        <v>4.4765995930364004E-2</v>
      </c>
      <c r="O177" s="197" t="s">
        <v>908</v>
      </c>
      <c r="P177" s="198">
        <v>10.001130582249859</v>
      </c>
      <c r="Q177" s="198">
        <v>8.966042154566745</v>
      </c>
      <c r="R177" s="199"/>
      <c r="S177" s="186"/>
    </row>
    <row r="178" spans="1:19" s="184" customFormat="1" ht="15" customHeight="1">
      <c r="A178" s="186"/>
      <c r="B178" s="193" t="s">
        <v>425</v>
      </c>
      <c r="C178" s="194" t="s">
        <v>1001</v>
      </c>
      <c r="D178" s="194" t="s">
        <v>907</v>
      </c>
      <c r="E178" s="195">
        <v>13926</v>
      </c>
      <c r="F178" s="196">
        <v>0.8099808061420346</v>
      </c>
      <c r="G178" s="195">
        <v>3267</v>
      </c>
      <c r="H178" s="196">
        <v>2.5824657924067441E-2</v>
      </c>
      <c r="I178" s="195">
        <v>9406</v>
      </c>
      <c r="J178" s="196">
        <v>1.0167274692609108E-2</v>
      </c>
      <c r="K178" s="195">
        <v>331</v>
      </c>
      <c r="L178" s="196">
        <v>0.10131619222528314</v>
      </c>
      <c r="M178" s="195">
        <v>935</v>
      </c>
      <c r="N178" s="196">
        <v>9.9404635339145231E-2</v>
      </c>
      <c r="O178" s="197" t="s">
        <v>911</v>
      </c>
      <c r="P178" s="198">
        <v>2.8790939700030611</v>
      </c>
      <c r="Q178" s="198">
        <v>2.4329019073569484</v>
      </c>
      <c r="R178" s="199">
        <v>0.58034894398530767</v>
      </c>
      <c r="S178" s="186"/>
    </row>
    <row r="179" spans="1:19" s="184" customFormat="1" ht="15" customHeight="1">
      <c r="A179" s="186"/>
      <c r="B179" s="193" t="s">
        <v>423</v>
      </c>
      <c r="C179" s="194" t="s">
        <v>1001</v>
      </c>
      <c r="D179" s="194" t="s">
        <v>907</v>
      </c>
      <c r="E179" s="195">
        <v>2195</v>
      </c>
      <c r="F179" s="196">
        <v>0.41329316512897757</v>
      </c>
      <c r="G179" s="195">
        <v>3116</v>
      </c>
      <c r="H179" s="196">
        <v>2.4631048084295729E-2</v>
      </c>
      <c r="I179" s="195">
        <v>13222</v>
      </c>
      <c r="J179" s="196">
        <v>1.4292122686123497E-2</v>
      </c>
      <c r="K179" s="195">
        <v>17</v>
      </c>
      <c r="L179" s="196">
        <v>5.4557124518613605E-3</v>
      </c>
      <c r="M179" s="195">
        <v>177</v>
      </c>
      <c r="N179" s="196">
        <v>1.338677960974134E-2</v>
      </c>
      <c r="O179" s="197" t="s">
        <v>916</v>
      </c>
      <c r="P179" s="198">
        <v>4.2432605905006415</v>
      </c>
      <c r="Q179" s="198">
        <v>4.1197160374314299</v>
      </c>
      <c r="R179" s="199">
        <v>0.49807445442875481</v>
      </c>
      <c r="S179" s="186"/>
    </row>
    <row r="180" spans="1:19" s="184" customFormat="1" ht="15" customHeight="1">
      <c r="A180" s="186"/>
      <c r="B180" s="193" t="s">
        <v>705</v>
      </c>
      <c r="C180" s="194" t="s">
        <v>917</v>
      </c>
      <c r="D180" s="194" t="s">
        <v>907</v>
      </c>
      <c r="E180" s="195">
        <v>249</v>
      </c>
      <c r="F180" s="196">
        <v>0.16168831168831169</v>
      </c>
      <c r="G180" s="195">
        <v>1291</v>
      </c>
      <c r="H180" s="196">
        <v>1.0204968895001857E-2</v>
      </c>
      <c r="I180" s="195">
        <v>7841</v>
      </c>
      <c r="J180" s="196">
        <v>8.4756114038643422E-3</v>
      </c>
      <c r="K180" s="195">
        <v>25</v>
      </c>
      <c r="L180" s="196">
        <v>1.9364833462432222E-2</v>
      </c>
      <c r="M180" s="195">
        <v>343</v>
      </c>
      <c r="N180" s="196">
        <v>4.3744420354546613E-2</v>
      </c>
      <c r="O180" s="197" t="s">
        <v>921</v>
      </c>
      <c r="P180" s="198">
        <v>6.0735863671572421</v>
      </c>
      <c r="Q180" s="198">
        <v>5.4881516587677721</v>
      </c>
      <c r="R180" s="199">
        <v>1.0178156467854376</v>
      </c>
      <c r="S180" s="186"/>
    </row>
    <row r="181" spans="1:19" s="184" customFormat="1" ht="15" customHeight="1">
      <c r="A181" s="186"/>
      <c r="B181" s="193" t="s">
        <v>804</v>
      </c>
      <c r="C181" s="194" t="s">
        <v>1001</v>
      </c>
      <c r="D181" s="194" t="s">
        <v>907</v>
      </c>
      <c r="E181" s="195">
        <v>1</v>
      </c>
      <c r="F181" s="196">
        <v>3.4399724802201581E-4</v>
      </c>
      <c r="G181" s="195">
        <v>2906</v>
      </c>
      <c r="H181" s="196">
        <v>2.297106088991123E-2</v>
      </c>
      <c r="I181" s="195">
        <v>54408</v>
      </c>
      <c r="J181" s="196">
        <v>5.8811511957843537E-2</v>
      </c>
      <c r="K181" s="195">
        <v>642</v>
      </c>
      <c r="L181" s="196">
        <v>0.22092222986923607</v>
      </c>
      <c r="M181" s="195">
        <v>7630</v>
      </c>
      <c r="N181" s="196">
        <v>0.14023672989266284</v>
      </c>
      <c r="O181" s="197" t="s">
        <v>923</v>
      </c>
      <c r="P181" s="198">
        <v>18.722642807983483</v>
      </c>
      <c r="Q181" s="198">
        <v>13.789752650176679</v>
      </c>
      <c r="R181" s="199">
        <v>5.6128699242945626</v>
      </c>
      <c r="S181" s="186"/>
    </row>
    <row r="182" spans="1:19" s="184" customFormat="1" ht="15" customHeight="1">
      <c r="A182" s="186"/>
      <c r="B182" s="193" t="s">
        <v>515</v>
      </c>
      <c r="C182" s="194" t="s">
        <v>1567</v>
      </c>
      <c r="D182" s="194" t="s">
        <v>907</v>
      </c>
      <c r="E182" s="195">
        <v>106</v>
      </c>
      <c r="F182" s="196">
        <v>3.7127845884413313E-2</v>
      </c>
      <c r="G182" s="195">
        <v>2749</v>
      </c>
      <c r="H182" s="196">
        <v>2.1730022844585674E-2</v>
      </c>
      <c r="I182" s="195">
        <v>11497</v>
      </c>
      <c r="J182" s="196">
        <v>1.2427509795973518E-2</v>
      </c>
      <c r="K182" s="195">
        <v>9</v>
      </c>
      <c r="L182" s="196">
        <v>3.2739177882866498E-3</v>
      </c>
      <c r="M182" s="195">
        <v>48</v>
      </c>
      <c r="N182" s="196">
        <v>4.1750021744802988E-3</v>
      </c>
      <c r="O182" s="197" t="s">
        <v>916</v>
      </c>
      <c r="P182" s="198">
        <v>4.1822480902146237</v>
      </c>
      <c r="Q182" s="198">
        <v>4.1259124087591239</v>
      </c>
      <c r="R182" s="199">
        <v>0.62531829756275004</v>
      </c>
      <c r="S182" s="186"/>
    </row>
    <row r="183" spans="1:19" s="184" customFormat="1" ht="15" customHeight="1">
      <c r="A183" s="186"/>
      <c r="B183" s="193" t="s">
        <v>452</v>
      </c>
      <c r="C183" s="194" t="s">
        <v>1001</v>
      </c>
      <c r="D183" s="194" t="s">
        <v>914</v>
      </c>
      <c r="E183" s="195">
        <v>595</v>
      </c>
      <c r="F183" s="196">
        <v>0.28981977593765224</v>
      </c>
      <c r="G183" s="195">
        <v>1458</v>
      </c>
      <c r="H183" s="196">
        <v>1.1525053949583818E-2</v>
      </c>
      <c r="I183" s="195">
        <v>7636</v>
      </c>
      <c r="J183" s="196">
        <v>8.2540197270639104E-3</v>
      </c>
      <c r="K183" s="195">
        <v>37</v>
      </c>
      <c r="L183" s="196">
        <v>2.5377229080932786E-2</v>
      </c>
      <c r="M183" s="195">
        <v>339</v>
      </c>
      <c r="N183" s="196">
        <v>4.4394971189104245E-2</v>
      </c>
      <c r="O183" s="197" t="s">
        <v>931</v>
      </c>
      <c r="P183" s="198">
        <v>5.2373113854595337</v>
      </c>
      <c r="Q183" s="198">
        <v>4.7424349049964816</v>
      </c>
      <c r="R183" s="199"/>
      <c r="S183" s="186"/>
    </row>
    <row r="184" spans="1:19" s="184" customFormat="1" ht="15" customHeight="1">
      <c r="A184" s="186"/>
      <c r="B184" s="193" t="s">
        <v>438</v>
      </c>
      <c r="C184" s="194" t="s">
        <v>1001</v>
      </c>
      <c r="D184" s="194" t="s">
        <v>914</v>
      </c>
      <c r="E184" s="195">
        <v>37</v>
      </c>
      <c r="F184" s="196">
        <v>2.9088050314465409E-2</v>
      </c>
      <c r="G184" s="195">
        <v>1235</v>
      </c>
      <c r="H184" s="196">
        <v>9.7623056431659916E-3</v>
      </c>
      <c r="I184" s="195">
        <v>7905</v>
      </c>
      <c r="J184" s="196">
        <v>8.5447912444264282E-3</v>
      </c>
      <c r="K184" s="195">
        <v>14</v>
      </c>
      <c r="L184" s="196">
        <v>1.1336032388663968E-2</v>
      </c>
      <c r="M184" s="195">
        <v>80</v>
      </c>
      <c r="N184" s="196">
        <v>1.0120177103099304E-2</v>
      </c>
      <c r="O184" s="197" t="s">
        <v>926</v>
      </c>
      <c r="P184" s="198">
        <v>6.4008097165991904</v>
      </c>
      <c r="Q184" s="198">
        <v>6.2022932022932027</v>
      </c>
      <c r="R184" s="199"/>
      <c r="S184" s="186"/>
    </row>
    <row r="185" spans="1:19" s="184" customFormat="1" ht="15" customHeight="1">
      <c r="A185" s="186"/>
      <c r="B185" s="193" t="s">
        <v>428</v>
      </c>
      <c r="C185" s="194" t="s">
        <v>1001</v>
      </c>
      <c r="D185" s="194" t="s">
        <v>907</v>
      </c>
      <c r="E185" s="195">
        <v>4</v>
      </c>
      <c r="F185" s="196">
        <v>2.4630541871921183E-3</v>
      </c>
      <c r="G185" s="195">
        <v>1620</v>
      </c>
      <c r="H185" s="196">
        <v>1.2805615499537576E-2</v>
      </c>
      <c r="I185" s="195">
        <v>8422</v>
      </c>
      <c r="J185" s="196">
        <v>9.1036346439670318E-3</v>
      </c>
      <c r="K185" s="195">
        <v>61</v>
      </c>
      <c r="L185" s="196">
        <v>3.7654320987654324E-2</v>
      </c>
      <c r="M185" s="195">
        <v>176</v>
      </c>
      <c r="N185" s="196">
        <v>2.0897649014485872E-2</v>
      </c>
      <c r="O185" s="197" t="s">
        <v>928</v>
      </c>
      <c r="P185" s="198">
        <v>5.1987654320987655</v>
      </c>
      <c r="Q185" s="198">
        <v>4.8980115458627322</v>
      </c>
      <c r="R185" s="199">
        <v>0.4345679012345679</v>
      </c>
      <c r="S185" s="186"/>
    </row>
    <row r="186" spans="1:19" s="184" customFormat="1" ht="15" customHeight="1">
      <c r="A186" s="186"/>
      <c r="B186" s="193" t="s">
        <v>454</v>
      </c>
      <c r="C186" s="194" t="s">
        <v>1002</v>
      </c>
      <c r="D186" s="194" t="s">
        <v>907</v>
      </c>
      <c r="E186" s="195">
        <v>4</v>
      </c>
      <c r="F186" s="196">
        <v>2.5526483726866626E-3</v>
      </c>
      <c r="G186" s="195">
        <v>1563</v>
      </c>
      <c r="H186" s="196">
        <v>1.2355047546776068E-2</v>
      </c>
      <c r="I186" s="195">
        <v>30447</v>
      </c>
      <c r="J186" s="196">
        <v>3.2911228212403727E-2</v>
      </c>
      <c r="K186" s="195">
        <v>307</v>
      </c>
      <c r="L186" s="196">
        <v>0.19641714651311581</v>
      </c>
      <c r="M186" s="195">
        <v>5728</v>
      </c>
      <c r="N186" s="196">
        <v>0.1881301934509147</v>
      </c>
      <c r="O186" s="197" t="s">
        <v>922</v>
      </c>
      <c r="P186" s="198">
        <v>19.479846449136275</v>
      </c>
      <c r="Q186" s="198">
        <v>13.019108280254777</v>
      </c>
      <c r="R186" s="199">
        <v>4.4715291106845809</v>
      </c>
      <c r="S186" s="186"/>
    </row>
    <row r="187" spans="1:19" s="184" customFormat="1" ht="15" customHeight="1">
      <c r="A187" s="186"/>
      <c r="B187" s="193" t="s">
        <v>455</v>
      </c>
      <c r="C187" s="194" t="s">
        <v>1002</v>
      </c>
      <c r="D187" s="194" t="s">
        <v>907</v>
      </c>
      <c r="E187" s="195">
        <v>46</v>
      </c>
      <c r="F187" s="196">
        <v>3.3309196234612599E-2</v>
      </c>
      <c r="G187" s="195">
        <v>1335</v>
      </c>
      <c r="H187" s="196">
        <v>1.0552775735730038E-2</v>
      </c>
      <c r="I187" s="195">
        <v>12332</v>
      </c>
      <c r="J187" s="196">
        <v>1.3330090528306986E-2</v>
      </c>
      <c r="K187" s="195">
        <v>3</v>
      </c>
      <c r="L187" s="196">
        <v>2.2471910112359553E-3</v>
      </c>
      <c r="M187" s="195">
        <v>22</v>
      </c>
      <c r="N187" s="196">
        <v>1.7839766461239053E-3</v>
      </c>
      <c r="O187" s="197" t="s">
        <v>954</v>
      </c>
      <c r="P187" s="198">
        <v>9.2374531835206</v>
      </c>
      <c r="Q187" s="198">
        <v>9.1336336336336341</v>
      </c>
      <c r="R187" s="199">
        <v>2.1528089887640451</v>
      </c>
      <c r="S187" s="186"/>
    </row>
    <row r="188" spans="1:19" s="184" customFormat="1" ht="15" customHeight="1">
      <c r="A188" s="186"/>
      <c r="B188" s="193" t="s">
        <v>514</v>
      </c>
      <c r="C188" s="194" t="s">
        <v>1567</v>
      </c>
      <c r="D188" s="194" t="s">
        <v>907</v>
      </c>
      <c r="E188" s="195">
        <v>28</v>
      </c>
      <c r="F188" s="196">
        <v>1.7489069331667707E-2</v>
      </c>
      <c r="G188" s="195">
        <v>1573</v>
      </c>
      <c r="H188" s="196">
        <v>1.2434094556032473E-2</v>
      </c>
      <c r="I188" s="195">
        <v>7594</v>
      </c>
      <c r="J188" s="196">
        <v>8.208620456695041E-3</v>
      </c>
      <c r="K188" s="195">
        <v>16</v>
      </c>
      <c r="L188" s="196">
        <v>1.0171646535282899E-2</v>
      </c>
      <c r="M188" s="195">
        <v>102</v>
      </c>
      <c r="N188" s="196">
        <v>1.3431656570977087E-2</v>
      </c>
      <c r="O188" s="197" t="s">
        <v>918</v>
      </c>
      <c r="P188" s="198">
        <v>4.8277177368086459</v>
      </c>
      <c r="Q188" s="198">
        <v>4.6062941554271033</v>
      </c>
      <c r="R188" s="199">
        <v>0.73935155753337567</v>
      </c>
      <c r="S188" s="186"/>
    </row>
    <row r="189" spans="1:19" s="184" customFormat="1" ht="15" customHeight="1">
      <c r="A189" s="186"/>
      <c r="B189" s="193" t="s">
        <v>415</v>
      </c>
      <c r="C189" s="194" t="s">
        <v>1001</v>
      </c>
      <c r="D189" s="194" t="s">
        <v>907</v>
      </c>
      <c r="E189" s="195">
        <v>44</v>
      </c>
      <c r="F189" s="196">
        <v>2.9372496662216287E-2</v>
      </c>
      <c r="G189" s="195">
        <v>1454</v>
      </c>
      <c r="H189" s="196">
        <v>1.1493435145881255E-2</v>
      </c>
      <c r="I189" s="195">
        <v>10472</v>
      </c>
      <c r="J189" s="196">
        <v>1.1319551411971355E-2</v>
      </c>
      <c r="K189" s="195">
        <v>6</v>
      </c>
      <c r="L189" s="196">
        <v>4.1265474552957355E-3</v>
      </c>
      <c r="M189" s="195">
        <v>32</v>
      </c>
      <c r="N189" s="196">
        <v>3.0557677616501145E-3</v>
      </c>
      <c r="O189" s="197" t="s">
        <v>951</v>
      </c>
      <c r="P189" s="198">
        <v>7.2022008253094913</v>
      </c>
      <c r="Q189" s="198">
        <v>7.0897790055248615</v>
      </c>
      <c r="R189" s="199">
        <v>1.0866574965612104</v>
      </c>
      <c r="S189" s="186"/>
    </row>
    <row r="190" spans="1:19" s="184" customFormat="1" ht="15" customHeight="1">
      <c r="A190" s="186"/>
      <c r="B190" s="193" t="s">
        <v>418</v>
      </c>
      <c r="C190" s="194" t="s">
        <v>1001</v>
      </c>
      <c r="D190" s="194" t="s">
        <v>907</v>
      </c>
      <c r="E190" s="195">
        <v>26</v>
      </c>
      <c r="F190" s="196">
        <v>1.7391304347826087E-2</v>
      </c>
      <c r="G190" s="195">
        <v>1469</v>
      </c>
      <c r="H190" s="196">
        <v>1.1612005659765863E-2</v>
      </c>
      <c r="I190" s="195">
        <v>15095</v>
      </c>
      <c r="J190" s="196">
        <v>1.6316713957573302E-2</v>
      </c>
      <c r="K190" s="195">
        <v>18</v>
      </c>
      <c r="L190" s="196">
        <v>1.2253233492171545E-2</v>
      </c>
      <c r="M190" s="195">
        <v>197</v>
      </c>
      <c r="N190" s="196">
        <v>1.3050679032792315E-2</v>
      </c>
      <c r="O190" s="197" t="s">
        <v>952</v>
      </c>
      <c r="P190" s="198">
        <v>10.27569775357386</v>
      </c>
      <c r="Q190" s="198">
        <v>9.8456237077877322</v>
      </c>
      <c r="R190" s="199">
        <v>2.3907420013614704</v>
      </c>
      <c r="S190" s="186"/>
    </row>
    <row r="191" spans="1:19" s="184" customFormat="1" ht="15" customHeight="1">
      <c r="A191" s="186"/>
      <c r="B191" s="193" t="s">
        <v>802</v>
      </c>
      <c r="C191" s="194" t="s">
        <v>1001</v>
      </c>
      <c r="D191" s="194" t="s">
        <v>907</v>
      </c>
      <c r="E191" s="195">
        <v>2</v>
      </c>
      <c r="F191" s="196">
        <v>1.4194464158977999E-3</v>
      </c>
      <c r="G191" s="195">
        <v>1407</v>
      </c>
      <c r="H191" s="196">
        <v>1.1121914202376152E-2</v>
      </c>
      <c r="I191" s="195">
        <v>30972</v>
      </c>
      <c r="J191" s="196">
        <v>3.3478719092014594E-2</v>
      </c>
      <c r="K191" s="195">
        <v>362</v>
      </c>
      <c r="L191" s="196">
        <v>0.2572850035536603</v>
      </c>
      <c r="M191" s="195">
        <v>5403</v>
      </c>
      <c r="N191" s="196">
        <v>0.17444788841534289</v>
      </c>
      <c r="O191" s="197" t="s">
        <v>908</v>
      </c>
      <c r="P191" s="198">
        <v>22.012793176972281</v>
      </c>
      <c r="Q191" s="198">
        <v>15.392344497607656</v>
      </c>
      <c r="R191" s="199">
        <v>5.87135749822317</v>
      </c>
      <c r="S191" s="186"/>
    </row>
    <row r="192" spans="1:19" s="184" customFormat="1" ht="15" customHeight="1">
      <c r="A192" s="186"/>
      <c r="B192" s="193" t="s">
        <v>732</v>
      </c>
      <c r="C192" s="194" t="s">
        <v>1002</v>
      </c>
      <c r="D192" s="194" t="s">
        <v>907</v>
      </c>
      <c r="E192" s="195">
        <v>16</v>
      </c>
      <c r="F192" s="196">
        <v>1.1251758087201125E-2</v>
      </c>
      <c r="G192" s="195">
        <v>1406</v>
      </c>
      <c r="H192" s="196">
        <v>1.1114009501450512E-2</v>
      </c>
      <c r="I192" s="195">
        <v>14705</v>
      </c>
      <c r="J192" s="196">
        <v>1.5895149304148089E-2</v>
      </c>
      <c r="K192" s="195">
        <v>350</v>
      </c>
      <c r="L192" s="196">
        <v>0.24893314366998578</v>
      </c>
      <c r="M192" s="195">
        <v>2438</v>
      </c>
      <c r="N192" s="196">
        <v>0.1657939476368582</v>
      </c>
      <c r="O192" s="197" t="s">
        <v>920</v>
      </c>
      <c r="P192" s="198">
        <v>10.458748221906117</v>
      </c>
      <c r="Q192" s="198">
        <v>7.2244318181818183</v>
      </c>
      <c r="R192" s="199">
        <v>5.2752489331436703</v>
      </c>
      <c r="S192" s="186"/>
    </row>
    <row r="193" spans="1:19" s="184" customFormat="1" ht="18.75" customHeight="1">
      <c r="A193" s="186"/>
      <c r="B193" s="200" t="s">
        <v>1006</v>
      </c>
      <c r="C193" s="201"/>
      <c r="D193" s="201"/>
      <c r="E193" s="202">
        <v>11074</v>
      </c>
      <c r="F193" s="203">
        <v>0.30588625252050933</v>
      </c>
      <c r="G193" s="202">
        <v>25129</v>
      </c>
      <c r="H193" s="203">
        <v>0.19863722956041957</v>
      </c>
      <c r="I193" s="202">
        <v>214987</v>
      </c>
      <c r="J193" s="203">
        <v>0.23238697473314418</v>
      </c>
      <c r="K193" s="202">
        <v>1808</v>
      </c>
      <c r="L193" s="203">
        <v>7.1948744478490992E-2</v>
      </c>
      <c r="M193" s="202">
        <v>20730</v>
      </c>
      <c r="N193" s="203">
        <v>9.6424434965835137E-2</v>
      </c>
      <c r="O193" s="201"/>
      <c r="P193" s="204">
        <v>8.5553344741135735</v>
      </c>
      <c r="Q193" s="204">
        <v>6.969426696968398</v>
      </c>
      <c r="R193" s="205">
        <v>2.0013928130844842</v>
      </c>
      <c r="S193" s="186"/>
    </row>
    <row r="194" spans="1:19" s="184" customFormat="1" ht="18" customHeight="1">
      <c r="A194" s="186"/>
      <c r="B194" s="200" t="s">
        <v>1007</v>
      </c>
      <c r="C194" s="201"/>
      <c r="D194" s="201"/>
      <c r="E194" s="202">
        <v>3509</v>
      </c>
      <c r="F194" s="203">
        <v>0.17765289590927502</v>
      </c>
      <c r="G194" s="202">
        <v>16243</v>
      </c>
      <c r="H194" s="203">
        <v>0.12839605713517829</v>
      </c>
      <c r="I194" s="202">
        <v>120688</v>
      </c>
      <c r="J194" s="203">
        <v>0.13045588433995406</v>
      </c>
      <c r="K194" s="202">
        <v>1673</v>
      </c>
      <c r="L194" s="203">
        <v>0.10299821461552669</v>
      </c>
      <c r="M194" s="202">
        <v>14096</v>
      </c>
      <c r="N194" s="203">
        <v>0.1167970303592735</v>
      </c>
      <c r="O194" s="201"/>
      <c r="P194" s="204">
        <v>7.4301545281044143</v>
      </c>
      <c r="Q194" s="204">
        <v>5.973850377487989</v>
      </c>
      <c r="R194" s="206"/>
      <c r="S194" s="186"/>
    </row>
    <row r="195" spans="1:19" s="184" customFormat="1" ht="18" customHeight="1">
      <c r="A195" s="186"/>
      <c r="B195" s="207" t="s">
        <v>887</v>
      </c>
      <c r="C195" s="208"/>
      <c r="D195" s="208"/>
      <c r="E195" s="209">
        <v>43174</v>
      </c>
      <c r="F195" s="210">
        <v>0.25444215911033058</v>
      </c>
      <c r="G195" s="209">
        <v>126507</v>
      </c>
      <c r="H195" s="210">
        <v>1</v>
      </c>
      <c r="I195" s="209">
        <v>925125</v>
      </c>
      <c r="J195" s="210">
        <v>1</v>
      </c>
      <c r="K195" s="209">
        <v>7790</v>
      </c>
      <c r="L195" s="210">
        <v>6.1577620210739328E-2</v>
      </c>
      <c r="M195" s="209">
        <v>75011</v>
      </c>
      <c r="N195" s="210">
        <v>8.1082015943791386E-2</v>
      </c>
      <c r="O195" s="208"/>
      <c r="P195" s="211">
        <v>7.3128364438331479</v>
      </c>
      <c r="Q195" s="211">
        <v>6.0852278949097434</v>
      </c>
      <c r="R195" s="212">
        <v>1.7323267353145175</v>
      </c>
      <c r="S195" s="186"/>
    </row>
    <row r="196" spans="1:19" s="184" customFormat="1" ht="15.75" customHeight="1">
      <c r="A196" s="186"/>
      <c r="B196" s="255" t="s">
        <v>988</v>
      </c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186"/>
    </row>
    <row r="197" spans="1:19" s="184" customFormat="1" ht="9" customHeight="1">
      <c r="A197" s="186"/>
      <c r="B197" s="186"/>
      <c r="C197" s="186"/>
      <c r="D197" s="186"/>
      <c r="E197" s="186"/>
      <c r="F197" s="186"/>
      <c r="G197" s="186"/>
      <c r="H197" s="186"/>
      <c r="I197" s="186"/>
      <c r="J197" s="186"/>
      <c r="K197" s="186"/>
      <c r="L197" s="186"/>
      <c r="M197" s="186"/>
      <c r="N197" s="186"/>
      <c r="O197" s="186"/>
      <c r="P197" s="186"/>
      <c r="Q197" s="186"/>
      <c r="R197" s="186"/>
      <c r="S197" s="186"/>
    </row>
    <row r="198" spans="1:19" s="184" customFormat="1" ht="9" customHeight="1">
      <c r="A198" s="186"/>
      <c r="B198" s="186"/>
      <c r="C198" s="186"/>
      <c r="D198" s="186"/>
      <c r="E198" s="186"/>
      <c r="F198" s="186"/>
      <c r="G198" s="186"/>
      <c r="H198" s="186"/>
      <c r="I198" s="186"/>
      <c r="J198" s="186"/>
      <c r="K198" s="186"/>
      <c r="L198" s="186"/>
      <c r="M198" s="186"/>
      <c r="N198" s="186"/>
      <c r="O198" s="186"/>
      <c r="P198" s="186"/>
      <c r="Q198" s="186"/>
      <c r="R198" s="186"/>
      <c r="S198" s="186"/>
    </row>
    <row r="199" spans="1:19" s="184" customFormat="1" ht="18" customHeight="1">
      <c r="A199" s="186"/>
      <c r="B199" s="187" t="s">
        <v>3673</v>
      </c>
      <c r="C199" s="186"/>
      <c r="D199" s="186"/>
      <c r="E199" s="186"/>
      <c r="F199" s="186"/>
      <c r="G199" s="186"/>
      <c r="H199" s="186"/>
      <c r="I199" s="186"/>
      <c r="J199" s="186"/>
      <c r="K199" s="186"/>
      <c r="L199" s="186"/>
      <c r="M199" s="186"/>
      <c r="N199" s="186"/>
      <c r="O199" s="186"/>
      <c r="P199" s="186"/>
      <c r="Q199" s="186"/>
      <c r="R199" s="186"/>
      <c r="S199" s="186"/>
    </row>
    <row r="200" spans="1:19" s="184" customFormat="1" ht="27" customHeight="1">
      <c r="A200" s="186"/>
      <c r="B200" s="247"/>
      <c r="C200" s="188"/>
      <c r="D200" s="248"/>
      <c r="E200" s="248"/>
      <c r="F200" s="248"/>
      <c r="G200" s="249" t="s">
        <v>893</v>
      </c>
      <c r="H200" s="249"/>
      <c r="I200" s="249"/>
      <c r="J200" s="249"/>
      <c r="K200" s="249"/>
      <c r="L200" s="249"/>
      <c r="M200" s="249"/>
      <c r="N200" s="249"/>
      <c r="O200" s="249"/>
      <c r="P200" s="249"/>
      <c r="Q200" s="249"/>
      <c r="R200" s="249"/>
      <c r="S200" s="186"/>
    </row>
    <row r="201" spans="1:19" s="184" customFormat="1" ht="18" customHeight="1">
      <c r="A201" s="186"/>
      <c r="B201" s="247"/>
      <c r="C201" s="189"/>
      <c r="D201" s="248"/>
      <c r="E201" s="248"/>
      <c r="F201" s="248"/>
      <c r="G201" s="250" t="s">
        <v>839</v>
      </c>
      <c r="H201" s="250"/>
      <c r="I201" s="250"/>
      <c r="J201" s="250"/>
      <c r="K201" s="251" t="s">
        <v>894</v>
      </c>
      <c r="L201" s="251"/>
      <c r="M201" s="251"/>
      <c r="N201" s="251"/>
      <c r="O201" s="251" t="s">
        <v>895</v>
      </c>
      <c r="P201" s="252" t="s">
        <v>896</v>
      </c>
      <c r="Q201" s="252"/>
      <c r="R201" s="252"/>
      <c r="S201" s="186"/>
    </row>
    <row r="202" spans="1:19" s="184" customFormat="1" ht="18" customHeight="1">
      <c r="A202" s="186"/>
      <c r="B202" s="253" t="s">
        <v>275</v>
      </c>
      <c r="C202" s="250" t="s">
        <v>998</v>
      </c>
      <c r="D202" s="250" t="s">
        <v>897</v>
      </c>
      <c r="E202" s="254" t="s">
        <v>849</v>
      </c>
      <c r="F202" s="254"/>
      <c r="G202" s="250" t="s">
        <v>898</v>
      </c>
      <c r="H202" s="250"/>
      <c r="I202" s="250" t="s">
        <v>899</v>
      </c>
      <c r="J202" s="250"/>
      <c r="K202" s="251" t="s">
        <v>898</v>
      </c>
      <c r="L202" s="251"/>
      <c r="M202" s="251" t="s">
        <v>899</v>
      </c>
      <c r="N202" s="251"/>
      <c r="O202" s="251"/>
      <c r="P202" s="252"/>
      <c r="Q202" s="252"/>
      <c r="R202" s="252"/>
      <c r="S202" s="186"/>
    </row>
    <row r="203" spans="1:19" s="184" customFormat="1" ht="45.75" customHeight="1">
      <c r="A203" s="186"/>
      <c r="B203" s="253"/>
      <c r="C203" s="250"/>
      <c r="D203" s="250"/>
      <c r="E203" s="190" t="s">
        <v>900</v>
      </c>
      <c r="F203" s="190" t="s">
        <v>901</v>
      </c>
      <c r="G203" s="190" t="s">
        <v>900</v>
      </c>
      <c r="H203" s="191" t="s">
        <v>902</v>
      </c>
      <c r="I203" s="190" t="s">
        <v>900</v>
      </c>
      <c r="J203" s="191" t="s">
        <v>902</v>
      </c>
      <c r="K203" s="191" t="s">
        <v>900</v>
      </c>
      <c r="L203" s="191" t="s">
        <v>901</v>
      </c>
      <c r="M203" s="191" t="s">
        <v>900</v>
      </c>
      <c r="N203" s="191" t="s">
        <v>901</v>
      </c>
      <c r="O203" s="251"/>
      <c r="P203" s="191" t="s">
        <v>903</v>
      </c>
      <c r="Q203" s="191" t="s">
        <v>904</v>
      </c>
      <c r="R203" s="192" t="s">
        <v>905</v>
      </c>
      <c r="S203" s="186"/>
    </row>
    <row r="204" spans="1:19" s="184" customFormat="1" ht="15" customHeight="1">
      <c r="A204" s="186"/>
      <c r="B204" s="193" t="s">
        <v>711</v>
      </c>
      <c r="C204" s="194" t="s">
        <v>917</v>
      </c>
      <c r="D204" s="194" t="s">
        <v>914</v>
      </c>
      <c r="E204" s="195">
        <v>58</v>
      </c>
      <c r="F204" s="196">
        <v>0.72499999999999998</v>
      </c>
      <c r="G204" s="195">
        <v>22</v>
      </c>
      <c r="H204" s="196">
        <v>5.6036678553234845E-3</v>
      </c>
      <c r="I204" s="195">
        <v>82</v>
      </c>
      <c r="J204" s="196">
        <v>4.1907292891092147E-3</v>
      </c>
      <c r="K204" s="195"/>
      <c r="L204" s="196"/>
      <c r="M204" s="195"/>
      <c r="N204" s="196"/>
      <c r="O204" s="197" t="s">
        <v>930</v>
      </c>
      <c r="P204" s="198">
        <v>3.7272727272727271</v>
      </c>
      <c r="Q204" s="198">
        <v>3.7272727272727271</v>
      </c>
      <c r="R204" s="199"/>
      <c r="S204" s="186"/>
    </row>
    <row r="205" spans="1:19" s="184" customFormat="1" ht="15" customHeight="1">
      <c r="A205" s="186"/>
      <c r="B205" s="193" t="s">
        <v>325</v>
      </c>
      <c r="C205" s="194" t="s">
        <v>1005</v>
      </c>
      <c r="D205" s="194" t="s">
        <v>907</v>
      </c>
      <c r="E205" s="195">
        <v>27</v>
      </c>
      <c r="F205" s="196">
        <v>0.27272727272727271</v>
      </c>
      <c r="G205" s="195">
        <v>72</v>
      </c>
      <c r="H205" s="196">
        <v>1.8339276617422313E-2</v>
      </c>
      <c r="I205" s="195">
        <v>251</v>
      </c>
      <c r="J205" s="196">
        <v>1.2827720141053815E-2</v>
      </c>
      <c r="K205" s="195">
        <v>10</v>
      </c>
      <c r="L205" s="196">
        <v>0.1388888888888889</v>
      </c>
      <c r="M205" s="195">
        <v>32</v>
      </c>
      <c r="N205" s="196">
        <v>0.12749003984063745</v>
      </c>
      <c r="O205" s="197" t="s">
        <v>911</v>
      </c>
      <c r="P205" s="198">
        <v>3.4861111111111112</v>
      </c>
      <c r="Q205" s="198">
        <v>2.870967741935484</v>
      </c>
      <c r="R205" s="199">
        <v>0.68055555555555558</v>
      </c>
      <c r="S205" s="186"/>
    </row>
    <row r="206" spans="1:19" s="184" customFormat="1" ht="15" customHeight="1">
      <c r="A206" s="186"/>
      <c r="B206" s="193" t="s">
        <v>323</v>
      </c>
      <c r="C206" s="194" t="s">
        <v>1005</v>
      </c>
      <c r="D206" s="194" t="s">
        <v>907</v>
      </c>
      <c r="E206" s="195">
        <v>34</v>
      </c>
      <c r="F206" s="196">
        <v>0.19101123595505617</v>
      </c>
      <c r="G206" s="195">
        <v>144</v>
      </c>
      <c r="H206" s="196">
        <v>3.6678553234844626E-2</v>
      </c>
      <c r="I206" s="195">
        <v>478</v>
      </c>
      <c r="J206" s="196">
        <v>2.4428885368222006E-2</v>
      </c>
      <c r="K206" s="195">
        <v>4</v>
      </c>
      <c r="L206" s="196">
        <v>2.7777777777777776E-2</v>
      </c>
      <c r="M206" s="195">
        <v>41</v>
      </c>
      <c r="N206" s="196">
        <v>8.5774058577405859E-2</v>
      </c>
      <c r="O206" s="197" t="s">
        <v>930</v>
      </c>
      <c r="P206" s="198">
        <v>3.3194444444444446</v>
      </c>
      <c r="Q206" s="198">
        <v>2.8642857142857143</v>
      </c>
      <c r="R206" s="199">
        <v>0.63194444444444442</v>
      </c>
      <c r="S206" s="186"/>
    </row>
    <row r="207" spans="1:19" s="184" customFormat="1" ht="15" customHeight="1">
      <c r="A207" s="186"/>
      <c r="B207" s="193" t="s">
        <v>772</v>
      </c>
      <c r="C207" s="194" t="s">
        <v>999</v>
      </c>
      <c r="D207" s="194" t="s">
        <v>907</v>
      </c>
      <c r="E207" s="195">
        <v>105</v>
      </c>
      <c r="F207" s="196">
        <v>0.44491525423728812</v>
      </c>
      <c r="G207" s="195">
        <v>131</v>
      </c>
      <c r="H207" s="196">
        <v>3.3367294956698927E-2</v>
      </c>
      <c r="I207" s="195">
        <v>456</v>
      </c>
      <c r="J207" s="196">
        <v>2.3304543363826851E-2</v>
      </c>
      <c r="K207" s="195">
        <v>27</v>
      </c>
      <c r="L207" s="196">
        <v>0.20610687022900764</v>
      </c>
      <c r="M207" s="195">
        <v>93</v>
      </c>
      <c r="N207" s="196">
        <v>0.20394736842105263</v>
      </c>
      <c r="O207" s="197" t="s">
        <v>911</v>
      </c>
      <c r="P207" s="198">
        <v>3.4809160305343512</v>
      </c>
      <c r="Q207" s="198">
        <v>2.4423076923076925</v>
      </c>
      <c r="R207" s="199">
        <v>0.63358778625954193</v>
      </c>
      <c r="S207" s="186"/>
    </row>
    <row r="208" spans="1:19" s="184" customFormat="1" ht="15" customHeight="1">
      <c r="A208" s="186"/>
      <c r="B208" s="193" t="s">
        <v>312</v>
      </c>
      <c r="C208" s="194" t="s">
        <v>1566</v>
      </c>
      <c r="D208" s="194" t="s">
        <v>907</v>
      </c>
      <c r="E208" s="195">
        <v>16</v>
      </c>
      <c r="F208" s="196">
        <v>0.26666666666666666</v>
      </c>
      <c r="G208" s="195">
        <v>44</v>
      </c>
      <c r="H208" s="196">
        <v>1.1207335710646969E-2</v>
      </c>
      <c r="I208" s="195">
        <v>120</v>
      </c>
      <c r="J208" s="196">
        <v>6.1327745694281189E-3</v>
      </c>
      <c r="K208" s="195">
        <v>1</v>
      </c>
      <c r="L208" s="196">
        <v>2.2727272727272728E-2</v>
      </c>
      <c r="M208" s="195">
        <v>6</v>
      </c>
      <c r="N208" s="196">
        <v>0.05</v>
      </c>
      <c r="O208" s="197" t="s">
        <v>930</v>
      </c>
      <c r="P208" s="198">
        <v>2.7272727272727271</v>
      </c>
      <c r="Q208" s="198">
        <v>2.441860465116279</v>
      </c>
      <c r="R208" s="199">
        <v>0.29545454545454547</v>
      </c>
      <c r="S208" s="186"/>
    </row>
    <row r="209" spans="1:19" s="184" customFormat="1" ht="15" customHeight="1">
      <c r="A209" s="186"/>
      <c r="B209" s="193" t="s">
        <v>491</v>
      </c>
      <c r="C209" s="194" t="s">
        <v>999</v>
      </c>
      <c r="D209" s="194" t="s">
        <v>907</v>
      </c>
      <c r="E209" s="195">
        <v>12</v>
      </c>
      <c r="F209" s="196">
        <v>0.14634146341463414</v>
      </c>
      <c r="G209" s="195">
        <v>70</v>
      </c>
      <c r="H209" s="196">
        <v>1.7829852266938361E-2</v>
      </c>
      <c r="I209" s="195">
        <v>415</v>
      </c>
      <c r="J209" s="196">
        <v>2.1209178719272245E-2</v>
      </c>
      <c r="K209" s="195">
        <v>2</v>
      </c>
      <c r="L209" s="196">
        <v>2.8571428571428571E-2</v>
      </c>
      <c r="M209" s="195">
        <v>10</v>
      </c>
      <c r="N209" s="196">
        <v>2.4096385542168676E-2</v>
      </c>
      <c r="O209" s="197" t="s">
        <v>929</v>
      </c>
      <c r="P209" s="198">
        <v>5.9285714285714288</v>
      </c>
      <c r="Q209" s="198">
        <v>5.6029411764705879</v>
      </c>
      <c r="R209" s="199">
        <v>1.4857142857142858</v>
      </c>
      <c r="S209" s="186"/>
    </row>
    <row r="210" spans="1:19" s="184" customFormat="1" ht="15" customHeight="1">
      <c r="A210" s="186"/>
      <c r="B210" s="193" t="s">
        <v>281</v>
      </c>
      <c r="C210" s="194" t="s">
        <v>1003</v>
      </c>
      <c r="D210" s="194" t="s">
        <v>907</v>
      </c>
      <c r="E210" s="195">
        <v>8</v>
      </c>
      <c r="F210" s="196">
        <v>9.8765432098765427E-2</v>
      </c>
      <c r="G210" s="195">
        <v>73</v>
      </c>
      <c r="H210" s="196">
        <v>1.8593988792664291E-2</v>
      </c>
      <c r="I210" s="195">
        <v>346</v>
      </c>
      <c r="J210" s="196">
        <v>1.7682833341851077E-2</v>
      </c>
      <c r="K210" s="195"/>
      <c r="L210" s="196"/>
      <c r="M210" s="195"/>
      <c r="N210" s="196"/>
      <c r="O210" s="197" t="s">
        <v>925</v>
      </c>
      <c r="P210" s="198">
        <v>4.7397260273972606</v>
      </c>
      <c r="Q210" s="198">
        <v>4.7397260273972606</v>
      </c>
      <c r="R210" s="199">
        <v>0.41095890410958902</v>
      </c>
      <c r="S210" s="186"/>
    </row>
    <row r="211" spans="1:19" s="184" customFormat="1" ht="15" customHeight="1">
      <c r="A211" s="186"/>
      <c r="B211" s="193" t="s">
        <v>523</v>
      </c>
      <c r="C211" s="194" t="s">
        <v>1567</v>
      </c>
      <c r="D211" s="194" t="s">
        <v>907</v>
      </c>
      <c r="E211" s="195">
        <v>35</v>
      </c>
      <c r="F211" s="196">
        <v>0.39325842696629215</v>
      </c>
      <c r="G211" s="195">
        <v>54</v>
      </c>
      <c r="H211" s="196">
        <v>1.3754457463066735E-2</v>
      </c>
      <c r="I211" s="195">
        <v>289</v>
      </c>
      <c r="J211" s="196">
        <v>1.4769765421372719E-2</v>
      </c>
      <c r="K211" s="195">
        <v>4</v>
      </c>
      <c r="L211" s="196">
        <v>7.407407407407407E-2</v>
      </c>
      <c r="M211" s="195">
        <v>39</v>
      </c>
      <c r="N211" s="196">
        <v>0.13494809688581316</v>
      </c>
      <c r="O211" s="197" t="s">
        <v>929</v>
      </c>
      <c r="P211" s="198">
        <v>5.3518518518518521</v>
      </c>
      <c r="Q211" s="198">
        <v>4.04</v>
      </c>
      <c r="R211" s="199">
        <v>1.2777777777777777</v>
      </c>
      <c r="S211" s="186"/>
    </row>
    <row r="212" spans="1:19" s="184" customFormat="1" ht="15" customHeight="1">
      <c r="A212" s="186"/>
      <c r="B212" s="193" t="s">
        <v>333</v>
      </c>
      <c r="C212" s="194" t="s">
        <v>1005</v>
      </c>
      <c r="D212" s="194" t="s">
        <v>907</v>
      </c>
      <c r="E212" s="195">
        <v>165</v>
      </c>
      <c r="F212" s="196">
        <v>0.14066496163682865</v>
      </c>
      <c r="G212" s="195">
        <v>1008</v>
      </c>
      <c r="H212" s="196">
        <v>0.25674987264391236</v>
      </c>
      <c r="I212" s="195">
        <v>4962</v>
      </c>
      <c r="J212" s="196">
        <v>0.25359022844585272</v>
      </c>
      <c r="K212" s="195">
        <v>14</v>
      </c>
      <c r="L212" s="196">
        <v>1.3888888888888888E-2</v>
      </c>
      <c r="M212" s="195">
        <v>71</v>
      </c>
      <c r="N212" s="196">
        <v>1.4308746473196292E-2</v>
      </c>
      <c r="O212" s="197" t="s">
        <v>931</v>
      </c>
      <c r="P212" s="198">
        <v>4.9226190476190474</v>
      </c>
      <c r="Q212" s="198">
        <v>4.7092555331991948</v>
      </c>
      <c r="R212" s="199">
        <v>1.8303571428571428</v>
      </c>
      <c r="S212" s="186"/>
    </row>
    <row r="213" spans="1:19" s="184" customFormat="1" ht="15" customHeight="1">
      <c r="A213" s="186"/>
      <c r="B213" s="193" t="s">
        <v>692</v>
      </c>
      <c r="C213" s="194" t="s">
        <v>939</v>
      </c>
      <c r="D213" s="194" t="s">
        <v>907</v>
      </c>
      <c r="E213" s="195">
        <v>10</v>
      </c>
      <c r="F213" s="196">
        <v>0.27027027027027029</v>
      </c>
      <c r="G213" s="195">
        <v>27</v>
      </c>
      <c r="H213" s="196">
        <v>6.8772287315333677E-3</v>
      </c>
      <c r="I213" s="195">
        <v>90</v>
      </c>
      <c r="J213" s="196">
        <v>4.599580927071089E-3</v>
      </c>
      <c r="K213" s="195"/>
      <c r="L213" s="196"/>
      <c r="M213" s="195"/>
      <c r="N213" s="196"/>
      <c r="O213" s="197" t="s">
        <v>936</v>
      </c>
      <c r="P213" s="198">
        <v>3.3333333333333335</v>
      </c>
      <c r="Q213" s="198">
        <v>3.3333333333333335</v>
      </c>
      <c r="R213" s="199">
        <v>1.037037037037037</v>
      </c>
      <c r="S213" s="186"/>
    </row>
    <row r="214" spans="1:19" s="184" customFormat="1" ht="15" customHeight="1">
      <c r="A214" s="186"/>
      <c r="B214" s="193" t="s">
        <v>535</v>
      </c>
      <c r="C214" s="194" t="s">
        <v>1567</v>
      </c>
      <c r="D214" s="194" t="s">
        <v>914</v>
      </c>
      <c r="E214" s="195">
        <v>2</v>
      </c>
      <c r="F214" s="196">
        <v>5.4054054054054057E-2</v>
      </c>
      <c r="G214" s="195">
        <v>35</v>
      </c>
      <c r="H214" s="196">
        <v>8.9149261334691803E-3</v>
      </c>
      <c r="I214" s="195">
        <v>235</v>
      </c>
      <c r="J214" s="196">
        <v>1.2010016865130067E-2</v>
      </c>
      <c r="K214" s="195">
        <v>1</v>
      </c>
      <c r="L214" s="196">
        <v>2.8571428571428571E-2</v>
      </c>
      <c r="M214" s="195">
        <v>16</v>
      </c>
      <c r="N214" s="196">
        <v>6.8085106382978725E-2</v>
      </c>
      <c r="O214" s="197" t="s">
        <v>921</v>
      </c>
      <c r="P214" s="198">
        <v>6.7142857142857144</v>
      </c>
      <c r="Q214" s="198">
        <v>5.7941176470588234</v>
      </c>
      <c r="R214" s="199"/>
      <c r="S214" s="186"/>
    </row>
    <row r="215" spans="1:19" s="184" customFormat="1" ht="15" customHeight="1">
      <c r="A215" s="186"/>
      <c r="B215" s="193" t="s">
        <v>320</v>
      </c>
      <c r="C215" s="194" t="s">
        <v>1005</v>
      </c>
      <c r="D215" s="194" t="s">
        <v>907</v>
      </c>
      <c r="E215" s="195">
        <v>2</v>
      </c>
      <c r="F215" s="196">
        <v>1.8691588785046728E-2</v>
      </c>
      <c r="G215" s="195">
        <v>105</v>
      </c>
      <c r="H215" s="196">
        <v>2.6744778400407541E-2</v>
      </c>
      <c r="I215" s="195">
        <v>424</v>
      </c>
      <c r="J215" s="196">
        <v>2.1669136811979354E-2</v>
      </c>
      <c r="K215" s="195">
        <v>1</v>
      </c>
      <c r="L215" s="196">
        <v>9.5238095238095247E-3</v>
      </c>
      <c r="M215" s="195">
        <v>1</v>
      </c>
      <c r="N215" s="196">
        <v>2.3584905660377358E-3</v>
      </c>
      <c r="O215" s="197" t="s">
        <v>924</v>
      </c>
      <c r="P215" s="198">
        <v>4.038095238095238</v>
      </c>
      <c r="Q215" s="198">
        <v>3.9615384615384617</v>
      </c>
      <c r="R215" s="199">
        <v>0.5714285714285714</v>
      </c>
      <c r="S215" s="186"/>
    </row>
    <row r="216" spans="1:19" s="184" customFormat="1" ht="15" customHeight="1">
      <c r="A216" s="186"/>
      <c r="B216" s="193" t="s">
        <v>722</v>
      </c>
      <c r="C216" s="194" t="s">
        <v>1569</v>
      </c>
      <c r="D216" s="194" t="s">
        <v>907</v>
      </c>
      <c r="E216" s="195"/>
      <c r="F216" s="196"/>
      <c r="G216" s="195">
        <v>81</v>
      </c>
      <c r="H216" s="196">
        <v>2.0631686194600103E-2</v>
      </c>
      <c r="I216" s="195">
        <v>2040</v>
      </c>
      <c r="J216" s="196">
        <v>0.10425716768027801</v>
      </c>
      <c r="K216" s="195">
        <v>3</v>
      </c>
      <c r="L216" s="196">
        <v>3.7037037037037035E-2</v>
      </c>
      <c r="M216" s="195">
        <v>17</v>
      </c>
      <c r="N216" s="196">
        <v>8.3333333333333332E-3</v>
      </c>
      <c r="O216" s="197" t="s">
        <v>976</v>
      </c>
      <c r="P216" s="198">
        <v>25.185185185185187</v>
      </c>
      <c r="Q216" s="198">
        <v>23.666666666666668</v>
      </c>
      <c r="R216" s="199">
        <v>2.4567901234567899</v>
      </c>
      <c r="S216" s="186"/>
    </row>
    <row r="217" spans="1:19" s="184" customFormat="1" ht="15" customHeight="1">
      <c r="A217" s="186"/>
      <c r="B217" s="193" t="s">
        <v>538</v>
      </c>
      <c r="C217" s="194" t="s">
        <v>1567</v>
      </c>
      <c r="D217" s="194" t="s">
        <v>914</v>
      </c>
      <c r="E217" s="195">
        <v>19</v>
      </c>
      <c r="F217" s="196">
        <v>0.32203389830508472</v>
      </c>
      <c r="G217" s="195">
        <v>40</v>
      </c>
      <c r="H217" s="196">
        <v>1.0188487009679063E-2</v>
      </c>
      <c r="I217" s="195">
        <v>168</v>
      </c>
      <c r="J217" s="196">
        <v>8.5858843971993656E-3</v>
      </c>
      <c r="K217" s="195">
        <v>4</v>
      </c>
      <c r="L217" s="196">
        <v>0.1</v>
      </c>
      <c r="M217" s="195">
        <v>16</v>
      </c>
      <c r="N217" s="196">
        <v>9.5238095238095233E-2</v>
      </c>
      <c r="O217" s="197" t="s">
        <v>930</v>
      </c>
      <c r="P217" s="198">
        <v>4.2</v>
      </c>
      <c r="Q217" s="198">
        <v>3.2222222222222223</v>
      </c>
      <c r="R217" s="199"/>
      <c r="S217" s="186"/>
    </row>
    <row r="218" spans="1:19" s="184" customFormat="1" ht="15" customHeight="1">
      <c r="A218" s="186"/>
      <c r="B218" s="193" t="s">
        <v>326</v>
      </c>
      <c r="C218" s="194" t="s">
        <v>1005</v>
      </c>
      <c r="D218" s="194" t="s">
        <v>907</v>
      </c>
      <c r="E218" s="195">
        <v>16</v>
      </c>
      <c r="F218" s="196">
        <v>0.25396825396825395</v>
      </c>
      <c r="G218" s="195">
        <v>47</v>
      </c>
      <c r="H218" s="196">
        <v>1.1971472236372899E-2</v>
      </c>
      <c r="I218" s="195">
        <v>163</v>
      </c>
      <c r="J218" s="196">
        <v>8.3303521234731944E-3</v>
      </c>
      <c r="K218" s="195">
        <v>10</v>
      </c>
      <c r="L218" s="196">
        <v>0.21276595744680851</v>
      </c>
      <c r="M218" s="195">
        <v>27</v>
      </c>
      <c r="N218" s="196">
        <v>0.16564417177914109</v>
      </c>
      <c r="O218" s="197" t="s">
        <v>911</v>
      </c>
      <c r="P218" s="198">
        <v>3.4680851063829787</v>
      </c>
      <c r="Q218" s="198">
        <v>2.5945945945945947</v>
      </c>
      <c r="R218" s="199">
        <v>0.42553191489361702</v>
      </c>
      <c r="S218" s="186"/>
    </row>
    <row r="219" spans="1:19" s="184" customFormat="1" ht="15" customHeight="1">
      <c r="A219" s="186"/>
      <c r="B219" s="193" t="s">
        <v>432</v>
      </c>
      <c r="C219" s="194" t="s">
        <v>1005</v>
      </c>
      <c r="D219" s="194" t="s">
        <v>907</v>
      </c>
      <c r="E219" s="195">
        <v>357</v>
      </c>
      <c r="F219" s="196">
        <v>0.51072961373390557</v>
      </c>
      <c r="G219" s="195">
        <v>342</v>
      </c>
      <c r="H219" s="196">
        <v>8.7111563932755987E-2</v>
      </c>
      <c r="I219" s="195">
        <v>1284</v>
      </c>
      <c r="J219" s="196">
        <v>6.5620687892880877E-2</v>
      </c>
      <c r="K219" s="195">
        <v>12</v>
      </c>
      <c r="L219" s="196">
        <v>3.5087719298245612E-2</v>
      </c>
      <c r="M219" s="195">
        <v>44</v>
      </c>
      <c r="N219" s="196">
        <v>3.4267912772585667E-2</v>
      </c>
      <c r="O219" s="197" t="s">
        <v>930</v>
      </c>
      <c r="P219" s="198">
        <v>3.7543859649122808</v>
      </c>
      <c r="Q219" s="198">
        <v>3.4303030303030302</v>
      </c>
      <c r="R219" s="199">
        <v>0.95906432748538006</v>
      </c>
      <c r="S219" s="186"/>
    </row>
    <row r="220" spans="1:19" s="184" customFormat="1" ht="15" customHeight="1">
      <c r="A220" s="186"/>
      <c r="B220" s="193" t="s">
        <v>334</v>
      </c>
      <c r="C220" s="194" t="s">
        <v>1005</v>
      </c>
      <c r="D220" s="194" t="s">
        <v>914</v>
      </c>
      <c r="E220" s="195">
        <v>6</v>
      </c>
      <c r="F220" s="196">
        <v>0.17142857142857143</v>
      </c>
      <c r="G220" s="195">
        <v>29</v>
      </c>
      <c r="H220" s="196">
        <v>7.3866530820173209E-3</v>
      </c>
      <c r="I220" s="195">
        <v>192</v>
      </c>
      <c r="J220" s="196">
        <v>9.8124393110849903E-3</v>
      </c>
      <c r="K220" s="195"/>
      <c r="L220" s="196"/>
      <c r="M220" s="195"/>
      <c r="N220" s="196"/>
      <c r="O220" s="197" t="s">
        <v>917</v>
      </c>
      <c r="P220" s="198">
        <v>6.6206896551724137</v>
      </c>
      <c r="Q220" s="198">
        <v>6.6206896551724137</v>
      </c>
      <c r="R220" s="199"/>
      <c r="S220" s="186"/>
    </row>
    <row r="221" spans="1:19" s="184" customFormat="1" ht="15" customHeight="1">
      <c r="A221" s="186"/>
      <c r="B221" s="193" t="s">
        <v>527</v>
      </c>
      <c r="C221" s="194" t="s">
        <v>1567</v>
      </c>
      <c r="D221" s="194" t="s">
        <v>907</v>
      </c>
      <c r="E221" s="195">
        <v>16</v>
      </c>
      <c r="F221" s="196">
        <v>0.26229508196721313</v>
      </c>
      <c r="G221" s="195">
        <v>45</v>
      </c>
      <c r="H221" s="196">
        <v>1.1462047885888945E-2</v>
      </c>
      <c r="I221" s="195">
        <v>220</v>
      </c>
      <c r="J221" s="196">
        <v>1.1243420043951551E-2</v>
      </c>
      <c r="K221" s="195">
        <v>1</v>
      </c>
      <c r="L221" s="196">
        <v>2.2222222222222223E-2</v>
      </c>
      <c r="M221" s="195">
        <v>3</v>
      </c>
      <c r="N221" s="196">
        <v>1.3636363636363636E-2</v>
      </c>
      <c r="O221" s="197" t="s">
        <v>920</v>
      </c>
      <c r="P221" s="198">
        <v>4.8888888888888893</v>
      </c>
      <c r="Q221" s="198">
        <v>4.6363636363636367</v>
      </c>
      <c r="R221" s="199">
        <v>1.9555555555555555</v>
      </c>
      <c r="S221" s="186"/>
    </row>
    <row r="222" spans="1:19" s="184" customFormat="1" ht="15" customHeight="1">
      <c r="A222" s="186"/>
      <c r="B222" s="193" t="s">
        <v>342</v>
      </c>
      <c r="C222" s="194" t="s">
        <v>1005</v>
      </c>
      <c r="D222" s="194" t="s">
        <v>914</v>
      </c>
      <c r="E222" s="195">
        <v>39</v>
      </c>
      <c r="F222" s="196">
        <v>0.13310580204778158</v>
      </c>
      <c r="G222" s="195">
        <v>254</v>
      </c>
      <c r="H222" s="196">
        <v>6.4696892511462045E-2</v>
      </c>
      <c r="I222" s="195">
        <v>771</v>
      </c>
      <c r="J222" s="196">
        <v>3.9403076608575664E-2</v>
      </c>
      <c r="K222" s="195">
        <v>34</v>
      </c>
      <c r="L222" s="196">
        <v>0.13385826771653545</v>
      </c>
      <c r="M222" s="195">
        <v>94</v>
      </c>
      <c r="N222" s="196">
        <v>0.12191958495460441</v>
      </c>
      <c r="O222" s="197" t="s">
        <v>911</v>
      </c>
      <c r="P222" s="198">
        <v>3.0354330708661417</v>
      </c>
      <c r="Q222" s="198">
        <v>2.459090909090909</v>
      </c>
      <c r="R222" s="199"/>
      <c r="S222" s="186"/>
    </row>
    <row r="223" spans="1:19" s="184" customFormat="1" ht="15" customHeight="1">
      <c r="A223" s="186"/>
      <c r="B223" s="193" t="s">
        <v>448</v>
      </c>
      <c r="C223" s="194" t="s">
        <v>1005</v>
      </c>
      <c r="D223" s="194" t="s">
        <v>914</v>
      </c>
      <c r="E223" s="195">
        <v>37</v>
      </c>
      <c r="F223" s="196">
        <v>0.20441988950276244</v>
      </c>
      <c r="G223" s="195">
        <v>144</v>
      </c>
      <c r="H223" s="196">
        <v>3.6678553234844626E-2</v>
      </c>
      <c r="I223" s="195">
        <v>659</v>
      </c>
      <c r="J223" s="196">
        <v>3.367915367710942E-2</v>
      </c>
      <c r="K223" s="195">
        <v>3</v>
      </c>
      <c r="L223" s="196">
        <v>2.0833333333333332E-2</v>
      </c>
      <c r="M223" s="195">
        <v>12</v>
      </c>
      <c r="N223" s="196">
        <v>1.8209408194233688E-2</v>
      </c>
      <c r="O223" s="197" t="s">
        <v>931</v>
      </c>
      <c r="P223" s="198">
        <v>4.5763888888888893</v>
      </c>
      <c r="Q223" s="198">
        <v>4.2695035460992905</v>
      </c>
      <c r="R223" s="199"/>
      <c r="S223" s="186"/>
    </row>
    <row r="224" spans="1:19" s="184" customFormat="1" ht="15" customHeight="1">
      <c r="A224" s="186"/>
      <c r="B224" s="193" t="s">
        <v>310</v>
      </c>
      <c r="C224" s="194" t="s">
        <v>1566</v>
      </c>
      <c r="D224" s="194" t="s">
        <v>907</v>
      </c>
      <c r="E224" s="195">
        <v>22</v>
      </c>
      <c r="F224" s="196">
        <v>0.34920634920634919</v>
      </c>
      <c r="G224" s="195">
        <v>41</v>
      </c>
      <c r="H224" s="196">
        <v>1.0443199184921039E-2</v>
      </c>
      <c r="I224" s="195">
        <v>181</v>
      </c>
      <c r="J224" s="196">
        <v>9.2502683088874129E-3</v>
      </c>
      <c r="K224" s="195">
        <v>10</v>
      </c>
      <c r="L224" s="196">
        <v>0.24390243902439024</v>
      </c>
      <c r="M224" s="195">
        <v>51</v>
      </c>
      <c r="N224" s="196">
        <v>0.28176795580110497</v>
      </c>
      <c r="O224" s="197" t="s">
        <v>911</v>
      </c>
      <c r="P224" s="198">
        <v>4.4146341463414638</v>
      </c>
      <c r="Q224" s="198">
        <v>2.870967741935484</v>
      </c>
      <c r="R224" s="199">
        <v>1</v>
      </c>
      <c r="S224" s="186"/>
    </row>
    <row r="225" spans="1:19" s="184" customFormat="1" ht="15" customHeight="1">
      <c r="A225" s="186"/>
      <c r="B225" s="193" t="s">
        <v>317</v>
      </c>
      <c r="C225" s="194" t="s">
        <v>1566</v>
      </c>
      <c r="D225" s="194" t="s">
        <v>914</v>
      </c>
      <c r="E225" s="195">
        <v>3</v>
      </c>
      <c r="F225" s="196">
        <v>9.6774193548387094E-2</v>
      </c>
      <c r="G225" s="195">
        <v>28</v>
      </c>
      <c r="H225" s="196">
        <v>7.1319409067753439E-3</v>
      </c>
      <c r="I225" s="195">
        <v>124</v>
      </c>
      <c r="J225" s="196">
        <v>6.3372003884090561E-3</v>
      </c>
      <c r="K225" s="195"/>
      <c r="L225" s="196"/>
      <c r="M225" s="195"/>
      <c r="N225" s="196"/>
      <c r="O225" s="197" t="s">
        <v>931</v>
      </c>
      <c r="P225" s="198">
        <v>4.4285714285714288</v>
      </c>
      <c r="Q225" s="198">
        <v>4.4285714285714288</v>
      </c>
      <c r="R225" s="199"/>
      <c r="S225" s="186"/>
    </row>
    <row r="226" spans="1:19" s="184" customFormat="1" ht="15" customHeight="1">
      <c r="A226" s="186"/>
      <c r="B226" s="193" t="s">
        <v>539</v>
      </c>
      <c r="C226" s="194" t="s">
        <v>1567</v>
      </c>
      <c r="D226" s="194" t="s">
        <v>914</v>
      </c>
      <c r="E226" s="195">
        <v>31</v>
      </c>
      <c r="F226" s="196">
        <v>0.53448275862068961</v>
      </c>
      <c r="G226" s="195">
        <v>27</v>
      </c>
      <c r="H226" s="196">
        <v>6.8772287315333677E-3</v>
      </c>
      <c r="I226" s="195">
        <v>65</v>
      </c>
      <c r="J226" s="196">
        <v>3.3219195584402311E-3</v>
      </c>
      <c r="K226" s="195">
        <v>1</v>
      </c>
      <c r="L226" s="196">
        <v>3.7037037037037035E-2</v>
      </c>
      <c r="M226" s="195">
        <v>2</v>
      </c>
      <c r="N226" s="196">
        <v>3.0769230769230771E-2</v>
      </c>
      <c r="O226" s="197" t="s">
        <v>911</v>
      </c>
      <c r="P226" s="198">
        <v>2.4074074074074074</v>
      </c>
      <c r="Q226" s="198">
        <v>2.2692307692307692</v>
      </c>
      <c r="R226" s="199"/>
      <c r="S226" s="186"/>
    </row>
    <row r="227" spans="1:19" s="184" customFormat="1" ht="15" customHeight="1">
      <c r="A227" s="186"/>
      <c r="B227" s="193" t="s">
        <v>319</v>
      </c>
      <c r="C227" s="194" t="s">
        <v>1005</v>
      </c>
      <c r="D227" s="194" t="s">
        <v>907</v>
      </c>
      <c r="E227" s="195">
        <v>1</v>
      </c>
      <c r="F227" s="196">
        <v>2.0833333333333332E-2</v>
      </c>
      <c r="G227" s="195">
        <v>47</v>
      </c>
      <c r="H227" s="196">
        <v>1.1971472236372899E-2</v>
      </c>
      <c r="I227" s="195">
        <v>495</v>
      </c>
      <c r="J227" s="196">
        <v>2.5297695098890991E-2</v>
      </c>
      <c r="K227" s="195">
        <v>1</v>
      </c>
      <c r="L227" s="196">
        <v>2.1276595744680851E-2</v>
      </c>
      <c r="M227" s="195">
        <v>3</v>
      </c>
      <c r="N227" s="196">
        <v>6.0606060606060606E-3</v>
      </c>
      <c r="O227" s="197" t="s">
        <v>932</v>
      </c>
      <c r="P227" s="198">
        <v>10.531914893617021</v>
      </c>
      <c r="Q227" s="198">
        <v>9.695652173913043</v>
      </c>
      <c r="R227" s="199">
        <v>1.574468085106383</v>
      </c>
      <c r="S227" s="186"/>
    </row>
    <row r="228" spans="1:19" s="184" customFormat="1" ht="15" customHeight="1">
      <c r="A228" s="186"/>
      <c r="B228" s="193" t="s">
        <v>449</v>
      </c>
      <c r="C228" s="194" t="s">
        <v>1005</v>
      </c>
      <c r="D228" s="194" t="s">
        <v>914</v>
      </c>
      <c r="E228" s="195">
        <v>46</v>
      </c>
      <c r="F228" s="196">
        <v>0.58227848101265822</v>
      </c>
      <c r="G228" s="195">
        <v>33</v>
      </c>
      <c r="H228" s="196">
        <v>8.4055017829852263E-3</v>
      </c>
      <c r="I228" s="195">
        <v>93</v>
      </c>
      <c r="J228" s="196">
        <v>4.7529002913067921E-3</v>
      </c>
      <c r="K228" s="195"/>
      <c r="L228" s="196"/>
      <c r="M228" s="195"/>
      <c r="N228" s="196"/>
      <c r="O228" s="197" t="s">
        <v>930</v>
      </c>
      <c r="P228" s="198">
        <v>2.8181818181818183</v>
      </c>
      <c r="Q228" s="198">
        <v>2.8181818181818183</v>
      </c>
      <c r="R228" s="199"/>
      <c r="S228" s="186"/>
    </row>
    <row r="229" spans="1:19" s="184" customFormat="1" ht="15" customHeight="1">
      <c r="A229" s="186"/>
      <c r="B229" s="193" t="s">
        <v>307</v>
      </c>
      <c r="C229" s="194" t="s">
        <v>1566</v>
      </c>
      <c r="D229" s="194" t="s">
        <v>907</v>
      </c>
      <c r="E229" s="195">
        <v>7</v>
      </c>
      <c r="F229" s="196">
        <v>5.3030303030303032E-2</v>
      </c>
      <c r="G229" s="195">
        <v>125</v>
      </c>
      <c r="H229" s="196">
        <v>3.1839021905247074E-2</v>
      </c>
      <c r="I229" s="195">
        <v>635</v>
      </c>
      <c r="J229" s="196">
        <v>3.2452598763223796E-2</v>
      </c>
      <c r="K229" s="195"/>
      <c r="L229" s="196"/>
      <c r="M229" s="195"/>
      <c r="N229" s="196"/>
      <c r="O229" s="197" t="s">
        <v>918</v>
      </c>
      <c r="P229" s="198">
        <v>5.08</v>
      </c>
      <c r="Q229" s="198">
        <v>5.08</v>
      </c>
      <c r="R229" s="199">
        <v>2.0880000000000001</v>
      </c>
      <c r="S229" s="186"/>
    </row>
    <row r="230" spans="1:19" s="184" customFormat="1" ht="15" customHeight="1">
      <c r="A230" s="186"/>
      <c r="B230" s="193" t="s">
        <v>450</v>
      </c>
      <c r="C230" s="194" t="s">
        <v>1005</v>
      </c>
      <c r="D230" s="194" t="s">
        <v>914</v>
      </c>
      <c r="E230" s="195">
        <v>181</v>
      </c>
      <c r="F230" s="196">
        <v>0.45363408521303256</v>
      </c>
      <c r="G230" s="195">
        <v>218</v>
      </c>
      <c r="H230" s="196">
        <v>5.5527254202750891E-2</v>
      </c>
      <c r="I230" s="195">
        <v>592</v>
      </c>
      <c r="J230" s="196">
        <v>3.0255021209178719E-2</v>
      </c>
      <c r="K230" s="195">
        <v>17</v>
      </c>
      <c r="L230" s="196">
        <v>7.7981651376146793E-2</v>
      </c>
      <c r="M230" s="195">
        <v>68</v>
      </c>
      <c r="N230" s="196">
        <v>0.11486486486486487</v>
      </c>
      <c r="O230" s="197" t="s">
        <v>911</v>
      </c>
      <c r="P230" s="198">
        <v>2.7155963302752295</v>
      </c>
      <c r="Q230" s="198">
        <v>2.2587064676616917</v>
      </c>
      <c r="R230" s="199"/>
      <c r="S230" s="186"/>
    </row>
    <row r="231" spans="1:19" s="184" customFormat="1" ht="15" customHeight="1">
      <c r="A231" s="186"/>
      <c r="B231" s="193" t="s">
        <v>322</v>
      </c>
      <c r="C231" s="194" t="s">
        <v>1005</v>
      </c>
      <c r="D231" s="194" t="s">
        <v>907</v>
      </c>
      <c r="E231" s="195">
        <v>1</v>
      </c>
      <c r="F231" s="196">
        <v>9.2592592592592587E-3</v>
      </c>
      <c r="G231" s="195">
        <v>107</v>
      </c>
      <c r="H231" s="196">
        <v>2.7254202750891493E-2</v>
      </c>
      <c r="I231" s="195">
        <v>479</v>
      </c>
      <c r="J231" s="196">
        <v>2.4479991822967239E-2</v>
      </c>
      <c r="K231" s="195"/>
      <c r="L231" s="196"/>
      <c r="M231" s="195"/>
      <c r="N231" s="196"/>
      <c r="O231" s="197" t="s">
        <v>925</v>
      </c>
      <c r="P231" s="198">
        <v>4.4766355140186915</v>
      </c>
      <c r="Q231" s="198">
        <v>4.4766355140186915</v>
      </c>
      <c r="R231" s="199">
        <v>0.69158878504672894</v>
      </c>
      <c r="S231" s="186"/>
    </row>
    <row r="232" spans="1:19" s="184" customFormat="1" ht="15" customHeight="1">
      <c r="A232" s="186"/>
      <c r="B232" s="193" t="s">
        <v>321</v>
      </c>
      <c r="C232" s="194" t="s">
        <v>1005</v>
      </c>
      <c r="D232" s="194" t="s">
        <v>907</v>
      </c>
      <c r="E232" s="195">
        <v>2</v>
      </c>
      <c r="F232" s="196">
        <v>5.8823529411764705E-2</v>
      </c>
      <c r="G232" s="195">
        <v>32</v>
      </c>
      <c r="H232" s="196">
        <v>8.1507896077432501E-3</v>
      </c>
      <c r="I232" s="195">
        <v>116</v>
      </c>
      <c r="J232" s="196">
        <v>5.9283487504471818E-3</v>
      </c>
      <c r="K232" s="195"/>
      <c r="L232" s="196"/>
      <c r="M232" s="195"/>
      <c r="N232" s="196"/>
      <c r="O232" s="197" t="s">
        <v>918</v>
      </c>
      <c r="P232" s="198">
        <v>3.625</v>
      </c>
      <c r="Q232" s="198">
        <v>3.625</v>
      </c>
      <c r="R232" s="199">
        <v>0.78125</v>
      </c>
      <c r="S232" s="186"/>
    </row>
    <row r="233" spans="1:19" s="184" customFormat="1" ht="15" customHeight="1">
      <c r="A233" s="186"/>
      <c r="B233" s="193" t="s">
        <v>431</v>
      </c>
      <c r="C233" s="194" t="s">
        <v>1005</v>
      </c>
      <c r="D233" s="194" t="s">
        <v>907</v>
      </c>
      <c r="E233" s="195">
        <v>3</v>
      </c>
      <c r="F233" s="196">
        <v>8.3333333333333329E-2</v>
      </c>
      <c r="G233" s="195">
        <v>33</v>
      </c>
      <c r="H233" s="196">
        <v>8.4055017829852263E-3</v>
      </c>
      <c r="I233" s="195">
        <v>282</v>
      </c>
      <c r="J233" s="196">
        <v>1.4412020238156079E-2</v>
      </c>
      <c r="K233" s="195">
        <v>10</v>
      </c>
      <c r="L233" s="196">
        <v>0.30303030303030304</v>
      </c>
      <c r="M233" s="195">
        <v>66</v>
      </c>
      <c r="N233" s="196">
        <v>0.23404255319148937</v>
      </c>
      <c r="O233" s="197" t="s">
        <v>927</v>
      </c>
      <c r="P233" s="198">
        <v>8.545454545454545</v>
      </c>
      <c r="Q233" s="198">
        <v>5.9130434782608692</v>
      </c>
      <c r="R233" s="199">
        <v>3.3636363636363638</v>
      </c>
      <c r="S233" s="186"/>
    </row>
    <row r="234" spans="1:19" s="184" customFormat="1" ht="18.75" customHeight="1">
      <c r="A234" s="186"/>
      <c r="B234" s="200" t="s">
        <v>1006</v>
      </c>
      <c r="C234" s="201"/>
      <c r="D234" s="201"/>
      <c r="E234" s="202">
        <v>91</v>
      </c>
      <c r="F234" s="203">
        <v>0.24266666666666667</v>
      </c>
      <c r="G234" s="202">
        <v>284</v>
      </c>
      <c r="H234" s="203">
        <v>7.233825776872134E-2</v>
      </c>
      <c r="I234" s="202">
        <v>1996</v>
      </c>
      <c r="J234" s="203">
        <v>0.10200848367148771</v>
      </c>
      <c r="K234" s="202">
        <v>16</v>
      </c>
      <c r="L234" s="203">
        <v>5.6338028169014086E-2</v>
      </c>
      <c r="M234" s="202">
        <v>139</v>
      </c>
      <c r="N234" s="203">
        <v>6.9639278557114229E-2</v>
      </c>
      <c r="O234" s="201"/>
      <c r="P234" s="204">
        <v>7.028169014084507</v>
      </c>
      <c r="Q234" s="204">
        <v>6.4179104477611943</v>
      </c>
      <c r="R234" s="205">
        <v>1.9014084507042253</v>
      </c>
      <c r="S234" s="186"/>
    </row>
    <row r="235" spans="1:19" s="184" customFormat="1" ht="18" customHeight="1">
      <c r="A235" s="186"/>
      <c r="B235" s="200" t="s">
        <v>1007</v>
      </c>
      <c r="C235" s="201"/>
      <c r="D235" s="201"/>
      <c r="E235" s="202">
        <v>55</v>
      </c>
      <c r="F235" s="203">
        <v>0.23012552301255229</v>
      </c>
      <c r="G235" s="202">
        <v>184</v>
      </c>
      <c r="H235" s="203">
        <v>4.6867040244523692E-2</v>
      </c>
      <c r="I235" s="202">
        <v>864</v>
      </c>
      <c r="J235" s="203">
        <v>4.4155976899882453E-2</v>
      </c>
      <c r="K235" s="202">
        <v>10</v>
      </c>
      <c r="L235" s="203">
        <v>5.434782608695652E-2</v>
      </c>
      <c r="M235" s="202">
        <v>41</v>
      </c>
      <c r="N235" s="203">
        <v>4.7453703703703706E-2</v>
      </c>
      <c r="O235" s="201"/>
      <c r="P235" s="204">
        <v>4.6956521739130439</v>
      </c>
      <c r="Q235" s="204">
        <v>4.2183908045977008</v>
      </c>
      <c r="R235" s="206"/>
      <c r="S235" s="186"/>
    </row>
    <row r="236" spans="1:19" s="184" customFormat="1" ht="18" customHeight="1">
      <c r="A236" s="186"/>
      <c r="B236" s="207" t="s">
        <v>887</v>
      </c>
      <c r="C236" s="208"/>
      <c r="D236" s="208"/>
      <c r="E236" s="209">
        <v>1407</v>
      </c>
      <c r="F236" s="210">
        <v>0.26382898931183196</v>
      </c>
      <c r="G236" s="209">
        <v>3926</v>
      </c>
      <c r="H236" s="210">
        <v>1</v>
      </c>
      <c r="I236" s="209">
        <v>19567</v>
      </c>
      <c r="J236" s="210">
        <v>1</v>
      </c>
      <c r="K236" s="209">
        <v>196</v>
      </c>
      <c r="L236" s="210">
        <v>4.9923586347427405E-2</v>
      </c>
      <c r="M236" s="209">
        <v>892</v>
      </c>
      <c r="N236" s="210">
        <v>4.5586957632749017E-2</v>
      </c>
      <c r="O236" s="208"/>
      <c r="P236" s="211">
        <v>4.9839531329597557</v>
      </c>
      <c r="Q236" s="211">
        <v>4.5959785522788206</v>
      </c>
      <c r="R236" s="212">
        <v>1.4192994505494505</v>
      </c>
      <c r="S236" s="186"/>
    </row>
    <row r="237" spans="1:19" s="184" customFormat="1" ht="15.75" customHeight="1">
      <c r="A237" s="186"/>
      <c r="B237" s="255" t="s">
        <v>988</v>
      </c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186"/>
    </row>
    <row r="238" spans="1:19" s="184" customFormat="1" ht="9" customHeight="1">
      <c r="A238" s="186"/>
      <c r="B238" s="186"/>
      <c r="C238" s="186"/>
      <c r="D238" s="186"/>
      <c r="E238" s="186"/>
      <c r="F238" s="186"/>
      <c r="G238" s="186"/>
      <c r="H238" s="186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</row>
    <row r="239" spans="1:19" s="184" customFormat="1" ht="9" customHeight="1">
      <c r="A239" s="186"/>
      <c r="B239" s="186"/>
      <c r="C239" s="186"/>
      <c r="D239" s="186"/>
      <c r="E239" s="186"/>
      <c r="F239" s="186"/>
      <c r="G239" s="186"/>
      <c r="H239" s="186"/>
      <c r="I239" s="186"/>
      <c r="J239" s="186"/>
      <c r="K239" s="186"/>
      <c r="L239" s="186"/>
      <c r="M239" s="186"/>
      <c r="N239" s="186"/>
      <c r="O239" s="186"/>
      <c r="P239" s="186"/>
      <c r="Q239" s="186"/>
      <c r="R239" s="186"/>
      <c r="S239" s="186"/>
    </row>
    <row r="240" spans="1:19" s="184" customFormat="1" ht="18" customHeight="1">
      <c r="A240" s="186"/>
      <c r="B240" s="187" t="s">
        <v>3674</v>
      </c>
      <c r="C240" s="186"/>
      <c r="D240" s="186"/>
      <c r="E240" s="186"/>
      <c r="F240" s="186"/>
      <c r="G240" s="186"/>
      <c r="H240" s="186"/>
      <c r="I240" s="186"/>
      <c r="J240" s="186"/>
      <c r="K240" s="186"/>
      <c r="L240" s="186"/>
      <c r="M240" s="186"/>
      <c r="N240" s="186"/>
      <c r="O240" s="186"/>
      <c r="P240" s="186"/>
      <c r="Q240" s="186"/>
      <c r="R240" s="186"/>
      <c r="S240" s="186"/>
    </row>
    <row r="241" spans="1:19" s="184" customFormat="1" ht="27" customHeight="1">
      <c r="A241" s="186"/>
      <c r="B241" s="247"/>
      <c r="C241" s="188"/>
      <c r="D241" s="248"/>
      <c r="E241" s="248"/>
      <c r="F241" s="248"/>
      <c r="G241" s="249" t="s">
        <v>893</v>
      </c>
      <c r="H241" s="249"/>
      <c r="I241" s="249"/>
      <c r="J241" s="249"/>
      <c r="K241" s="249"/>
      <c r="L241" s="249"/>
      <c r="M241" s="249"/>
      <c r="N241" s="249"/>
      <c r="O241" s="249"/>
      <c r="P241" s="249"/>
      <c r="Q241" s="249"/>
      <c r="R241" s="249"/>
      <c r="S241" s="186"/>
    </row>
    <row r="242" spans="1:19" s="184" customFormat="1" ht="18" customHeight="1">
      <c r="A242" s="186"/>
      <c r="B242" s="247"/>
      <c r="C242" s="189"/>
      <c r="D242" s="248"/>
      <c r="E242" s="248"/>
      <c r="F242" s="248"/>
      <c r="G242" s="250" t="s">
        <v>839</v>
      </c>
      <c r="H242" s="250"/>
      <c r="I242" s="250"/>
      <c r="J242" s="250"/>
      <c r="K242" s="251" t="s">
        <v>894</v>
      </c>
      <c r="L242" s="251"/>
      <c r="M242" s="251"/>
      <c r="N242" s="251"/>
      <c r="O242" s="251" t="s">
        <v>895</v>
      </c>
      <c r="P242" s="252" t="s">
        <v>896</v>
      </c>
      <c r="Q242" s="252"/>
      <c r="R242" s="252"/>
      <c r="S242" s="186"/>
    </row>
    <row r="243" spans="1:19" s="184" customFormat="1" ht="18" customHeight="1">
      <c r="A243" s="186"/>
      <c r="B243" s="253" t="s">
        <v>275</v>
      </c>
      <c r="C243" s="250" t="s">
        <v>998</v>
      </c>
      <c r="D243" s="250" t="s">
        <v>897</v>
      </c>
      <c r="E243" s="254" t="s">
        <v>849</v>
      </c>
      <c r="F243" s="254"/>
      <c r="G243" s="250" t="s">
        <v>898</v>
      </c>
      <c r="H243" s="250"/>
      <c r="I243" s="250" t="s">
        <v>899</v>
      </c>
      <c r="J243" s="250"/>
      <c r="K243" s="251" t="s">
        <v>898</v>
      </c>
      <c r="L243" s="251"/>
      <c r="M243" s="251" t="s">
        <v>899</v>
      </c>
      <c r="N243" s="251"/>
      <c r="O243" s="251"/>
      <c r="P243" s="252"/>
      <c r="Q243" s="252"/>
      <c r="R243" s="252"/>
      <c r="S243" s="186"/>
    </row>
    <row r="244" spans="1:19" s="184" customFormat="1" ht="45.75" customHeight="1">
      <c r="A244" s="186"/>
      <c r="B244" s="253"/>
      <c r="C244" s="250"/>
      <c r="D244" s="250"/>
      <c r="E244" s="190" t="s">
        <v>900</v>
      </c>
      <c r="F244" s="190" t="s">
        <v>901</v>
      </c>
      <c r="G244" s="190" t="s">
        <v>900</v>
      </c>
      <c r="H244" s="191" t="s">
        <v>902</v>
      </c>
      <c r="I244" s="190" t="s">
        <v>900</v>
      </c>
      <c r="J244" s="191" t="s">
        <v>902</v>
      </c>
      <c r="K244" s="191" t="s">
        <v>900</v>
      </c>
      <c r="L244" s="191" t="s">
        <v>901</v>
      </c>
      <c r="M244" s="191" t="s">
        <v>900</v>
      </c>
      <c r="N244" s="191" t="s">
        <v>901</v>
      </c>
      <c r="O244" s="251"/>
      <c r="P244" s="191" t="s">
        <v>903</v>
      </c>
      <c r="Q244" s="191" t="s">
        <v>904</v>
      </c>
      <c r="R244" s="192" t="s">
        <v>905</v>
      </c>
      <c r="S244" s="186"/>
    </row>
    <row r="245" spans="1:19" s="184" customFormat="1" ht="15" customHeight="1">
      <c r="A245" s="186"/>
      <c r="B245" s="193" t="s">
        <v>616</v>
      </c>
      <c r="C245" s="194" t="s">
        <v>920</v>
      </c>
      <c r="D245" s="194" t="s">
        <v>907</v>
      </c>
      <c r="E245" s="195">
        <v>4</v>
      </c>
      <c r="F245" s="196">
        <v>9.3023255813953487E-2</v>
      </c>
      <c r="G245" s="195">
        <v>39</v>
      </c>
      <c r="H245" s="196">
        <v>1.1912034208918754E-2</v>
      </c>
      <c r="I245" s="195">
        <v>151</v>
      </c>
      <c r="J245" s="196">
        <v>7.4336631713680891E-3</v>
      </c>
      <c r="K245" s="195"/>
      <c r="L245" s="196"/>
      <c r="M245" s="195"/>
      <c r="N245" s="196"/>
      <c r="O245" s="197" t="s">
        <v>931</v>
      </c>
      <c r="P245" s="198">
        <v>3.8717948717948718</v>
      </c>
      <c r="Q245" s="198">
        <v>3.8717948717948718</v>
      </c>
      <c r="R245" s="199">
        <v>0.97435897435897434</v>
      </c>
      <c r="S245" s="186"/>
    </row>
    <row r="246" spans="1:19" s="184" customFormat="1" ht="15" customHeight="1">
      <c r="A246" s="186"/>
      <c r="B246" s="193" t="s">
        <v>733</v>
      </c>
      <c r="C246" s="194" t="s">
        <v>1002</v>
      </c>
      <c r="D246" s="194" t="s">
        <v>907</v>
      </c>
      <c r="E246" s="195">
        <v>2</v>
      </c>
      <c r="F246" s="196">
        <v>7.1428571428571425E-2</v>
      </c>
      <c r="G246" s="195">
        <v>26</v>
      </c>
      <c r="H246" s="196">
        <v>7.9413561392791699E-3</v>
      </c>
      <c r="I246" s="195">
        <v>92</v>
      </c>
      <c r="J246" s="196">
        <v>4.5291192832176436E-3</v>
      </c>
      <c r="K246" s="195">
        <v>2</v>
      </c>
      <c r="L246" s="196">
        <v>7.6923076923076927E-2</v>
      </c>
      <c r="M246" s="195">
        <v>4</v>
      </c>
      <c r="N246" s="196">
        <v>4.3478260869565216E-2</v>
      </c>
      <c r="O246" s="197" t="s">
        <v>928</v>
      </c>
      <c r="P246" s="198">
        <v>3.5384615384615383</v>
      </c>
      <c r="Q246" s="198">
        <v>2.8333333333333335</v>
      </c>
      <c r="R246" s="199">
        <v>1.1923076923076923</v>
      </c>
      <c r="S246" s="186"/>
    </row>
    <row r="247" spans="1:19" s="184" customFormat="1" ht="15" customHeight="1">
      <c r="A247" s="186"/>
      <c r="B247" s="193" t="s">
        <v>711</v>
      </c>
      <c r="C247" s="194" t="s">
        <v>917</v>
      </c>
      <c r="D247" s="194" t="s">
        <v>914</v>
      </c>
      <c r="E247" s="195">
        <v>83</v>
      </c>
      <c r="F247" s="196">
        <v>0.70338983050847459</v>
      </c>
      <c r="G247" s="195">
        <v>35</v>
      </c>
      <c r="H247" s="196">
        <v>1.0690287110568112E-2</v>
      </c>
      <c r="I247" s="195">
        <v>94</v>
      </c>
      <c r="J247" s="196">
        <v>4.6275783980702012E-3</v>
      </c>
      <c r="K247" s="195"/>
      <c r="L247" s="196"/>
      <c r="M247" s="195"/>
      <c r="N247" s="196"/>
      <c r="O247" s="197" t="s">
        <v>930</v>
      </c>
      <c r="P247" s="198">
        <v>2.6857142857142855</v>
      </c>
      <c r="Q247" s="198">
        <v>2.6857142857142855</v>
      </c>
      <c r="R247" s="199"/>
      <c r="S247" s="186"/>
    </row>
    <row r="248" spans="1:19" s="184" customFormat="1" ht="15" customHeight="1">
      <c r="A248" s="186"/>
      <c r="B248" s="193" t="s">
        <v>447</v>
      </c>
      <c r="C248" s="194" t="s">
        <v>1001</v>
      </c>
      <c r="D248" s="194" t="s">
        <v>914</v>
      </c>
      <c r="E248" s="195">
        <v>316</v>
      </c>
      <c r="F248" s="196">
        <v>0.52579034941763725</v>
      </c>
      <c r="G248" s="195">
        <v>285</v>
      </c>
      <c r="H248" s="196">
        <v>8.70494807574832E-2</v>
      </c>
      <c r="I248" s="195">
        <v>1115</v>
      </c>
      <c r="J248" s="196">
        <v>5.4890956530300794E-2</v>
      </c>
      <c r="K248" s="195">
        <v>59</v>
      </c>
      <c r="L248" s="196">
        <v>0.20701754385964913</v>
      </c>
      <c r="M248" s="195">
        <v>330</v>
      </c>
      <c r="N248" s="196">
        <v>0.29596412556053814</v>
      </c>
      <c r="O248" s="197" t="s">
        <v>911</v>
      </c>
      <c r="P248" s="198">
        <v>3.9122807017543861</v>
      </c>
      <c r="Q248" s="198">
        <v>2.4247787610619471</v>
      </c>
      <c r="R248" s="199"/>
      <c r="S248" s="186"/>
    </row>
    <row r="249" spans="1:19" s="184" customFormat="1" ht="15" customHeight="1">
      <c r="A249" s="186"/>
      <c r="B249" s="193" t="s">
        <v>413</v>
      </c>
      <c r="C249" s="194" t="s">
        <v>1001</v>
      </c>
      <c r="D249" s="194" t="s">
        <v>907</v>
      </c>
      <c r="E249" s="195"/>
      <c r="F249" s="196"/>
      <c r="G249" s="195">
        <v>53</v>
      </c>
      <c r="H249" s="196">
        <v>1.6188149053146E-2</v>
      </c>
      <c r="I249" s="195">
        <v>695</v>
      </c>
      <c r="J249" s="196">
        <v>3.4214542411263725E-2</v>
      </c>
      <c r="K249" s="195">
        <v>1</v>
      </c>
      <c r="L249" s="196">
        <v>1.8867924528301886E-2</v>
      </c>
      <c r="M249" s="195">
        <v>115</v>
      </c>
      <c r="N249" s="196">
        <v>0.16546762589928057</v>
      </c>
      <c r="O249" s="197" t="s">
        <v>940</v>
      </c>
      <c r="P249" s="198">
        <v>13.113207547169811</v>
      </c>
      <c r="Q249" s="198">
        <v>10.153846153846153</v>
      </c>
      <c r="R249" s="199">
        <v>4.8490566037735849</v>
      </c>
      <c r="S249" s="186"/>
    </row>
    <row r="250" spans="1:19" s="184" customFormat="1" ht="15" customHeight="1">
      <c r="A250" s="186"/>
      <c r="B250" s="193" t="s">
        <v>430</v>
      </c>
      <c r="C250" s="194" t="s">
        <v>1001</v>
      </c>
      <c r="D250" s="194" t="s">
        <v>907</v>
      </c>
      <c r="E250" s="195">
        <v>1</v>
      </c>
      <c r="F250" s="196">
        <v>1.976284584980237E-3</v>
      </c>
      <c r="G250" s="195">
        <v>505</v>
      </c>
      <c r="H250" s="196">
        <v>0.15424557116676849</v>
      </c>
      <c r="I250" s="195">
        <v>1940</v>
      </c>
      <c r="J250" s="196">
        <v>9.5505341406980748E-2</v>
      </c>
      <c r="K250" s="195">
        <v>4</v>
      </c>
      <c r="L250" s="196">
        <v>7.9207920792079209E-3</v>
      </c>
      <c r="M250" s="195">
        <v>10</v>
      </c>
      <c r="N250" s="196">
        <v>5.1546391752577319E-3</v>
      </c>
      <c r="O250" s="197" t="s">
        <v>930</v>
      </c>
      <c r="P250" s="198">
        <v>3.8415841584158414</v>
      </c>
      <c r="Q250" s="198">
        <v>3.780439121756487</v>
      </c>
      <c r="R250" s="199">
        <v>0.47128712871287126</v>
      </c>
      <c r="S250" s="186"/>
    </row>
    <row r="251" spans="1:19" s="184" customFormat="1" ht="15" customHeight="1">
      <c r="A251" s="186"/>
      <c r="B251" s="193" t="s">
        <v>345</v>
      </c>
      <c r="C251" s="194" t="s">
        <v>1004</v>
      </c>
      <c r="D251" s="194" t="s">
        <v>907</v>
      </c>
      <c r="E251" s="195"/>
      <c r="F251" s="196"/>
      <c r="G251" s="195">
        <v>40</v>
      </c>
      <c r="H251" s="196">
        <v>1.2217470983506415E-2</v>
      </c>
      <c r="I251" s="195">
        <v>429</v>
      </c>
      <c r="J251" s="196">
        <v>2.1119480135873579E-2</v>
      </c>
      <c r="K251" s="195">
        <v>2</v>
      </c>
      <c r="L251" s="196">
        <v>0.05</v>
      </c>
      <c r="M251" s="195">
        <v>24</v>
      </c>
      <c r="N251" s="196">
        <v>5.5944055944055944E-2</v>
      </c>
      <c r="O251" s="197" t="s">
        <v>915</v>
      </c>
      <c r="P251" s="198">
        <v>10.725</v>
      </c>
      <c r="Q251" s="198">
        <v>9.026315789473685</v>
      </c>
      <c r="R251" s="199">
        <v>2.95</v>
      </c>
      <c r="S251" s="186"/>
    </row>
    <row r="252" spans="1:19" s="184" customFormat="1" ht="15" customHeight="1">
      <c r="A252" s="186"/>
      <c r="B252" s="193" t="s">
        <v>471</v>
      </c>
      <c r="C252" s="194" t="s">
        <v>1002</v>
      </c>
      <c r="D252" s="194" t="s">
        <v>914</v>
      </c>
      <c r="E252" s="195">
        <v>3</v>
      </c>
      <c r="F252" s="196">
        <v>0.10714285714285714</v>
      </c>
      <c r="G252" s="195">
        <v>25</v>
      </c>
      <c r="H252" s="196">
        <v>7.6359193646915085E-3</v>
      </c>
      <c r="I252" s="195">
        <v>151</v>
      </c>
      <c r="J252" s="196">
        <v>7.4336631713680891E-3</v>
      </c>
      <c r="K252" s="195"/>
      <c r="L252" s="196"/>
      <c r="M252" s="195"/>
      <c r="N252" s="196"/>
      <c r="O252" s="197" t="s">
        <v>936</v>
      </c>
      <c r="P252" s="198">
        <v>6.04</v>
      </c>
      <c r="Q252" s="198">
        <v>6.04</v>
      </c>
      <c r="R252" s="199"/>
      <c r="S252" s="186"/>
    </row>
    <row r="253" spans="1:19" s="184" customFormat="1" ht="15" customHeight="1">
      <c r="A253" s="186"/>
      <c r="B253" s="193" t="s">
        <v>421</v>
      </c>
      <c r="C253" s="194" t="s">
        <v>1001</v>
      </c>
      <c r="D253" s="194" t="s">
        <v>907</v>
      </c>
      <c r="E253" s="195">
        <v>27</v>
      </c>
      <c r="F253" s="196">
        <v>0.6</v>
      </c>
      <c r="G253" s="195">
        <v>18</v>
      </c>
      <c r="H253" s="196">
        <v>5.4978619425778861E-3</v>
      </c>
      <c r="I253" s="195">
        <v>97</v>
      </c>
      <c r="J253" s="196">
        <v>4.7752670703490379E-3</v>
      </c>
      <c r="K253" s="195">
        <v>8</v>
      </c>
      <c r="L253" s="196">
        <v>0.44444444444444442</v>
      </c>
      <c r="M253" s="195">
        <v>40</v>
      </c>
      <c r="N253" s="196">
        <v>0.41237113402061853</v>
      </c>
      <c r="O253" s="197" t="s">
        <v>911</v>
      </c>
      <c r="P253" s="198">
        <v>5.3888888888888893</v>
      </c>
      <c r="Q253" s="198">
        <v>2.4</v>
      </c>
      <c r="R253" s="199">
        <v>1.5</v>
      </c>
      <c r="S253" s="186"/>
    </row>
    <row r="254" spans="1:19" s="184" customFormat="1" ht="15" customHeight="1">
      <c r="A254" s="186"/>
      <c r="B254" s="193" t="s">
        <v>444</v>
      </c>
      <c r="C254" s="194" t="s">
        <v>1001</v>
      </c>
      <c r="D254" s="194" t="s">
        <v>914</v>
      </c>
      <c r="E254" s="195">
        <v>6</v>
      </c>
      <c r="F254" s="196">
        <v>0.13043478260869565</v>
      </c>
      <c r="G254" s="195">
        <v>40</v>
      </c>
      <c r="H254" s="196">
        <v>1.2217470983506415E-2</v>
      </c>
      <c r="I254" s="195">
        <v>206</v>
      </c>
      <c r="J254" s="196">
        <v>1.0141288829813419E-2</v>
      </c>
      <c r="K254" s="195">
        <v>1</v>
      </c>
      <c r="L254" s="196">
        <v>2.5000000000000001E-2</v>
      </c>
      <c r="M254" s="195">
        <v>29</v>
      </c>
      <c r="N254" s="196">
        <v>0.14077669902912621</v>
      </c>
      <c r="O254" s="197" t="s">
        <v>943</v>
      </c>
      <c r="P254" s="198">
        <v>5.15</v>
      </c>
      <c r="Q254" s="198">
        <v>4.1025641025641022</v>
      </c>
      <c r="R254" s="199"/>
      <c r="S254" s="186"/>
    </row>
    <row r="255" spans="1:19" s="184" customFormat="1" ht="15" customHeight="1">
      <c r="A255" s="186"/>
      <c r="B255" s="193" t="s">
        <v>803</v>
      </c>
      <c r="C255" s="194" t="s">
        <v>1001</v>
      </c>
      <c r="D255" s="194" t="s">
        <v>907</v>
      </c>
      <c r="E255" s="195"/>
      <c r="F255" s="196"/>
      <c r="G255" s="195">
        <v>29</v>
      </c>
      <c r="H255" s="196">
        <v>8.8576664630421499E-3</v>
      </c>
      <c r="I255" s="195">
        <v>525</v>
      </c>
      <c r="J255" s="196">
        <v>2.5845517648796338E-2</v>
      </c>
      <c r="K255" s="195">
        <v>7</v>
      </c>
      <c r="L255" s="196">
        <v>0.2413793103448276</v>
      </c>
      <c r="M255" s="195">
        <v>97</v>
      </c>
      <c r="N255" s="196">
        <v>0.18476190476190477</v>
      </c>
      <c r="O255" s="197" t="s">
        <v>923</v>
      </c>
      <c r="P255" s="198">
        <v>18.103448275862068</v>
      </c>
      <c r="Q255" s="198">
        <v>11.818181818181818</v>
      </c>
      <c r="R255" s="199">
        <v>5</v>
      </c>
      <c r="S255" s="186"/>
    </row>
    <row r="256" spans="1:19" s="184" customFormat="1" ht="15" customHeight="1">
      <c r="A256" s="186"/>
      <c r="B256" s="193" t="s">
        <v>705</v>
      </c>
      <c r="C256" s="194" t="s">
        <v>917</v>
      </c>
      <c r="D256" s="194" t="s">
        <v>907</v>
      </c>
      <c r="E256" s="195">
        <v>6</v>
      </c>
      <c r="F256" s="196">
        <v>0.19354838709677419</v>
      </c>
      <c r="G256" s="195">
        <v>25</v>
      </c>
      <c r="H256" s="196">
        <v>7.6359193646915085E-3</v>
      </c>
      <c r="I256" s="195">
        <v>324</v>
      </c>
      <c r="J256" s="196">
        <v>1.595037660611431E-2</v>
      </c>
      <c r="K256" s="195">
        <v>1</v>
      </c>
      <c r="L256" s="196">
        <v>0.04</v>
      </c>
      <c r="M256" s="195">
        <v>134</v>
      </c>
      <c r="N256" s="196">
        <v>0.41358024691358025</v>
      </c>
      <c r="O256" s="197" t="s">
        <v>921</v>
      </c>
      <c r="P256" s="198">
        <v>12.96</v>
      </c>
      <c r="Q256" s="198">
        <v>6.708333333333333</v>
      </c>
      <c r="R256" s="199">
        <v>7.72</v>
      </c>
      <c r="S256" s="186"/>
    </row>
    <row r="257" spans="1:19" s="184" customFormat="1" ht="15" customHeight="1">
      <c r="A257" s="186"/>
      <c r="B257" s="193" t="s">
        <v>804</v>
      </c>
      <c r="C257" s="194" t="s">
        <v>1001</v>
      </c>
      <c r="D257" s="194" t="s">
        <v>907</v>
      </c>
      <c r="E257" s="195"/>
      <c r="F257" s="196"/>
      <c r="G257" s="195">
        <v>20</v>
      </c>
      <c r="H257" s="196">
        <v>6.1087354917532073E-3</v>
      </c>
      <c r="I257" s="195">
        <v>426</v>
      </c>
      <c r="J257" s="196">
        <v>2.0971791463594742E-2</v>
      </c>
      <c r="K257" s="195">
        <v>5</v>
      </c>
      <c r="L257" s="196">
        <v>0.25</v>
      </c>
      <c r="M257" s="195">
        <v>133</v>
      </c>
      <c r="N257" s="196">
        <v>0.31220657276995306</v>
      </c>
      <c r="O257" s="197" t="s">
        <v>923</v>
      </c>
      <c r="P257" s="198">
        <v>21.3</v>
      </c>
      <c r="Q257" s="198">
        <v>11.533333333333333</v>
      </c>
      <c r="R257" s="199">
        <v>7.2</v>
      </c>
      <c r="S257" s="186"/>
    </row>
    <row r="258" spans="1:19" s="184" customFormat="1" ht="15" customHeight="1">
      <c r="A258" s="186"/>
      <c r="B258" s="193" t="s">
        <v>581</v>
      </c>
      <c r="C258" s="194" t="s">
        <v>924</v>
      </c>
      <c r="D258" s="194" t="s">
        <v>914</v>
      </c>
      <c r="E258" s="195">
        <v>21</v>
      </c>
      <c r="F258" s="196">
        <v>0.4375</v>
      </c>
      <c r="G258" s="195">
        <v>27</v>
      </c>
      <c r="H258" s="196">
        <v>8.2467929138668288E-3</v>
      </c>
      <c r="I258" s="195">
        <v>114</v>
      </c>
      <c r="J258" s="196">
        <v>5.6121695465957758E-3</v>
      </c>
      <c r="K258" s="195"/>
      <c r="L258" s="196"/>
      <c r="M258" s="195"/>
      <c r="N258" s="196"/>
      <c r="O258" s="197" t="s">
        <v>929</v>
      </c>
      <c r="P258" s="198">
        <v>4.2222222222222223</v>
      </c>
      <c r="Q258" s="198">
        <v>4.2222222222222223</v>
      </c>
      <c r="R258" s="199"/>
      <c r="S258" s="186"/>
    </row>
    <row r="259" spans="1:19" s="184" customFormat="1" ht="15" customHeight="1">
      <c r="A259" s="186"/>
      <c r="B259" s="193" t="s">
        <v>806</v>
      </c>
      <c r="C259" s="194" t="s">
        <v>1001</v>
      </c>
      <c r="D259" s="194" t="s">
        <v>914</v>
      </c>
      <c r="E259" s="195"/>
      <c r="F259" s="196"/>
      <c r="G259" s="195">
        <v>17</v>
      </c>
      <c r="H259" s="196">
        <v>5.1924251679902264E-3</v>
      </c>
      <c r="I259" s="195">
        <v>136</v>
      </c>
      <c r="J259" s="196">
        <v>6.6952198099739079E-3</v>
      </c>
      <c r="K259" s="195">
        <v>2</v>
      </c>
      <c r="L259" s="196">
        <v>0.11764705882352941</v>
      </c>
      <c r="M259" s="195">
        <v>13</v>
      </c>
      <c r="N259" s="196">
        <v>9.5588235294117641E-2</v>
      </c>
      <c r="O259" s="197" t="s">
        <v>928</v>
      </c>
      <c r="P259" s="198">
        <v>8</v>
      </c>
      <c r="Q259" s="198">
        <v>6.8666666666666663</v>
      </c>
      <c r="R259" s="199"/>
      <c r="S259" s="186"/>
    </row>
    <row r="260" spans="1:19" s="184" customFormat="1" ht="15" customHeight="1">
      <c r="A260" s="186"/>
      <c r="B260" s="193" t="s">
        <v>438</v>
      </c>
      <c r="C260" s="194" t="s">
        <v>1001</v>
      </c>
      <c r="D260" s="194" t="s">
        <v>914</v>
      </c>
      <c r="E260" s="195">
        <v>6</v>
      </c>
      <c r="F260" s="196">
        <v>0.25</v>
      </c>
      <c r="G260" s="195">
        <v>18</v>
      </c>
      <c r="H260" s="196">
        <v>5.4978619425778861E-3</v>
      </c>
      <c r="I260" s="195">
        <v>61</v>
      </c>
      <c r="J260" s="196">
        <v>3.003003003003003E-3</v>
      </c>
      <c r="K260" s="195"/>
      <c r="L260" s="196"/>
      <c r="M260" s="195"/>
      <c r="N260" s="196"/>
      <c r="O260" s="197" t="s">
        <v>926</v>
      </c>
      <c r="P260" s="198">
        <v>3.3888888888888888</v>
      </c>
      <c r="Q260" s="198">
        <v>3.3888888888888888</v>
      </c>
      <c r="R260" s="199"/>
      <c r="S260" s="186"/>
    </row>
    <row r="261" spans="1:19" s="184" customFormat="1" ht="15" customHeight="1">
      <c r="A261" s="186"/>
      <c r="B261" s="193" t="s">
        <v>428</v>
      </c>
      <c r="C261" s="194" t="s">
        <v>1001</v>
      </c>
      <c r="D261" s="194" t="s">
        <v>907</v>
      </c>
      <c r="E261" s="195"/>
      <c r="F261" s="196"/>
      <c r="G261" s="195">
        <v>172</v>
      </c>
      <c r="H261" s="196">
        <v>5.2535125229077578E-2</v>
      </c>
      <c r="I261" s="195">
        <v>1232</v>
      </c>
      <c r="J261" s="196">
        <v>6.0650814749175407E-2</v>
      </c>
      <c r="K261" s="195">
        <v>11</v>
      </c>
      <c r="L261" s="196">
        <v>6.3953488372093026E-2</v>
      </c>
      <c r="M261" s="195">
        <v>43</v>
      </c>
      <c r="N261" s="196">
        <v>3.49025974025974E-2</v>
      </c>
      <c r="O261" s="197" t="s">
        <v>928</v>
      </c>
      <c r="P261" s="198">
        <v>7.1627906976744189</v>
      </c>
      <c r="Q261" s="198">
        <v>6.7018633540372674</v>
      </c>
      <c r="R261" s="199">
        <v>0.43023255813953487</v>
      </c>
      <c r="S261" s="186"/>
    </row>
    <row r="262" spans="1:19" s="184" customFormat="1" ht="15" customHeight="1">
      <c r="A262" s="186"/>
      <c r="B262" s="193" t="s">
        <v>469</v>
      </c>
      <c r="C262" s="194" t="s">
        <v>1002</v>
      </c>
      <c r="D262" s="194" t="s">
        <v>914</v>
      </c>
      <c r="E262" s="195">
        <v>19</v>
      </c>
      <c r="F262" s="196">
        <v>0.35185185185185186</v>
      </c>
      <c r="G262" s="195">
        <v>35</v>
      </c>
      <c r="H262" s="196">
        <v>1.0690287110568112E-2</v>
      </c>
      <c r="I262" s="195">
        <v>147</v>
      </c>
      <c r="J262" s="196">
        <v>7.2367449416629748E-3</v>
      </c>
      <c r="K262" s="195"/>
      <c r="L262" s="196"/>
      <c r="M262" s="195"/>
      <c r="N262" s="196"/>
      <c r="O262" s="197" t="s">
        <v>951</v>
      </c>
      <c r="P262" s="198">
        <v>4.2</v>
      </c>
      <c r="Q262" s="198">
        <v>4.2</v>
      </c>
      <c r="R262" s="199"/>
      <c r="S262" s="186"/>
    </row>
    <row r="263" spans="1:19" s="184" customFormat="1" ht="15" customHeight="1">
      <c r="A263" s="186"/>
      <c r="B263" s="193" t="s">
        <v>562</v>
      </c>
      <c r="C263" s="194" t="s">
        <v>924</v>
      </c>
      <c r="D263" s="194" t="s">
        <v>907</v>
      </c>
      <c r="E263" s="195">
        <v>23</v>
      </c>
      <c r="F263" s="196">
        <v>0.12234042553191489</v>
      </c>
      <c r="G263" s="195">
        <v>165</v>
      </c>
      <c r="H263" s="196">
        <v>5.0397067806963958E-2</v>
      </c>
      <c r="I263" s="195">
        <v>999</v>
      </c>
      <c r="J263" s="196">
        <v>4.9180327868852458E-2</v>
      </c>
      <c r="K263" s="195"/>
      <c r="L263" s="196"/>
      <c r="M263" s="195"/>
      <c r="N263" s="196"/>
      <c r="O263" s="197" t="s">
        <v>939</v>
      </c>
      <c r="P263" s="198">
        <v>6.0545454545454547</v>
      </c>
      <c r="Q263" s="198">
        <v>6.0545454545454547</v>
      </c>
      <c r="R263" s="199">
        <v>0.97575757575757571</v>
      </c>
      <c r="S263" s="186"/>
    </row>
    <row r="264" spans="1:19" s="184" customFormat="1" ht="15" customHeight="1">
      <c r="A264" s="186"/>
      <c r="B264" s="193" t="s">
        <v>579</v>
      </c>
      <c r="C264" s="194" t="s">
        <v>924</v>
      </c>
      <c r="D264" s="194" t="s">
        <v>914</v>
      </c>
      <c r="E264" s="195">
        <v>3</v>
      </c>
      <c r="F264" s="196">
        <v>0.15</v>
      </c>
      <c r="G264" s="195">
        <v>17</v>
      </c>
      <c r="H264" s="196">
        <v>5.1924251679902264E-3</v>
      </c>
      <c r="I264" s="195">
        <v>107</v>
      </c>
      <c r="J264" s="196">
        <v>5.2675626446118248E-3</v>
      </c>
      <c r="K264" s="195">
        <v>2</v>
      </c>
      <c r="L264" s="196">
        <v>0.11764705882352941</v>
      </c>
      <c r="M264" s="195">
        <v>9</v>
      </c>
      <c r="N264" s="196">
        <v>8.4112149532710276E-2</v>
      </c>
      <c r="O264" s="197" t="s">
        <v>920</v>
      </c>
      <c r="P264" s="198">
        <v>6.2941176470588234</v>
      </c>
      <c r="Q264" s="198">
        <v>4.8</v>
      </c>
      <c r="R264" s="199"/>
      <c r="S264" s="186"/>
    </row>
    <row r="265" spans="1:19" s="184" customFormat="1" ht="15" customHeight="1">
      <c r="A265" s="186"/>
      <c r="B265" s="193" t="s">
        <v>561</v>
      </c>
      <c r="C265" s="194" t="s">
        <v>924</v>
      </c>
      <c r="D265" s="194" t="s">
        <v>907</v>
      </c>
      <c r="E265" s="195"/>
      <c r="F265" s="196"/>
      <c r="G265" s="195">
        <v>26</v>
      </c>
      <c r="H265" s="196">
        <v>7.9413561392791699E-3</v>
      </c>
      <c r="I265" s="195">
        <v>186</v>
      </c>
      <c r="J265" s="196">
        <v>9.1566976812878457E-3</v>
      </c>
      <c r="K265" s="195">
        <v>2</v>
      </c>
      <c r="L265" s="196">
        <v>7.6923076923076927E-2</v>
      </c>
      <c r="M265" s="195">
        <v>22</v>
      </c>
      <c r="N265" s="196">
        <v>0.11827956989247312</v>
      </c>
      <c r="O265" s="197" t="s">
        <v>916</v>
      </c>
      <c r="P265" s="198">
        <v>7.1538461538461542</v>
      </c>
      <c r="Q265" s="198">
        <v>5.5</v>
      </c>
      <c r="R265" s="199">
        <v>2.1538461538461537</v>
      </c>
      <c r="S265" s="186"/>
    </row>
    <row r="266" spans="1:19" s="184" customFormat="1" ht="15" customHeight="1">
      <c r="A266" s="186"/>
      <c r="B266" s="193" t="s">
        <v>656</v>
      </c>
      <c r="C266" s="194" t="s">
        <v>916</v>
      </c>
      <c r="D266" s="194" t="s">
        <v>914</v>
      </c>
      <c r="E266" s="195">
        <v>16</v>
      </c>
      <c r="F266" s="196">
        <v>0.38095238095238093</v>
      </c>
      <c r="G266" s="195">
        <v>26</v>
      </c>
      <c r="H266" s="196">
        <v>7.9413561392791699E-3</v>
      </c>
      <c r="I266" s="195">
        <v>153</v>
      </c>
      <c r="J266" s="196">
        <v>7.5321222862206466E-3</v>
      </c>
      <c r="K266" s="195">
        <v>1</v>
      </c>
      <c r="L266" s="196">
        <v>3.8461538461538464E-2</v>
      </c>
      <c r="M266" s="195">
        <v>14</v>
      </c>
      <c r="N266" s="196">
        <v>9.1503267973856203E-2</v>
      </c>
      <c r="O266" s="197" t="s">
        <v>936</v>
      </c>
      <c r="P266" s="198">
        <v>5.884615384615385</v>
      </c>
      <c r="Q266" s="198">
        <v>4.8</v>
      </c>
      <c r="R266" s="199"/>
      <c r="S266" s="186"/>
    </row>
    <row r="267" spans="1:19" s="184" customFormat="1" ht="15" customHeight="1">
      <c r="A267" s="186"/>
      <c r="B267" s="193" t="s">
        <v>434</v>
      </c>
      <c r="C267" s="194" t="s">
        <v>1001</v>
      </c>
      <c r="D267" s="194" t="s">
        <v>907</v>
      </c>
      <c r="E267" s="195">
        <v>2</v>
      </c>
      <c r="F267" s="196">
        <v>0.08</v>
      </c>
      <c r="G267" s="195">
        <v>23</v>
      </c>
      <c r="H267" s="196">
        <v>7.0250458155161882E-3</v>
      </c>
      <c r="I267" s="195">
        <v>133</v>
      </c>
      <c r="J267" s="196">
        <v>6.547531137695072E-3</v>
      </c>
      <c r="K267" s="195"/>
      <c r="L267" s="196"/>
      <c r="M267" s="195"/>
      <c r="N267" s="196"/>
      <c r="O267" s="197" t="s">
        <v>915</v>
      </c>
      <c r="P267" s="198">
        <v>5.7826086956521738</v>
      </c>
      <c r="Q267" s="198">
        <v>5.7826086956521738</v>
      </c>
      <c r="R267" s="199">
        <v>1.2608695652173914</v>
      </c>
      <c r="S267" s="186"/>
    </row>
    <row r="268" spans="1:19" s="184" customFormat="1" ht="15" customHeight="1">
      <c r="A268" s="186"/>
      <c r="B268" s="193" t="s">
        <v>598</v>
      </c>
      <c r="C268" s="194" t="s">
        <v>929</v>
      </c>
      <c r="D268" s="194" t="s">
        <v>907</v>
      </c>
      <c r="E268" s="195">
        <v>99</v>
      </c>
      <c r="F268" s="196">
        <v>0.26400000000000001</v>
      </c>
      <c r="G268" s="195">
        <v>276</v>
      </c>
      <c r="H268" s="196">
        <v>8.4300549786194251E-2</v>
      </c>
      <c r="I268" s="195">
        <v>1148</v>
      </c>
      <c r="J268" s="196">
        <v>5.6515531925367991E-2</v>
      </c>
      <c r="K268" s="195">
        <v>1</v>
      </c>
      <c r="L268" s="196">
        <v>3.6231884057971015E-3</v>
      </c>
      <c r="M268" s="195">
        <v>2</v>
      </c>
      <c r="N268" s="196">
        <v>1.7421602787456446E-3</v>
      </c>
      <c r="O268" s="197" t="s">
        <v>931</v>
      </c>
      <c r="P268" s="198">
        <v>4.1594202898550723</v>
      </c>
      <c r="Q268" s="198">
        <v>4.1127272727272723</v>
      </c>
      <c r="R268" s="199">
        <v>0.22463768115942029</v>
      </c>
      <c r="S268" s="186"/>
    </row>
    <row r="269" spans="1:19" s="184" customFormat="1" ht="15" customHeight="1">
      <c r="A269" s="186"/>
      <c r="B269" s="193" t="s">
        <v>453</v>
      </c>
      <c r="C269" s="194" t="s">
        <v>1001</v>
      </c>
      <c r="D269" s="194" t="s">
        <v>914</v>
      </c>
      <c r="E269" s="195">
        <v>117</v>
      </c>
      <c r="F269" s="196">
        <v>0.59693877551020413</v>
      </c>
      <c r="G269" s="195">
        <v>79</v>
      </c>
      <c r="H269" s="196">
        <v>2.4129505192425169E-2</v>
      </c>
      <c r="I269" s="195">
        <v>399</v>
      </c>
      <c r="J269" s="196">
        <v>1.9642593413085215E-2</v>
      </c>
      <c r="K269" s="195">
        <v>9</v>
      </c>
      <c r="L269" s="196">
        <v>0.11392405063291139</v>
      </c>
      <c r="M269" s="195">
        <v>85</v>
      </c>
      <c r="N269" s="196">
        <v>0.21303258145363407</v>
      </c>
      <c r="O269" s="197" t="s">
        <v>930</v>
      </c>
      <c r="P269" s="198">
        <v>5.0506329113924053</v>
      </c>
      <c r="Q269" s="198">
        <v>3.3142857142857145</v>
      </c>
      <c r="R269" s="199"/>
      <c r="S269" s="186"/>
    </row>
    <row r="270" spans="1:19" s="184" customFormat="1" ht="15" customHeight="1">
      <c r="A270" s="186"/>
      <c r="B270" s="193" t="s">
        <v>412</v>
      </c>
      <c r="C270" s="194" t="s">
        <v>1001</v>
      </c>
      <c r="D270" s="194" t="s">
        <v>907</v>
      </c>
      <c r="E270" s="195"/>
      <c r="F270" s="196"/>
      <c r="G270" s="195">
        <v>31</v>
      </c>
      <c r="H270" s="196">
        <v>9.4685400122174711E-3</v>
      </c>
      <c r="I270" s="195">
        <v>409</v>
      </c>
      <c r="J270" s="196">
        <v>2.0134888987348002E-2</v>
      </c>
      <c r="K270" s="195"/>
      <c r="L270" s="196"/>
      <c r="M270" s="195"/>
      <c r="N270" s="196"/>
      <c r="O270" s="197" t="s">
        <v>950</v>
      </c>
      <c r="P270" s="198">
        <v>13.193548387096774</v>
      </c>
      <c r="Q270" s="198">
        <v>13.193548387096774</v>
      </c>
      <c r="R270" s="199">
        <v>2.935483870967742</v>
      </c>
      <c r="S270" s="186"/>
    </row>
    <row r="271" spans="1:19" s="184" customFormat="1" ht="15" customHeight="1">
      <c r="A271" s="186"/>
      <c r="B271" s="193" t="s">
        <v>590</v>
      </c>
      <c r="C271" s="194" t="s">
        <v>924</v>
      </c>
      <c r="D271" s="194" t="s">
        <v>914</v>
      </c>
      <c r="E271" s="195">
        <v>72</v>
      </c>
      <c r="F271" s="196">
        <v>0.54545454545454541</v>
      </c>
      <c r="G271" s="195">
        <v>60</v>
      </c>
      <c r="H271" s="196">
        <v>1.8326206475259621E-2</v>
      </c>
      <c r="I271" s="195">
        <v>268</v>
      </c>
      <c r="J271" s="196">
        <v>1.3193521390242702E-2</v>
      </c>
      <c r="K271" s="195">
        <v>1</v>
      </c>
      <c r="L271" s="196">
        <v>1.6666666666666666E-2</v>
      </c>
      <c r="M271" s="195">
        <v>17</v>
      </c>
      <c r="N271" s="196">
        <v>6.3432835820895525E-2</v>
      </c>
      <c r="O271" s="197" t="s">
        <v>931</v>
      </c>
      <c r="P271" s="198">
        <v>4.4666666666666668</v>
      </c>
      <c r="Q271" s="198">
        <v>4</v>
      </c>
      <c r="R271" s="199"/>
      <c r="S271" s="186"/>
    </row>
    <row r="272" spans="1:19" s="184" customFormat="1" ht="15" customHeight="1">
      <c r="A272" s="186"/>
      <c r="B272" s="193" t="s">
        <v>597</v>
      </c>
      <c r="C272" s="194" t="s">
        <v>929</v>
      </c>
      <c r="D272" s="194" t="s">
        <v>907</v>
      </c>
      <c r="E272" s="195">
        <v>681</v>
      </c>
      <c r="F272" s="196">
        <v>0.90318302387267901</v>
      </c>
      <c r="G272" s="195">
        <v>73</v>
      </c>
      <c r="H272" s="196">
        <v>2.2296884544899205E-2</v>
      </c>
      <c r="I272" s="195">
        <v>247</v>
      </c>
      <c r="J272" s="196">
        <v>1.2159700684290849E-2</v>
      </c>
      <c r="K272" s="195">
        <v>6</v>
      </c>
      <c r="L272" s="196">
        <v>8.2191780821917804E-2</v>
      </c>
      <c r="M272" s="195">
        <v>77</v>
      </c>
      <c r="N272" s="196">
        <v>0.31174089068825911</v>
      </c>
      <c r="O272" s="197" t="s">
        <v>911</v>
      </c>
      <c r="P272" s="198">
        <v>3.3835616438356166</v>
      </c>
      <c r="Q272" s="198">
        <v>2.1791044776119404</v>
      </c>
      <c r="R272" s="199">
        <v>0.57534246575342463</v>
      </c>
      <c r="S272" s="186"/>
    </row>
    <row r="273" spans="1:19" s="184" customFormat="1" ht="15" customHeight="1">
      <c r="A273" s="186"/>
      <c r="B273" s="193" t="s">
        <v>426</v>
      </c>
      <c r="C273" s="194" t="s">
        <v>1001</v>
      </c>
      <c r="D273" s="194" t="s">
        <v>907</v>
      </c>
      <c r="E273" s="195">
        <v>495</v>
      </c>
      <c r="F273" s="196">
        <v>0.81147540983606559</v>
      </c>
      <c r="G273" s="195">
        <v>115</v>
      </c>
      <c r="H273" s="196">
        <v>3.5125229077580943E-2</v>
      </c>
      <c r="I273" s="195">
        <v>363</v>
      </c>
      <c r="J273" s="196">
        <v>1.7870329345739181E-2</v>
      </c>
      <c r="K273" s="195">
        <v>9</v>
      </c>
      <c r="L273" s="196">
        <v>7.8260869565217397E-2</v>
      </c>
      <c r="M273" s="195">
        <v>62</v>
      </c>
      <c r="N273" s="196">
        <v>0.17079889807162535</v>
      </c>
      <c r="O273" s="197" t="s">
        <v>911</v>
      </c>
      <c r="P273" s="198">
        <v>3.1565217391304348</v>
      </c>
      <c r="Q273" s="198">
        <v>2.4622641509433962</v>
      </c>
      <c r="R273" s="199">
        <v>0.94782608695652171</v>
      </c>
      <c r="S273" s="186"/>
    </row>
    <row r="274" spans="1:19" s="184" customFormat="1" ht="15" customHeight="1">
      <c r="A274" s="186"/>
      <c r="B274" s="193" t="s">
        <v>419</v>
      </c>
      <c r="C274" s="194" t="s">
        <v>1001</v>
      </c>
      <c r="D274" s="194" t="s">
        <v>907</v>
      </c>
      <c r="E274" s="195">
        <v>1</v>
      </c>
      <c r="F274" s="196">
        <v>7.6923076923076927E-3</v>
      </c>
      <c r="G274" s="195">
        <v>129</v>
      </c>
      <c r="H274" s="196">
        <v>3.9401343921808184E-2</v>
      </c>
      <c r="I274" s="195">
        <v>1724</v>
      </c>
      <c r="J274" s="196">
        <v>8.4871757002904544E-2</v>
      </c>
      <c r="K274" s="195">
        <v>13</v>
      </c>
      <c r="L274" s="196">
        <v>0.10077519379844961</v>
      </c>
      <c r="M274" s="195">
        <v>350</v>
      </c>
      <c r="N274" s="196">
        <v>0.20301624129930396</v>
      </c>
      <c r="O274" s="197" t="s">
        <v>919</v>
      </c>
      <c r="P274" s="198">
        <v>13.364341085271318</v>
      </c>
      <c r="Q274" s="198">
        <v>8.4396551724137936</v>
      </c>
      <c r="R274" s="199">
        <v>3.7674418604651163</v>
      </c>
      <c r="S274" s="186"/>
    </row>
    <row r="275" spans="1:19" s="184" customFormat="1" ht="15" customHeight="1">
      <c r="A275" s="186"/>
      <c r="B275" s="193" t="s">
        <v>571</v>
      </c>
      <c r="C275" s="194" t="s">
        <v>924</v>
      </c>
      <c r="D275" s="194" t="s">
        <v>907</v>
      </c>
      <c r="E275" s="195">
        <v>30</v>
      </c>
      <c r="F275" s="196">
        <v>0.52631578947368418</v>
      </c>
      <c r="G275" s="195">
        <v>27</v>
      </c>
      <c r="H275" s="196">
        <v>8.2467929138668288E-3</v>
      </c>
      <c r="I275" s="195">
        <v>107</v>
      </c>
      <c r="J275" s="196">
        <v>5.2675626446118248E-3</v>
      </c>
      <c r="K275" s="195"/>
      <c r="L275" s="196"/>
      <c r="M275" s="195"/>
      <c r="N275" s="196"/>
      <c r="O275" s="197" t="s">
        <v>918</v>
      </c>
      <c r="P275" s="198">
        <v>3.9629629629629628</v>
      </c>
      <c r="Q275" s="198">
        <v>3.9629629629629628</v>
      </c>
      <c r="R275" s="199">
        <v>0.7407407407407407</v>
      </c>
      <c r="S275" s="186"/>
    </row>
    <row r="276" spans="1:19" s="184" customFormat="1" ht="18.75" customHeight="1">
      <c r="A276" s="186"/>
      <c r="B276" s="200" t="s">
        <v>1006</v>
      </c>
      <c r="C276" s="201"/>
      <c r="D276" s="201"/>
      <c r="E276" s="202">
        <v>832</v>
      </c>
      <c r="F276" s="203">
        <v>0.64696734059097982</v>
      </c>
      <c r="G276" s="202">
        <v>454</v>
      </c>
      <c r="H276" s="203">
        <v>0.13866829566279781</v>
      </c>
      <c r="I276" s="202">
        <v>3685</v>
      </c>
      <c r="J276" s="203">
        <v>0.18141091911583715</v>
      </c>
      <c r="K276" s="202">
        <v>33</v>
      </c>
      <c r="L276" s="203">
        <v>7.268722466960352E-2</v>
      </c>
      <c r="M276" s="202">
        <v>483</v>
      </c>
      <c r="N276" s="203">
        <v>0.13107191316146541</v>
      </c>
      <c r="O276" s="201"/>
      <c r="P276" s="204">
        <v>8.1167400881057272</v>
      </c>
      <c r="Q276" s="204">
        <v>6.356294536817102</v>
      </c>
      <c r="R276" s="205">
        <v>2.052863436123348</v>
      </c>
      <c r="S276" s="186"/>
    </row>
    <row r="277" spans="1:19" s="184" customFormat="1" ht="18" customHeight="1">
      <c r="A277" s="186"/>
      <c r="B277" s="200" t="s">
        <v>1007</v>
      </c>
      <c r="C277" s="201"/>
      <c r="D277" s="201"/>
      <c r="E277" s="202">
        <v>276</v>
      </c>
      <c r="F277" s="203">
        <v>0.43125000000000002</v>
      </c>
      <c r="G277" s="202">
        <v>364</v>
      </c>
      <c r="H277" s="203">
        <v>0.11117898594990837</v>
      </c>
      <c r="I277" s="202">
        <v>2450</v>
      </c>
      <c r="J277" s="203">
        <v>0.12061241569438291</v>
      </c>
      <c r="K277" s="202">
        <v>30</v>
      </c>
      <c r="L277" s="203">
        <v>8.2417582417582416E-2</v>
      </c>
      <c r="M277" s="202">
        <v>453</v>
      </c>
      <c r="N277" s="203">
        <v>0.18489795918367347</v>
      </c>
      <c r="O277" s="201"/>
      <c r="P277" s="204">
        <v>6.7307692307692308</v>
      </c>
      <c r="Q277" s="204">
        <v>4.7455089820359282</v>
      </c>
      <c r="R277" s="206"/>
      <c r="S277" s="186"/>
    </row>
    <row r="278" spans="1:19" s="184" customFormat="1" ht="18" customHeight="1">
      <c r="A278" s="186"/>
      <c r="B278" s="207" t="s">
        <v>887</v>
      </c>
      <c r="C278" s="208"/>
      <c r="D278" s="208"/>
      <c r="E278" s="209">
        <v>3141</v>
      </c>
      <c r="F278" s="210">
        <v>0.48963367108339828</v>
      </c>
      <c r="G278" s="209">
        <v>3274</v>
      </c>
      <c r="H278" s="210">
        <v>1</v>
      </c>
      <c r="I278" s="209">
        <v>20313</v>
      </c>
      <c r="J278" s="210">
        <v>1</v>
      </c>
      <c r="K278" s="209">
        <v>210</v>
      </c>
      <c r="L278" s="210">
        <v>6.4141722663408673E-2</v>
      </c>
      <c r="M278" s="209">
        <v>2546</v>
      </c>
      <c r="N278" s="210">
        <v>0.12533845320730566</v>
      </c>
      <c r="O278" s="208"/>
      <c r="P278" s="211">
        <v>6.2043372021991452</v>
      </c>
      <c r="Q278" s="211">
        <v>4.985966057441253</v>
      </c>
      <c r="R278" s="212">
        <v>1.4483526268922529</v>
      </c>
      <c r="S278" s="186"/>
    </row>
    <row r="279" spans="1:19" s="184" customFormat="1" ht="15.75" customHeight="1">
      <c r="A279" s="186"/>
      <c r="B279" s="255" t="s">
        <v>988</v>
      </c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186"/>
    </row>
    <row r="280" spans="1:19" s="184" customFormat="1" ht="9" customHeight="1">
      <c r="A280" s="186"/>
      <c r="B280" s="186"/>
      <c r="C280" s="186"/>
      <c r="D280" s="186"/>
      <c r="E280" s="186"/>
      <c r="F280" s="186"/>
      <c r="G280" s="186"/>
      <c r="H280" s="186"/>
      <c r="I280" s="186"/>
      <c r="J280" s="186"/>
      <c r="K280" s="186"/>
      <c r="L280" s="186"/>
      <c r="M280" s="186"/>
      <c r="N280" s="186"/>
      <c r="O280" s="186"/>
      <c r="P280" s="186"/>
      <c r="Q280" s="186"/>
      <c r="R280" s="186"/>
      <c r="S280" s="186"/>
    </row>
    <row r="281" spans="1:19" s="184" customFormat="1" ht="9" customHeight="1">
      <c r="A281" s="186"/>
      <c r="B281" s="186"/>
      <c r="C281" s="186"/>
      <c r="D281" s="186"/>
      <c r="E281" s="186"/>
      <c r="F281" s="186"/>
      <c r="G281" s="186"/>
      <c r="H281" s="186"/>
      <c r="I281" s="186"/>
      <c r="J281" s="186"/>
      <c r="K281" s="186"/>
      <c r="L281" s="186"/>
      <c r="M281" s="186"/>
      <c r="N281" s="186"/>
      <c r="O281" s="186"/>
      <c r="P281" s="186"/>
      <c r="Q281" s="186"/>
      <c r="R281" s="186"/>
      <c r="S281" s="186"/>
    </row>
    <row r="282" spans="1:19" s="184" customFormat="1" ht="18" customHeight="1">
      <c r="A282" s="186"/>
      <c r="B282" s="187" t="s">
        <v>3675</v>
      </c>
      <c r="C282" s="186"/>
      <c r="D282" s="186"/>
      <c r="E282" s="186"/>
      <c r="F282" s="186"/>
      <c r="G282" s="186"/>
      <c r="H282" s="186"/>
      <c r="I282" s="186"/>
      <c r="J282" s="186"/>
      <c r="K282" s="186"/>
      <c r="L282" s="186"/>
      <c r="M282" s="186"/>
      <c r="N282" s="186"/>
      <c r="O282" s="186"/>
      <c r="P282" s="186"/>
      <c r="Q282" s="186"/>
      <c r="R282" s="186"/>
      <c r="S282" s="186"/>
    </row>
    <row r="283" spans="1:19" s="184" customFormat="1" ht="27" customHeight="1">
      <c r="A283" s="186"/>
      <c r="B283" s="247"/>
      <c r="C283" s="188"/>
      <c r="D283" s="248"/>
      <c r="E283" s="248"/>
      <c r="F283" s="248"/>
      <c r="G283" s="249" t="s">
        <v>893</v>
      </c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186"/>
    </row>
    <row r="284" spans="1:19" s="184" customFormat="1" ht="18" customHeight="1">
      <c r="A284" s="186"/>
      <c r="B284" s="247"/>
      <c r="C284" s="189"/>
      <c r="D284" s="248"/>
      <c r="E284" s="248"/>
      <c r="F284" s="248"/>
      <c r="G284" s="250" t="s">
        <v>839</v>
      </c>
      <c r="H284" s="250"/>
      <c r="I284" s="250"/>
      <c r="J284" s="250"/>
      <c r="K284" s="251" t="s">
        <v>894</v>
      </c>
      <c r="L284" s="251"/>
      <c r="M284" s="251"/>
      <c r="N284" s="251"/>
      <c r="O284" s="251" t="s">
        <v>895</v>
      </c>
      <c r="P284" s="252" t="s">
        <v>896</v>
      </c>
      <c r="Q284" s="252"/>
      <c r="R284" s="252"/>
      <c r="S284" s="186"/>
    </row>
    <row r="285" spans="1:19" s="184" customFormat="1" ht="18" customHeight="1">
      <c r="A285" s="186"/>
      <c r="B285" s="253" t="s">
        <v>275</v>
      </c>
      <c r="C285" s="250" t="s">
        <v>998</v>
      </c>
      <c r="D285" s="250" t="s">
        <v>897</v>
      </c>
      <c r="E285" s="254" t="s">
        <v>849</v>
      </c>
      <c r="F285" s="254"/>
      <c r="G285" s="250" t="s">
        <v>898</v>
      </c>
      <c r="H285" s="250"/>
      <c r="I285" s="250" t="s">
        <v>899</v>
      </c>
      <c r="J285" s="250"/>
      <c r="K285" s="251" t="s">
        <v>898</v>
      </c>
      <c r="L285" s="251"/>
      <c r="M285" s="251" t="s">
        <v>899</v>
      </c>
      <c r="N285" s="251"/>
      <c r="O285" s="251"/>
      <c r="P285" s="252"/>
      <c r="Q285" s="252"/>
      <c r="R285" s="252"/>
      <c r="S285" s="186"/>
    </row>
    <row r="286" spans="1:19" s="184" customFormat="1" ht="45.75" customHeight="1">
      <c r="A286" s="186"/>
      <c r="B286" s="253"/>
      <c r="C286" s="250"/>
      <c r="D286" s="250"/>
      <c r="E286" s="190" t="s">
        <v>900</v>
      </c>
      <c r="F286" s="190" t="s">
        <v>901</v>
      </c>
      <c r="G286" s="190" t="s">
        <v>900</v>
      </c>
      <c r="H286" s="191" t="s">
        <v>902</v>
      </c>
      <c r="I286" s="190" t="s">
        <v>900</v>
      </c>
      <c r="J286" s="191" t="s">
        <v>902</v>
      </c>
      <c r="K286" s="191" t="s">
        <v>900</v>
      </c>
      <c r="L286" s="191" t="s">
        <v>901</v>
      </c>
      <c r="M286" s="191" t="s">
        <v>900</v>
      </c>
      <c r="N286" s="191" t="s">
        <v>901</v>
      </c>
      <c r="O286" s="251"/>
      <c r="P286" s="191" t="s">
        <v>903</v>
      </c>
      <c r="Q286" s="191" t="s">
        <v>904</v>
      </c>
      <c r="R286" s="192" t="s">
        <v>905</v>
      </c>
      <c r="S286" s="186"/>
    </row>
    <row r="287" spans="1:19" s="184" customFormat="1" ht="15" customHeight="1">
      <c r="A287" s="186"/>
      <c r="B287" s="193" t="s">
        <v>711</v>
      </c>
      <c r="C287" s="194" t="s">
        <v>917</v>
      </c>
      <c r="D287" s="194" t="s">
        <v>914</v>
      </c>
      <c r="E287" s="195">
        <v>102</v>
      </c>
      <c r="F287" s="196">
        <v>0.80314960629921262</v>
      </c>
      <c r="G287" s="195">
        <v>25</v>
      </c>
      <c r="H287" s="196">
        <v>4.5314482508609748E-3</v>
      </c>
      <c r="I287" s="195">
        <v>64</v>
      </c>
      <c r="J287" s="196">
        <v>2.2229168837483936E-3</v>
      </c>
      <c r="K287" s="195"/>
      <c r="L287" s="196"/>
      <c r="M287" s="195"/>
      <c r="N287" s="196"/>
      <c r="O287" s="197" t="s">
        <v>930</v>
      </c>
      <c r="P287" s="198">
        <v>2.56</v>
      </c>
      <c r="Q287" s="198">
        <v>2.56</v>
      </c>
      <c r="R287" s="199"/>
      <c r="S287" s="186"/>
    </row>
    <row r="288" spans="1:19" s="184" customFormat="1" ht="15" customHeight="1">
      <c r="A288" s="186"/>
      <c r="B288" s="193" t="s">
        <v>482</v>
      </c>
      <c r="C288" s="194" t="s">
        <v>999</v>
      </c>
      <c r="D288" s="194" t="s">
        <v>907</v>
      </c>
      <c r="E288" s="195">
        <v>80</v>
      </c>
      <c r="F288" s="196">
        <v>0.65040650406504064</v>
      </c>
      <c r="G288" s="195">
        <v>43</v>
      </c>
      <c r="H288" s="196">
        <v>7.7940909914808775E-3</v>
      </c>
      <c r="I288" s="195">
        <v>125</v>
      </c>
      <c r="J288" s="196">
        <v>4.3416345385710814E-3</v>
      </c>
      <c r="K288" s="195"/>
      <c r="L288" s="196"/>
      <c r="M288" s="195"/>
      <c r="N288" s="196"/>
      <c r="O288" s="197" t="s">
        <v>929</v>
      </c>
      <c r="P288" s="198">
        <v>2.9069767441860463</v>
      </c>
      <c r="Q288" s="198">
        <v>2.9069767441860463</v>
      </c>
      <c r="R288" s="199">
        <v>0.55813953488372092</v>
      </c>
      <c r="S288" s="186"/>
    </row>
    <row r="289" spans="1:19" s="184" customFormat="1" ht="15" customHeight="1">
      <c r="A289" s="186"/>
      <c r="B289" s="193" t="s">
        <v>325</v>
      </c>
      <c r="C289" s="194" t="s">
        <v>1005</v>
      </c>
      <c r="D289" s="194" t="s">
        <v>907</v>
      </c>
      <c r="E289" s="195">
        <v>39</v>
      </c>
      <c r="F289" s="196">
        <v>0.57352941176470584</v>
      </c>
      <c r="G289" s="195">
        <v>29</v>
      </c>
      <c r="H289" s="196">
        <v>5.2564799709987316E-3</v>
      </c>
      <c r="I289" s="195">
        <v>72</v>
      </c>
      <c r="J289" s="196">
        <v>2.5007814942169426E-3</v>
      </c>
      <c r="K289" s="195">
        <v>1</v>
      </c>
      <c r="L289" s="196">
        <v>3.4482758620689655E-2</v>
      </c>
      <c r="M289" s="195">
        <v>5</v>
      </c>
      <c r="N289" s="196">
        <v>6.9444444444444448E-2</v>
      </c>
      <c r="O289" s="197" t="s">
        <v>911</v>
      </c>
      <c r="P289" s="198">
        <v>2.4827586206896552</v>
      </c>
      <c r="Q289" s="198">
        <v>2.25</v>
      </c>
      <c r="R289" s="199">
        <v>0.62068965517241381</v>
      </c>
      <c r="S289" s="186"/>
    </row>
    <row r="290" spans="1:19" s="184" customFormat="1" ht="15" customHeight="1">
      <c r="A290" s="186"/>
      <c r="B290" s="193" t="s">
        <v>545</v>
      </c>
      <c r="C290" s="194" t="s">
        <v>928</v>
      </c>
      <c r="D290" s="194" t="s">
        <v>907</v>
      </c>
      <c r="E290" s="195">
        <v>23</v>
      </c>
      <c r="F290" s="196">
        <v>7.4433656957928807E-2</v>
      </c>
      <c r="G290" s="195">
        <v>286</v>
      </c>
      <c r="H290" s="196">
        <v>5.1839767989849558E-2</v>
      </c>
      <c r="I290" s="195">
        <v>1289</v>
      </c>
      <c r="J290" s="196">
        <v>4.4770935361744993E-2</v>
      </c>
      <c r="K290" s="195">
        <v>3</v>
      </c>
      <c r="L290" s="196">
        <v>1.048951048951049E-2</v>
      </c>
      <c r="M290" s="195">
        <v>50</v>
      </c>
      <c r="N290" s="196">
        <v>3.8789759503491075E-2</v>
      </c>
      <c r="O290" s="197" t="s">
        <v>916</v>
      </c>
      <c r="P290" s="198">
        <v>4.5069930069930066</v>
      </c>
      <c r="Q290" s="198">
        <v>4.2084805653710244</v>
      </c>
      <c r="R290" s="199">
        <v>0.22027972027972029</v>
      </c>
      <c r="S290" s="186"/>
    </row>
    <row r="291" spans="1:19" s="184" customFormat="1" ht="15" customHeight="1">
      <c r="A291" s="186"/>
      <c r="B291" s="193" t="s">
        <v>772</v>
      </c>
      <c r="C291" s="194" t="s">
        <v>999</v>
      </c>
      <c r="D291" s="194" t="s">
        <v>907</v>
      </c>
      <c r="E291" s="195">
        <v>66</v>
      </c>
      <c r="F291" s="196">
        <v>0.64077669902912626</v>
      </c>
      <c r="G291" s="195">
        <v>37</v>
      </c>
      <c r="H291" s="196">
        <v>6.7065434112742435E-3</v>
      </c>
      <c r="I291" s="195">
        <v>128</v>
      </c>
      <c r="J291" s="196">
        <v>4.4458337674967872E-3</v>
      </c>
      <c r="K291" s="195">
        <v>8</v>
      </c>
      <c r="L291" s="196">
        <v>0.21621621621621623</v>
      </c>
      <c r="M291" s="195">
        <v>28</v>
      </c>
      <c r="N291" s="196">
        <v>0.21875</v>
      </c>
      <c r="O291" s="197" t="s">
        <v>911</v>
      </c>
      <c r="P291" s="198">
        <v>3.4594594594594597</v>
      </c>
      <c r="Q291" s="198">
        <v>2.3448275862068964</v>
      </c>
      <c r="R291" s="199">
        <v>0.81081081081081086</v>
      </c>
      <c r="S291" s="186"/>
    </row>
    <row r="292" spans="1:19" s="184" customFormat="1" ht="15" customHeight="1">
      <c r="A292" s="186"/>
      <c r="B292" s="193" t="s">
        <v>664</v>
      </c>
      <c r="C292" s="194" t="s">
        <v>943</v>
      </c>
      <c r="D292" s="194" t="s">
        <v>907</v>
      </c>
      <c r="E292" s="195">
        <v>111</v>
      </c>
      <c r="F292" s="196">
        <v>0.32080924855491327</v>
      </c>
      <c r="G292" s="195">
        <v>235</v>
      </c>
      <c r="H292" s="196">
        <v>4.2595613558093166E-2</v>
      </c>
      <c r="I292" s="195">
        <v>1188</v>
      </c>
      <c r="J292" s="196">
        <v>4.1262894654579559E-2</v>
      </c>
      <c r="K292" s="195">
        <v>8</v>
      </c>
      <c r="L292" s="196">
        <v>3.4042553191489362E-2</v>
      </c>
      <c r="M292" s="195">
        <v>105</v>
      </c>
      <c r="N292" s="196">
        <v>8.8383838383838384E-2</v>
      </c>
      <c r="O292" s="197" t="s">
        <v>925</v>
      </c>
      <c r="P292" s="198">
        <v>5.05531914893617</v>
      </c>
      <c r="Q292" s="198">
        <v>4.2775330396475768</v>
      </c>
      <c r="R292" s="199">
        <v>0.78297872340425534</v>
      </c>
      <c r="S292" s="186"/>
    </row>
    <row r="293" spans="1:19" s="184" customFormat="1" ht="15" customHeight="1">
      <c r="A293" s="186"/>
      <c r="B293" s="193" t="s">
        <v>423</v>
      </c>
      <c r="C293" s="194" t="s">
        <v>1001</v>
      </c>
      <c r="D293" s="194" t="s">
        <v>907</v>
      </c>
      <c r="E293" s="195">
        <v>2</v>
      </c>
      <c r="F293" s="196">
        <v>7.1428571428571425E-2</v>
      </c>
      <c r="G293" s="195">
        <v>26</v>
      </c>
      <c r="H293" s="196">
        <v>4.7127061808954138E-3</v>
      </c>
      <c r="I293" s="195">
        <v>115</v>
      </c>
      <c r="J293" s="196">
        <v>3.9943037754853949E-3</v>
      </c>
      <c r="K293" s="195"/>
      <c r="L293" s="196"/>
      <c r="M293" s="195"/>
      <c r="N293" s="196"/>
      <c r="O293" s="197" t="s">
        <v>916</v>
      </c>
      <c r="P293" s="198">
        <v>4.4230769230769234</v>
      </c>
      <c r="Q293" s="198">
        <v>4.4230769230769234</v>
      </c>
      <c r="R293" s="199">
        <v>0.26923076923076922</v>
      </c>
      <c r="S293" s="186"/>
    </row>
    <row r="294" spans="1:19" s="184" customFormat="1" ht="15" customHeight="1">
      <c r="A294" s="186"/>
      <c r="B294" s="193" t="s">
        <v>705</v>
      </c>
      <c r="C294" s="194" t="s">
        <v>917</v>
      </c>
      <c r="D294" s="194" t="s">
        <v>907</v>
      </c>
      <c r="E294" s="195">
        <v>130</v>
      </c>
      <c r="F294" s="196">
        <v>0.11926605504587157</v>
      </c>
      <c r="G294" s="195">
        <v>960</v>
      </c>
      <c r="H294" s="196">
        <v>0.17400761283306146</v>
      </c>
      <c r="I294" s="195">
        <v>3013</v>
      </c>
      <c r="J294" s="196">
        <v>0.10465075891771734</v>
      </c>
      <c r="K294" s="195">
        <v>1</v>
      </c>
      <c r="L294" s="196">
        <v>1.0416666666666667E-3</v>
      </c>
      <c r="M294" s="195">
        <v>7</v>
      </c>
      <c r="N294" s="196">
        <v>2.3232658479920344E-3</v>
      </c>
      <c r="O294" s="197" t="s">
        <v>921</v>
      </c>
      <c r="P294" s="198">
        <v>3.1385416666666668</v>
      </c>
      <c r="Q294" s="198">
        <v>3.1115745568300315</v>
      </c>
      <c r="R294" s="199">
        <v>0.38958333333333334</v>
      </c>
      <c r="S294" s="186"/>
    </row>
    <row r="295" spans="1:19" s="184" customFormat="1" ht="15" customHeight="1">
      <c r="A295" s="186"/>
      <c r="B295" s="193" t="s">
        <v>485</v>
      </c>
      <c r="C295" s="194" t="s">
        <v>999</v>
      </c>
      <c r="D295" s="194" t="s">
        <v>907</v>
      </c>
      <c r="E295" s="195">
        <v>191</v>
      </c>
      <c r="F295" s="196">
        <v>0.60828025477707004</v>
      </c>
      <c r="G295" s="195">
        <v>123</v>
      </c>
      <c r="H295" s="196">
        <v>2.2294725394235999E-2</v>
      </c>
      <c r="I295" s="195">
        <v>317</v>
      </c>
      <c r="J295" s="196">
        <v>1.1010385189816263E-2</v>
      </c>
      <c r="K295" s="195">
        <v>2</v>
      </c>
      <c r="L295" s="196">
        <v>1.6260162601626018E-2</v>
      </c>
      <c r="M295" s="195">
        <v>15</v>
      </c>
      <c r="N295" s="196">
        <v>4.7318611987381701E-2</v>
      </c>
      <c r="O295" s="197" t="s">
        <v>930</v>
      </c>
      <c r="P295" s="198">
        <v>2.5772357723577235</v>
      </c>
      <c r="Q295" s="198">
        <v>2.3471074380165291</v>
      </c>
      <c r="R295" s="199">
        <v>0.70731707317073167</v>
      </c>
      <c r="S295" s="186"/>
    </row>
    <row r="296" spans="1:19" s="184" customFormat="1" ht="15" customHeight="1">
      <c r="A296" s="186"/>
      <c r="B296" s="193" t="s">
        <v>515</v>
      </c>
      <c r="C296" s="194" t="s">
        <v>1567</v>
      </c>
      <c r="D296" s="194" t="s">
        <v>907</v>
      </c>
      <c r="E296" s="195"/>
      <c r="F296" s="196"/>
      <c r="G296" s="195">
        <v>55</v>
      </c>
      <c r="H296" s="196">
        <v>9.9691861518941445E-3</v>
      </c>
      <c r="I296" s="195">
        <v>311</v>
      </c>
      <c r="J296" s="196">
        <v>1.0801986731964849E-2</v>
      </c>
      <c r="K296" s="195"/>
      <c r="L296" s="196"/>
      <c r="M296" s="195"/>
      <c r="N296" s="196"/>
      <c r="O296" s="197" t="s">
        <v>916</v>
      </c>
      <c r="P296" s="198">
        <v>5.6545454545454543</v>
      </c>
      <c r="Q296" s="198">
        <v>5.6545454545454543</v>
      </c>
      <c r="R296" s="199">
        <v>0.72727272727272729</v>
      </c>
      <c r="S296" s="186"/>
    </row>
    <row r="297" spans="1:19" s="184" customFormat="1" ht="15" customHeight="1">
      <c r="A297" s="186"/>
      <c r="B297" s="193" t="s">
        <v>487</v>
      </c>
      <c r="C297" s="194" t="s">
        <v>999</v>
      </c>
      <c r="D297" s="194" t="s">
        <v>907</v>
      </c>
      <c r="E297" s="195">
        <v>661</v>
      </c>
      <c r="F297" s="196">
        <v>0.64424951267056529</v>
      </c>
      <c r="G297" s="195">
        <v>365</v>
      </c>
      <c r="H297" s="196">
        <v>6.6159144462570235E-2</v>
      </c>
      <c r="I297" s="195">
        <v>991</v>
      </c>
      <c r="J297" s="196">
        <v>3.4420478621791532E-2</v>
      </c>
      <c r="K297" s="195">
        <v>28</v>
      </c>
      <c r="L297" s="196">
        <v>7.6712328767123292E-2</v>
      </c>
      <c r="M297" s="195">
        <v>74</v>
      </c>
      <c r="N297" s="196">
        <v>7.4672048435923316E-2</v>
      </c>
      <c r="O297" s="197" t="s">
        <v>911</v>
      </c>
      <c r="P297" s="198">
        <v>2.7150684931506848</v>
      </c>
      <c r="Q297" s="198">
        <v>2.3887240356083086</v>
      </c>
      <c r="R297" s="199">
        <v>0.46849315068493153</v>
      </c>
      <c r="S297" s="186"/>
    </row>
    <row r="298" spans="1:19" s="184" customFormat="1" ht="15" customHeight="1">
      <c r="A298" s="186"/>
      <c r="B298" s="193" t="s">
        <v>281</v>
      </c>
      <c r="C298" s="194" t="s">
        <v>1003</v>
      </c>
      <c r="D298" s="194" t="s">
        <v>907</v>
      </c>
      <c r="E298" s="195">
        <v>90</v>
      </c>
      <c r="F298" s="196">
        <v>0.54216867469879515</v>
      </c>
      <c r="G298" s="195">
        <v>76</v>
      </c>
      <c r="H298" s="196">
        <v>1.3775602682617365E-2</v>
      </c>
      <c r="I298" s="195">
        <v>296</v>
      </c>
      <c r="J298" s="196">
        <v>1.028099058733632E-2</v>
      </c>
      <c r="K298" s="195"/>
      <c r="L298" s="196"/>
      <c r="M298" s="195"/>
      <c r="N298" s="196"/>
      <c r="O298" s="197" t="s">
        <v>925</v>
      </c>
      <c r="P298" s="198">
        <v>3.8947368421052633</v>
      </c>
      <c r="Q298" s="198">
        <v>3.8947368421052633</v>
      </c>
      <c r="R298" s="199">
        <v>0.90789473684210531</v>
      </c>
      <c r="S298" s="186"/>
    </row>
    <row r="299" spans="1:19" s="184" customFormat="1" ht="15" customHeight="1">
      <c r="A299" s="186"/>
      <c r="B299" s="193" t="s">
        <v>523</v>
      </c>
      <c r="C299" s="194" t="s">
        <v>1567</v>
      </c>
      <c r="D299" s="194" t="s">
        <v>907</v>
      </c>
      <c r="E299" s="195">
        <v>679</v>
      </c>
      <c r="F299" s="196">
        <v>0.4330357142857143</v>
      </c>
      <c r="G299" s="195">
        <v>889</v>
      </c>
      <c r="H299" s="196">
        <v>0.16113829980061628</v>
      </c>
      <c r="I299" s="195">
        <v>4167</v>
      </c>
      <c r="J299" s="196">
        <v>0.14473272897780556</v>
      </c>
      <c r="K299" s="195">
        <v>39</v>
      </c>
      <c r="L299" s="196">
        <v>4.3869516310461196E-2</v>
      </c>
      <c r="M299" s="195">
        <v>418</v>
      </c>
      <c r="N299" s="196">
        <v>0.10031197504199664</v>
      </c>
      <c r="O299" s="197" t="s">
        <v>929</v>
      </c>
      <c r="P299" s="198">
        <v>4.6872890888638921</v>
      </c>
      <c r="Q299" s="198">
        <v>3.86</v>
      </c>
      <c r="R299" s="199">
        <v>0.51856017997750281</v>
      </c>
      <c r="S299" s="186"/>
    </row>
    <row r="300" spans="1:19" s="184" customFormat="1" ht="15" customHeight="1">
      <c r="A300" s="186"/>
      <c r="B300" s="193" t="s">
        <v>692</v>
      </c>
      <c r="C300" s="194" t="s">
        <v>939</v>
      </c>
      <c r="D300" s="194" t="s">
        <v>907</v>
      </c>
      <c r="E300" s="195">
        <v>71</v>
      </c>
      <c r="F300" s="196">
        <v>0.30735930735930733</v>
      </c>
      <c r="G300" s="195">
        <v>160</v>
      </c>
      <c r="H300" s="196">
        <v>2.9001268805510242E-2</v>
      </c>
      <c r="I300" s="195">
        <v>635</v>
      </c>
      <c r="J300" s="196">
        <v>2.2055503455941091E-2</v>
      </c>
      <c r="K300" s="195">
        <v>2</v>
      </c>
      <c r="L300" s="196">
        <v>1.2500000000000001E-2</v>
      </c>
      <c r="M300" s="195">
        <v>8</v>
      </c>
      <c r="N300" s="196">
        <v>1.2598425196850394E-2</v>
      </c>
      <c r="O300" s="197" t="s">
        <v>936</v>
      </c>
      <c r="P300" s="198">
        <v>3.96875</v>
      </c>
      <c r="Q300" s="198">
        <v>3.7278481012658227</v>
      </c>
      <c r="R300" s="199">
        <v>0.61250000000000004</v>
      </c>
      <c r="S300" s="186"/>
    </row>
    <row r="301" spans="1:19" s="184" customFormat="1" ht="15" customHeight="1">
      <c r="A301" s="186"/>
      <c r="B301" s="193" t="s">
        <v>702</v>
      </c>
      <c r="C301" s="194" t="s">
        <v>939</v>
      </c>
      <c r="D301" s="194" t="s">
        <v>914</v>
      </c>
      <c r="E301" s="195">
        <v>11</v>
      </c>
      <c r="F301" s="196">
        <v>0.23404255319148937</v>
      </c>
      <c r="G301" s="195">
        <v>36</v>
      </c>
      <c r="H301" s="196">
        <v>6.5252854812398045E-3</v>
      </c>
      <c r="I301" s="195">
        <v>221</v>
      </c>
      <c r="J301" s="196">
        <v>7.6760098641936716E-3</v>
      </c>
      <c r="K301" s="195">
        <v>2</v>
      </c>
      <c r="L301" s="196">
        <v>5.5555555555555552E-2</v>
      </c>
      <c r="M301" s="195">
        <v>14</v>
      </c>
      <c r="N301" s="196">
        <v>6.3348416289592757E-2</v>
      </c>
      <c r="O301" s="197" t="s">
        <v>936</v>
      </c>
      <c r="P301" s="198">
        <v>6.1388888888888893</v>
      </c>
      <c r="Q301" s="198">
        <v>4.9705882352941178</v>
      </c>
      <c r="R301" s="199"/>
      <c r="S301" s="186"/>
    </row>
    <row r="302" spans="1:19" s="184" customFormat="1" ht="15" customHeight="1">
      <c r="A302" s="186"/>
      <c r="B302" s="193" t="s">
        <v>518</v>
      </c>
      <c r="C302" s="194" t="s">
        <v>1567</v>
      </c>
      <c r="D302" s="194" t="s">
        <v>907</v>
      </c>
      <c r="E302" s="195">
        <v>339</v>
      </c>
      <c r="F302" s="196">
        <v>0.42322097378277151</v>
      </c>
      <c r="G302" s="195">
        <v>462</v>
      </c>
      <c r="H302" s="196">
        <v>8.3741163675910821E-2</v>
      </c>
      <c r="I302" s="195">
        <v>1614</v>
      </c>
      <c r="J302" s="196">
        <v>5.6059185162029804E-2</v>
      </c>
      <c r="K302" s="195">
        <v>10</v>
      </c>
      <c r="L302" s="196">
        <v>2.1645021645021644E-2</v>
      </c>
      <c r="M302" s="195">
        <v>17</v>
      </c>
      <c r="N302" s="196">
        <v>1.0532837670384139E-2</v>
      </c>
      <c r="O302" s="197" t="s">
        <v>930</v>
      </c>
      <c r="P302" s="198">
        <v>3.4935064935064934</v>
      </c>
      <c r="Q302" s="198">
        <v>3.334070796460177</v>
      </c>
      <c r="R302" s="199">
        <v>0.20562770562770563</v>
      </c>
      <c r="S302" s="186"/>
    </row>
    <row r="303" spans="1:19" s="184" customFormat="1" ht="15" customHeight="1">
      <c r="A303" s="186"/>
      <c r="B303" s="193" t="s">
        <v>326</v>
      </c>
      <c r="C303" s="194" t="s">
        <v>1005</v>
      </c>
      <c r="D303" s="194" t="s">
        <v>907</v>
      </c>
      <c r="E303" s="195">
        <v>164</v>
      </c>
      <c r="F303" s="196">
        <v>0.83673469387755106</v>
      </c>
      <c r="G303" s="195">
        <v>32</v>
      </c>
      <c r="H303" s="196">
        <v>5.8002537611020486E-3</v>
      </c>
      <c r="I303" s="195">
        <v>103</v>
      </c>
      <c r="J303" s="196">
        <v>3.5775068597825709E-3</v>
      </c>
      <c r="K303" s="195">
        <v>2</v>
      </c>
      <c r="L303" s="196">
        <v>6.25E-2</v>
      </c>
      <c r="M303" s="195">
        <v>14</v>
      </c>
      <c r="N303" s="196">
        <v>0.13592233009708737</v>
      </c>
      <c r="O303" s="197" t="s">
        <v>911</v>
      </c>
      <c r="P303" s="198">
        <v>3.21875</v>
      </c>
      <c r="Q303" s="198">
        <v>2.7</v>
      </c>
      <c r="R303" s="199">
        <v>0.125</v>
      </c>
      <c r="S303" s="186"/>
    </row>
    <row r="304" spans="1:19" s="184" customFormat="1" ht="15" customHeight="1">
      <c r="A304" s="186"/>
      <c r="B304" s="193" t="s">
        <v>527</v>
      </c>
      <c r="C304" s="194" t="s">
        <v>1567</v>
      </c>
      <c r="D304" s="194" t="s">
        <v>907</v>
      </c>
      <c r="E304" s="195">
        <v>109</v>
      </c>
      <c r="F304" s="196">
        <v>0.61235955056179781</v>
      </c>
      <c r="G304" s="195">
        <v>69</v>
      </c>
      <c r="H304" s="196">
        <v>1.2506797172376292E-2</v>
      </c>
      <c r="I304" s="195">
        <v>299</v>
      </c>
      <c r="J304" s="196">
        <v>1.0385189816262026E-2</v>
      </c>
      <c r="K304" s="195">
        <v>2</v>
      </c>
      <c r="L304" s="196">
        <v>2.8985507246376812E-2</v>
      </c>
      <c r="M304" s="195">
        <v>11</v>
      </c>
      <c r="N304" s="196">
        <v>3.678929765886288E-2</v>
      </c>
      <c r="O304" s="197" t="s">
        <v>920</v>
      </c>
      <c r="P304" s="198">
        <v>4.333333333333333</v>
      </c>
      <c r="Q304" s="198">
        <v>3.91044776119403</v>
      </c>
      <c r="R304" s="199">
        <v>0.50724637681159424</v>
      </c>
      <c r="S304" s="186"/>
    </row>
    <row r="305" spans="1:19" s="184" customFormat="1" ht="15" customHeight="1">
      <c r="A305" s="186"/>
      <c r="B305" s="193" t="s">
        <v>525</v>
      </c>
      <c r="C305" s="194" t="s">
        <v>1567</v>
      </c>
      <c r="D305" s="194" t="s">
        <v>907</v>
      </c>
      <c r="E305" s="195">
        <v>361</v>
      </c>
      <c r="F305" s="196">
        <v>0.4756258234519104</v>
      </c>
      <c r="G305" s="195">
        <v>398</v>
      </c>
      <c r="H305" s="196">
        <v>7.2140656153706725E-2</v>
      </c>
      <c r="I305" s="195">
        <v>1501</v>
      </c>
      <c r="J305" s="196">
        <v>5.2134347539161546E-2</v>
      </c>
      <c r="K305" s="195">
        <v>15</v>
      </c>
      <c r="L305" s="196">
        <v>3.7688442211055273E-2</v>
      </c>
      <c r="M305" s="195">
        <v>90</v>
      </c>
      <c r="N305" s="196">
        <v>5.9960026648900731E-2</v>
      </c>
      <c r="O305" s="197" t="s">
        <v>928</v>
      </c>
      <c r="P305" s="198">
        <v>3.7713567839195981</v>
      </c>
      <c r="Q305" s="198">
        <v>3.2924281984334205</v>
      </c>
      <c r="R305" s="199">
        <v>0.44472361809045224</v>
      </c>
      <c r="S305" s="186"/>
    </row>
    <row r="306" spans="1:19" s="184" customFormat="1" ht="15" customHeight="1">
      <c r="A306" s="186"/>
      <c r="B306" s="193" t="s">
        <v>310</v>
      </c>
      <c r="C306" s="194" t="s">
        <v>1566</v>
      </c>
      <c r="D306" s="194" t="s">
        <v>907</v>
      </c>
      <c r="E306" s="195">
        <v>80</v>
      </c>
      <c r="F306" s="196">
        <v>0.47904191616766467</v>
      </c>
      <c r="G306" s="195">
        <v>87</v>
      </c>
      <c r="H306" s="196">
        <v>1.5769439912996192E-2</v>
      </c>
      <c r="I306" s="195">
        <v>301</v>
      </c>
      <c r="J306" s="196">
        <v>1.0454655968879163E-2</v>
      </c>
      <c r="K306" s="195">
        <v>15</v>
      </c>
      <c r="L306" s="196">
        <v>0.17241379310344829</v>
      </c>
      <c r="M306" s="195">
        <v>61</v>
      </c>
      <c r="N306" s="196">
        <v>0.20265780730897009</v>
      </c>
      <c r="O306" s="197" t="s">
        <v>911</v>
      </c>
      <c r="P306" s="198">
        <v>3.4597701149425286</v>
      </c>
      <c r="Q306" s="198">
        <v>2.5</v>
      </c>
      <c r="R306" s="199">
        <v>0.40229885057471265</v>
      </c>
      <c r="S306" s="186"/>
    </row>
    <row r="307" spans="1:19" s="184" customFormat="1" ht="15" customHeight="1">
      <c r="A307" s="186"/>
      <c r="B307" s="193" t="s">
        <v>477</v>
      </c>
      <c r="C307" s="194" t="s">
        <v>999</v>
      </c>
      <c r="D307" s="194" t="s">
        <v>907</v>
      </c>
      <c r="E307" s="195">
        <v>12</v>
      </c>
      <c r="F307" s="196">
        <v>0.18461538461538463</v>
      </c>
      <c r="G307" s="195">
        <v>53</v>
      </c>
      <c r="H307" s="196">
        <v>9.6066702918252665E-3</v>
      </c>
      <c r="I307" s="195">
        <v>462</v>
      </c>
      <c r="J307" s="196">
        <v>1.6046681254558718E-2</v>
      </c>
      <c r="K307" s="195">
        <v>3</v>
      </c>
      <c r="L307" s="196">
        <v>5.6603773584905662E-2</v>
      </c>
      <c r="M307" s="195">
        <v>62</v>
      </c>
      <c r="N307" s="196">
        <v>0.13419913419913421</v>
      </c>
      <c r="O307" s="197" t="s">
        <v>923</v>
      </c>
      <c r="P307" s="198">
        <v>8.7169811320754711</v>
      </c>
      <c r="Q307" s="198">
        <v>6.56</v>
      </c>
      <c r="R307" s="199">
        <v>2.4150943396226414</v>
      </c>
      <c r="S307" s="186"/>
    </row>
    <row r="308" spans="1:19" s="184" customFormat="1" ht="15" customHeight="1">
      <c r="A308" s="186"/>
      <c r="B308" s="193" t="s">
        <v>690</v>
      </c>
      <c r="C308" s="194" t="s">
        <v>939</v>
      </c>
      <c r="D308" s="194" t="s">
        <v>907</v>
      </c>
      <c r="E308" s="195">
        <v>92</v>
      </c>
      <c r="F308" s="196">
        <v>0.38655462184873951</v>
      </c>
      <c r="G308" s="195">
        <v>146</v>
      </c>
      <c r="H308" s="196">
        <v>2.6463657785028096E-2</v>
      </c>
      <c r="I308" s="195">
        <v>863</v>
      </c>
      <c r="J308" s="196">
        <v>2.9974644854294744E-2</v>
      </c>
      <c r="K308" s="195">
        <v>10</v>
      </c>
      <c r="L308" s="196">
        <v>6.8493150684931503E-2</v>
      </c>
      <c r="M308" s="195">
        <v>132</v>
      </c>
      <c r="N308" s="196">
        <v>0.15295480880648898</v>
      </c>
      <c r="O308" s="197" t="s">
        <v>929</v>
      </c>
      <c r="P308" s="198">
        <v>5.9109589041095889</v>
      </c>
      <c r="Q308" s="198">
        <v>4.4852941176470589</v>
      </c>
      <c r="R308" s="199">
        <v>0.67123287671232879</v>
      </c>
      <c r="S308" s="186"/>
    </row>
    <row r="309" spans="1:19" s="184" customFormat="1" ht="15" customHeight="1">
      <c r="A309" s="186"/>
      <c r="B309" s="193" t="s">
        <v>486</v>
      </c>
      <c r="C309" s="194" t="s">
        <v>999</v>
      </c>
      <c r="D309" s="194" t="s">
        <v>907</v>
      </c>
      <c r="E309" s="195">
        <v>43</v>
      </c>
      <c r="F309" s="196">
        <v>0.4777777777777778</v>
      </c>
      <c r="G309" s="195">
        <v>47</v>
      </c>
      <c r="H309" s="196">
        <v>8.5191227116186326E-3</v>
      </c>
      <c r="I309" s="195">
        <v>147</v>
      </c>
      <c r="J309" s="196">
        <v>5.1057622173595919E-3</v>
      </c>
      <c r="K309" s="195"/>
      <c r="L309" s="196"/>
      <c r="M309" s="195"/>
      <c r="N309" s="196"/>
      <c r="O309" s="197" t="s">
        <v>929</v>
      </c>
      <c r="P309" s="198">
        <v>3.1276595744680851</v>
      </c>
      <c r="Q309" s="198">
        <v>3.1276595744680851</v>
      </c>
      <c r="R309" s="199">
        <v>0.36170212765957449</v>
      </c>
      <c r="S309" s="186"/>
    </row>
    <row r="310" spans="1:19" s="184" customFormat="1" ht="15" customHeight="1">
      <c r="A310" s="186"/>
      <c r="B310" s="193" t="s">
        <v>750</v>
      </c>
      <c r="C310" s="194" t="s">
        <v>921</v>
      </c>
      <c r="D310" s="194" t="s">
        <v>914</v>
      </c>
      <c r="E310" s="195">
        <v>10</v>
      </c>
      <c r="F310" s="196">
        <v>9.6153846153846159E-2</v>
      </c>
      <c r="G310" s="195">
        <v>94</v>
      </c>
      <c r="H310" s="196">
        <v>1.7038245423237265E-2</v>
      </c>
      <c r="I310" s="195">
        <v>929</v>
      </c>
      <c r="J310" s="196">
        <v>3.2267027890660278E-2</v>
      </c>
      <c r="K310" s="195">
        <v>9</v>
      </c>
      <c r="L310" s="196">
        <v>9.5744680851063829E-2</v>
      </c>
      <c r="M310" s="195">
        <v>127</v>
      </c>
      <c r="N310" s="196">
        <v>0.13670613562970937</v>
      </c>
      <c r="O310" s="197" t="s">
        <v>926</v>
      </c>
      <c r="P310" s="198">
        <v>9.8829787234042552</v>
      </c>
      <c r="Q310" s="198">
        <v>7.5294117647058822</v>
      </c>
      <c r="R310" s="199"/>
      <c r="S310" s="186"/>
    </row>
    <row r="311" spans="1:19" s="184" customFormat="1" ht="15" customHeight="1">
      <c r="A311" s="186"/>
      <c r="B311" s="193" t="s">
        <v>689</v>
      </c>
      <c r="C311" s="194" t="s">
        <v>939</v>
      </c>
      <c r="D311" s="194" t="s">
        <v>907</v>
      </c>
      <c r="E311" s="195">
        <v>12</v>
      </c>
      <c r="F311" s="196">
        <v>0.12244897959183673</v>
      </c>
      <c r="G311" s="195">
        <v>86</v>
      </c>
      <c r="H311" s="196">
        <v>1.5588181982961755E-2</v>
      </c>
      <c r="I311" s="195">
        <v>1570</v>
      </c>
      <c r="J311" s="196">
        <v>5.4530929804452781E-2</v>
      </c>
      <c r="K311" s="195">
        <v>10</v>
      </c>
      <c r="L311" s="196">
        <v>0.11627906976744186</v>
      </c>
      <c r="M311" s="195">
        <v>411</v>
      </c>
      <c r="N311" s="196">
        <v>0.26178343949044586</v>
      </c>
      <c r="O311" s="197" t="s">
        <v>912</v>
      </c>
      <c r="P311" s="198">
        <v>18.255813953488371</v>
      </c>
      <c r="Q311" s="198">
        <v>9.9868421052631575</v>
      </c>
      <c r="R311" s="199">
        <v>3.0348837209302326</v>
      </c>
      <c r="S311" s="186"/>
    </row>
    <row r="312" spans="1:19" s="184" customFormat="1" ht="15" customHeight="1">
      <c r="A312" s="186"/>
      <c r="B312" s="193" t="s">
        <v>521</v>
      </c>
      <c r="C312" s="194" t="s">
        <v>1567</v>
      </c>
      <c r="D312" s="194" t="s">
        <v>907</v>
      </c>
      <c r="E312" s="195">
        <v>19</v>
      </c>
      <c r="F312" s="196">
        <v>0.2</v>
      </c>
      <c r="G312" s="195">
        <v>76</v>
      </c>
      <c r="H312" s="196">
        <v>1.3775602682617365E-2</v>
      </c>
      <c r="I312" s="195">
        <v>950</v>
      </c>
      <c r="J312" s="196">
        <v>3.2996422493140221E-2</v>
      </c>
      <c r="K312" s="195">
        <v>4</v>
      </c>
      <c r="L312" s="196">
        <v>5.2631578947368418E-2</v>
      </c>
      <c r="M312" s="195">
        <v>126</v>
      </c>
      <c r="N312" s="196">
        <v>0.13263157894736843</v>
      </c>
      <c r="O312" s="197" t="s">
        <v>950</v>
      </c>
      <c r="P312" s="198">
        <v>12.5</v>
      </c>
      <c r="Q312" s="198">
        <v>9.5</v>
      </c>
      <c r="R312" s="199">
        <v>2.0263157894736841</v>
      </c>
      <c r="S312" s="186"/>
    </row>
    <row r="313" spans="1:19" s="184" customFormat="1" ht="15" customHeight="1">
      <c r="A313" s="186"/>
      <c r="B313" s="193" t="s">
        <v>522</v>
      </c>
      <c r="C313" s="194" t="s">
        <v>1567</v>
      </c>
      <c r="D313" s="194" t="s">
        <v>907</v>
      </c>
      <c r="E313" s="195">
        <v>5</v>
      </c>
      <c r="F313" s="196">
        <v>6.4935064935064929E-2</v>
      </c>
      <c r="G313" s="195">
        <v>72</v>
      </c>
      <c r="H313" s="196">
        <v>1.3050570962479609E-2</v>
      </c>
      <c r="I313" s="195">
        <v>910</v>
      </c>
      <c r="J313" s="196">
        <v>3.1607099440797475E-2</v>
      </c>
      <c r="K313" s="195">
        <v>10</v>
      </c>
      <c r="L313" s="196">
        <v>0.1388888888888889</v>
      </c>
      <c r="M313" s="195">
        <v>168</v>
      </c>
      <c r="N313" s="196">
        <v>0.18461538461538463</v>
      </c>
      <c r="O313" s="197" t="s">
        <v>917</v>
      </c>
      <c r="P313" s="198">
        <v>12.638888888888889</v>
      </c>
      <c r="Q313" s="198">
        <v>8.258064516129032</v>
      </c>
      <c r="R313" s="199">
        <v>2.125</v>
      </c>
      <c r="S313" s="186"/>
    </row>
    <row r="314" spans="1:19" s="184" customFormat="1" ht="15" customHeight="1">
      <c r="A314" s="186"/>
      <c r="B314" s="193" t="s">
        <v>688</v>
      </c>
      <c r="C314" s="194" t="s">
        <v>939</v>
      </c>
      <c r="D314" s="194" t="s">
        <v>907</v>
      </c>
      <c r="E314" s="195">
        <v>30</v>
      </c>
      <c r="F314" s="196">
        <v>0.29702970297029702</v>
      </c>
      <c r="G314" s="195">
        <v>71</v>
      </c>
      <c r="H314" s="196">
        <v>1.286931303244517E-2</v>
      </c>
      <c r="I314" s="195">
        <v>687</v>
      </c>
      <c r="J314" s="196">
        <v>2.3861623423986664E-2</v>
      </c>
      <c r="K314" s="195">
        <v>1</v>
      </c>
      <c r="L314" s="196">
        <v>1.4084507042253521E-2</v>
      </c>
      <c r="M314" s="195">
        <v>7</v>
      </c>
      <c r="N314" s="196">
        <v>1.0189228529839884E-2</v>
      </c>
      <c r="O314" s="197" t="s">
        <v>971</v>
      </c>
      <c r="P314" s="198">
        <v>9.6760563380281699</v>
      </c>
      <c r="Q314" s="198">
        <v>9.1714285714285708</v>
      </c>
      <c r="R314" s="199">
        <v>2.3098591549295775</v>
      </c>
      <c r="S314" s="186"/>
    </row>
    <row r="315" spans="1:19" s="184" customFormat="1" ht="15" customHeight="1">
      <c r="A315" s="186"/>
      <c r="B315" s="193" t="s">
        <v>520</v>
      </c>
      <c r="C315" s="194" t="s">
        <v>1567</v>
      </c>
      <c r="D315" s="194" t="s">
        <v>907</v>
      </c>
      <c r="E315" s="195">
        <v>1</v>
      </c>
      <c r="F315" s="196">
        <v>1.9607843137254902E-2</v>
      </c>
      <c r="G315" s="195">
        <v>50</v>
      </c>
      <c r="H315" s="196">
        <v>9.0628965017219495E-3</v>
      </c>
      <c r="I315" s="195">
        <v>1619</v>
      </c>
      <c r="J315" s="196">
        <v>5.6232850543572646E-2</v>
      </c>
      <c r="K315" s="195">
        <v>18</v>
      </c>
      <c r="L315" s="196">
        <v>0.36</v>
      </c>
      <c r="M315" s="195">
        <v>744</v>
      </c>
      <c r="N315" s="196">
        <v>0.45954292773316863</v>
      </c>
      <c r="O315" s="197" t="s">
        <v>953</v>
      </c>
      <c r="P315" s="198">
        <v>32.380000000000003</v>
      </c>
      <c r="Q315" s="198">
        <v>13.28125</v>
      </c>
      <c r="R315" s="199">
        <v>9.42</v>
      </c>
      <c r="S315" s="186"/>
    </row>
    <row r="316" spans="1:19" s="184" customFormat="1" ht="15" customHeight="1">
      <c r="A316" s="186"/>
      <c r="B316" s="193" t="s">
        <v>746</v>
      </c>
      <c r="C316" s="194" t="s">
        <v>921</v>
      </c>
      <c r="D316" s="194" t="s">
        <v>907</v>
      </c>
      <c r="E316" s="195">
        <v>1</v>
      </c>
      <c r="F316" s="196">
        <v>3.4482758620689655E-2</v>
      </c>
      <c r="G316" s="195">
        <v>28</v>
      </c>
      <c r="H316" s="196">
        <v>5.0752220409642926E-3</v>
      </c>
      <c r="I316" s="195">
        <v>559</v>
      </c>
      <c r="J316" s="196">
        <v>1.9415789656489876E-2</v>
      </c>
      <c r="K316" s="195">
        <v>6</v>
      </c>
      <c r="L316" s="196">
        <v>0.21428571428571427</v>
      </c>
      <c r="M316" s="195">
        <v>56</v>
      </c>
      <c r="N316" s="196">
        <v>0.1001788908765653</v>
      </c>
      <c r="O316" s="197" t="s">
        <v>950</v>
      </c>
      <c r="P316" s="198">
        <v>19.964285714285715</v>
      </c>
      <c r="Q316" s="198">
        <v>13.318181818181818</v>
      </c>
      <c r="R316" s="199">
        <v>5.9285714285714288</v>
      </c>
      <c r="S316" s="186"/>
    </row>
    <row r="317" spans="1:19" s="184" customFormat="1" ht="18.75" customHeight="1">
      <c r="A317" s="186"/>
      <c r="B317" s="200" t="s">
        <v>1006</v>
      </c>
      <c r="C317" s="201"/>
      <c r="D317" s="201"/>
      <c r="E317" s="202">
        <v>166</v>
      </c>
      <c r="F317" s="203">
        <v>0.40291262135922329</v>
      </c>
      <c r="G317" s="202">
        <v>246</v>
      </c>
      <c r="H317" s="203">
        <v>4.4589450788471999E-2</v>
      </c>
      <c r="I317" s="202">
        <v>1907</v>
      </c>
      <c r="J317" s="203">
        <v>6.6235976520440415E-2</v>
      </c>
      <c r="K317" s="202">
        <v>18</v>
      </c>
      <c r="L317" s="203">
        <v>7.3170731707317069E-2</v>
      </c>
      <c r="M317" s="202">
        <v>278</v>
      </c>
      <c r="N317" s="203">
        <v>0.14577871001573151</v>
      </c>
      <c r="O317" s="201"/>
      <c r="P317" s="204">
        <v>7.7520325203252032</v>
      </c>
      <c r="Q317" s="204">
        <v>5.5614035087719298</v>
      </c>
      <c r="R317" s="205">
        <v>1.3902439024390243</v>
      </c>
      <c r="S317" s="186"/>
    </row>
    <row r="318" spans="1:19" s="184" customFormat="1" ht="18" customHeight="1">
      <c r="A318" s="186"/>
      <c r="B318" s="200" t="s">
        <v>1007</v>
      </c>
      <c r="C318" s="201"/>
      <c r="D318" s="201"/>
      <c r="E318" s="202">
        <v>117</v>
      </c>
      <c r="F318" s="203">
        <v>0.43014705882352944</v>
      </c>
      <c r="G318" s="202">
        <v>155</v>
      </c>
      <c r="H318" s="203">
        <v>2.8094979155338047E-2</v>
      </c>
      <c r="I318" s="202">
        <v>1438</v>
      </c>
      <c r="J318" s="203">
        <v>4.994616373172172E-2</v>
      </c>
      <c r="K318" s="202">
        <v>13</v>
      </c>
      <c r="L318" s="203">
        <v>8.387096774193549E-2</v>
      </c>
      <c r="M318" s="202">
        <v>256</v>
      </c>
      <c r="N318" s="203">
        <v>0.1780250347705146</v>
      </c>
      <c r="O318" s="201"/>
      <c r="P318" s="204">
        <v>9.2774193548387096</v>
      </c>
      <c r="Q318" s="204">
        <v>6.542253521126761</v>
      </c>
      <c r="R318" s="206"/>
      <c r="S318" s="186"/>
    </row>
    <row r="319" spans="1:19" s="184" customFormat="1" ht="18" customHeight="1">
      <c r="A319" s="186"/>
      <c r="B319" s="207" t="s">
        <v>887</v>
      </c>
      <c r="C319" s="208"/>
      <c r="D319" s="208"/>
      <c r="E319" s="209">
        <v>3817</v>
      </c>
      <c r="F319" s="210">
        <v>0.40893507606599527</v>
      </c>
      <c r="G319" s="209">
        <v>5517</v>
      </c>
      <c r="H319" s="210">
        <v>1</v>
      </c>
      <c r="I319" s="209">
        <v>28791</v>
      </c>
      <c r="J319" s="210">
        <v>1</v>
      </c>
      <c r="K319" s="209">
        <v>240</v>
      </c>
      <c r="L319" s="210">
        <v>4.3501903208265365E-2</v>
      </c>
      <c r="M319" s="209">
        <v>3282</v>
      </c>
      <c r="N319" s="210">
        <v>0.11399395644472231</v>
      </c>
      <c r="O319" s="208"/>
      <c r="P319" s="211">
        <v>5.2185970636215337</v>
      </c>
      <c r="Q319" s="211">
        <v>4.1394731855220765</v>
      </c>
      <c r="R319" s="212">
        <v>0.75398502016516233</v>
      </c>
      <c r="S319" s="186"/>
    </row>
    <row r="320" spans="1:19" s="184" customFormat="1" ht="15.75" customHeight="1">
      <c r="A320" s="186"/>
      <c r="B320" s="255" t="s">
        <v>988</v>
      </c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186"/>
    </row>
    <row r="321" spans="1:19" s="184" customFormat="1" ht="9" customHeight="1">
      <c r="A321" s="186"/>
      <c r="B321" s="186"/>
      <c r="C321" s="186"/>
      <c r="D321" s="186"/>
      <c r="E321" s="186"/>
      <c r="F321" s="186"/>
      <c r="G321" s="186"/>
      <c r="H321" s="186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</row>
    <row r="322" spans="1:19" s="184" customFormat="1" ht="9" customHeight="1">
      <c r="A322" s="186"/>
      <c r="B322" s="186"/>
      <c r="C322" s="186"/>
      <c r="D322" s="186"/>
      <c r="E322" s="186"/>
      <c r="F322" s="186"/>
      <c r="G322" s="186"/>
      <c r="H322" s="186"/>
      <c r="I322" s="186"/>
      <c r="J322" s="186"/>
      <c r="K322" s="186"/>
      <c r="L322" s="186"/>
      <c r="M322" s="186"/>
      <c r="N322" s="186"/>
      <c r="O322" s="186"/>
      <c r="P322" s="186"/>
      <c r="Q322" s="186"/>
      <c r="R322" s="186"/>
      <c r="S322" s="186"/>
    </row>
    <row r="323" spans="1:19" s="184" customFormat="1" ht="18" customHeight="1">
      <c r="A323" s="186"/>
      <c r="B323" s="187" t="s">
        <v>3676</v>
      </c>
      <c r="C323" s="186"/>
      <c r="D323" s="186"/>
      <c r="E323" s="186"/>
      <c r="F323" s="186"/>
      <c r="G323" s="186"/>
      <c r="H323" s="186"/>
      <c r="I323" s="186"/>
      <c r="J323" s="186"/>
      <c r="K323" s="186"/>
      <c r="L323" s="186"/>
      <c r="M323" s="186"/>
      <c r="N323" s="186"/>
      <c r="O323" s="186"/>
      <c r="P323" s="186"/>
      <c r="Q323" s="186"/>
      <c r="R323" s="186"/>
      <c r="S323" s="186"/>
    </row>
    <row r="324" spans="1:19" s="184" customFormat="1" ht="27" customHeight="1">
      <c r="A324" s="186"/>
      <c r="B324" s="247"/>
      <c r="C324" s="188"/>
      <c r="D324" s="248"/>
      <c r="E324" s="248"/>
      <c r="F324" s="248"/>
      <c r="G324" s="249" t="s">
        <v>893</v>
      </c>
      <c r="H324" s="249"/>
      <c r="I324" s="249"/>
      <c r="J324" s="249"/>
      <c r="K324" s="249"/>
      <c r="L324" s="249"/>
      <c r="M324" s="249"/>
      <c r="N324" s="249"/>
      <c r="O324" s="249"/>
      <c r="P324" s="249"/>
      <c r="Q324" s="249"/>
      <c r="R324" s="249"/>
      <c r="S324" s="186"/>
    </row>
    <row r="325" spans="1:19" s="184" customFormat="1" ht="18" customHeight="1">
      <c r="A325" s="186"/>
      <c r="B325" s="247"/>
      <c r="C325" s="189"/>
      <c r="D325" s="248"/>
      <c r="E325" s="248"/>
      <c r="F325" s="248"/>
      <c r="G325" s="250" t="s">
        <v>839</v>
      </c>
      <c r="H325" s="250"/>
      <c r="I325" s="250"/>
      <c r="J325" s="250"/>
      <c r="K325" s="251" t="s">
        <v>894</v>
      </c>
      <c r="L325" s="251"/>
      <c r="M325" s="251"/>
      <c r="N325" s="251"/>
      <c r="O325" s="251" t="s">
        <v>895</v>
      </c>
      <c r="P325" s="252" t="s">
        <v>896</v>
      </c>
      <c r="Q325" s="252"/>
      <c r="R325" s="252"/>
      <c r="S325" s="186"/>
    </row>
    <row r="326" spans="1:19" s="184" customFormat="1" ht="18" customHeight="1">
      <c r="A326" s="186"/>
      <c r="B326" s="253" t="s">
        <v>275</v>
      </c>
      <c r="C326" s="250" t="s">
        <v>998</v>
      </c>
      <c r="D326" s="250" t="s">
        <v>897</v>
      </c>
      <c r="E326" s="254" t="s">
        <v>849</v>
      </c>
      <c r="F326" s="254"/>
      <c r="G326" s="250" t="s">
        <v>898</v>
      </c>
      <c r="H326" s="250"/>
      <c r="I326" s="250" t="s">
        <v>899</v>
      </c>
      <c r="J326" s="250"/>
      <c r="K326" s="251" t="s">
        <v>898</v>
      </c>
      <c r="L326" s="251"/>
      <c r="M326" s="251" t="s">
        <v>899</v>
      </c>
      <c r="N326" s="251"/>
      <c r="O326" s="251"/>
      <c r="P326" s="252"/>
      <c r="Q326" s="252"/>
      <c r="R326" s="252"/>
      <c r="S326" s="186"/>
    </row>
    <row r="327" spans="1:19" s="184" customFormat="1" ht="45.75" customHeight="1">
      <c r="A327" s="186"/>
      <c r="B327" s="253"/>
      <c r="C327" s="250"/>
      <c r="D327" s="250"/>
      <c r="E327" s="190" t="s">
        <v>900</v>
      </c>
      <c r="F327" s="190" t="s">
        <v>901</v>
      </c>
      <c r="G327" s="190" t="s">
        <v>900</v>
      </c>
      <c r="H327" s="191" t="s">
        <v>902</v>
      </c>
      <c r="I327" s="190" t="s">
        <v>900</v>
      </c>
      <c r="J327" s="191" t="s">
        <v>902</v>
      </c>
      <c r="K327" s="191" t="s">
        <v>900</v>
      </c>
      <c r="L327" s="191" t="s">
        <v>901</v>
      </c>
      <c r="M327" s="191" t="s">
        <v>900</v>
      </c>
      <c r="N327" s="191" t="s">
        <v>901</v>
      </c>
      <c r="O327" s="251"/>
      <c r="P327" s="191" t="s">
        <v>903</v>
      </c>
      <c r="Q327" s="191" t="s">
        <v>904</v>
      </c>
      <c r="R327" s="192" t="s">
        <v>905</v>
      </c>
      <c r="S327" s="186"/>
    </row>
    <row r="328" spans="1:19" s="184" customFormat="1" ht="15" customHeight="1">
      <c r="A328" s="186"/>
      <c r="B328" s="193" t="s">
        <v>711</v>
      </c>
      <c r="C328" s="194" t="s">
        <v>917</v>
      </c>
      <c r="D328" s="194" t="s">
        <v>914</v>
      </c>
      <c r="E328" s="195">
        <v>68</v>
      </c>
      <c r="F328" s="196">
        <v>0.66666666666666663</v>
      </c>
      <c r="G328" s="195">
        <v>34</v>
      </c>
      <c r="H328" s="196">
        <v>5.4183266932270914E-3</v>
      </c>
      <c r="I328" s="195">
        <v>103</v>
      </c>
      <c r="J328" s="196">
        <v>2.1152503388507824E-3</v>
      </c>
      <c r="K328" s="195"/>
      <c r="L328" s="196"/>
      <c r="M328" s="195"/>
      <c r="N328" s="196"/>
      <c r="O328" s="197" t="s">
        <v>930</v>
      </c>
      <c r="P328" s="198">
        <v>3.0294117647058822</v>
      </c>
      <c r="Q328" s="198">
        <v>3.0294117647058822</v>
      </c>
      <c r="R328" s="199"/>
      <c r="S328" s="186"/>
    </row>
    <row r="329" spans="1:19" s="184" customFormat="1" ht="15" customHeight="1">
      <c r="A329" s="186"/>
      <c r="B329" s="193" t="s">
        <v>352</v>
      </c>
      <c r="C329" s="194" t="s">
        <v>1004</v>
      </c>
      <c r="D329" s="194" t="s">
        <v>914</v>
      </c>
      <c r="E329" s="195">
        <v>92</v>
      </c>
      <c r="F329" s="196">
        <v>0.27544910179640719</v>
      </c>
      <c r="G329" s="195">
        <v>242</v>
      </c>
      <c r="H329" s="196">
        <v>3.856573705179283E-2</v>
      </c>
      <c r="I329" s="195">
        <v>1156</v>
      </c>
      <c r="J329" s="196">
        <v>2.3740091181665091E-2</v>
      </c>
      <c r="K329" s="195"/>
      <c r="L329" s="196"/>
      <c r="M329" s="195"/>
      <c r="N329" s="196"/>
      <c r="O329" s="197" t="s">
        <v>941</v>
      </c>
      <c r="P329" s="198">
        <v>4.776859504132231</v>
      </c>
      <c r="Q329" s="198">
        <v>4.776859504132231</v>
      </c>
      <c r="R329" s="199"/>
      <c r="S329" s="186"/>
    </row>
    <row r="330" spans="1:19" s="184" customFormat="1" ht="15" customHeight="1">
      <c r="A330" s="186"/>
      <c r="B330" s="193" t="s">
        <v>547</v>
      </c>
      <c r="C330" s="194" t="s">
        <v>928</v>
      </c>
      <c r="D330" s="194" t="s">
        <v>907</v>
      </c>
      <c r="E330" s="195">
        <v>1</v>
      </c>
      <c r="F330" s="196">
        <v>3.3333333333333333E-2</v>
      </c>
      <c r="G330" s="195">
        <v>29</v>
      </c>
      <c r="H330" s="196">
        <v>4.6215139442231075E-3</v>
      </c>
      <c r="I330" s="195">
        <v>167</v>
      </c>
      <c r="J330" s="196">
        <v>3.4295806464862202E-3</v>
      </c>
      <c r="K330" s="195">
        <v>2</v>
      </c>
      <c r="L330" s="196">
        <v>6.8965517241379309E-2</v>
      </c>
      <c r="M330" s="195">
        <v>20</v>
      </c>
      <c r="N330" s="196">
        <v>0.11976047904191617</v>
      </c>
      <c r="O330" s="197" t="s">
        <v>928</v>
      </c>
      <c r="P330" s="198">
        <v>5.7586206896551726</v>
      </c>
      <c r="Q330" s="198">
        <v>4.7037037037037033</v>
      </c>
      <c r="R330" s="199">
        <v>1.4827586206896552</v>
      </c>
      <c r="S330" s="186"/>
    </row>
    <row r="331" spans="1:19" s="184" customFormat="1" ht="15" customHeight="1">
      <c r="A331" s="186"/>
      <c r="B331" s="193" t="s">
        <v>345</v>
      </c>
      <c r="C331" s="194" t="s">
        <v>1004</v>
      </c>
      <c r="D331" s="194" t="s">
        <v>907</v>
      </c>
      <c r="E331" s="195">
        <v>5</v>
      </c>
      <c r="F331" s="196">
        <v>1.5862944162436548E-3</v>
      </c>
      <c r="G331" s="195">
        <v>3147</v>
      </c>
      <c r="H331" s="196">
        <v>0.50151394422310758</v>
      </c>
      <c r="I331" s="195">
        <v>29776</v>
      </c>
      <c r="J331" s="196">
        <v>0.61149217562738734</v>
      </c>
      <c r="K331" s="195">
        <v>45</v>
      </c>
      <c r="L331" s="196">
        <v>1.4299332697807437E-2</v>
      </c>
      <c r="M331" s="195">
        <v>657</v>
      </c>
      <c r="N331" s="196">
        <v>2.206475013433638E-2</v>
      </c>
      <c r="O331" s="197" t="s">
        <v>915</v>
      </c>
      <c r="P331" s="198">
        <v>9.4617095646647602</v>
      </c>
      <c r="Q331" s="198">
        <v>8.9364925854287556</v>
      </c>
      <c r="R331" s="199">
        <v>2.400381315538608</v>
      </c>
      <c r="S331" s="186"/>
    </row>
    <row r="332" spans="1:19" s="184" customFormat="1" ht="15" customHeight="1">
      <c r="A332" s="186"/>
      <c r="B332" s="193" t="s">
        <v>517</v>
      </c>
      <c r="C332" s="194" t="s">
        <v>1567</v>
      </c>
      <c r="D332" s="194" t="s">
        <v>907</v>
      </c>
      <c r="E332" s="195">
        <v>73</v>
      </c>
      <c r="F332" s="196">
        <v>0.55303030303030298</v>
      </c>
      <c r="G332" s="195">
        <v>59</v>
      </c>
      <c r="H332" s="196">
        <v>9.4023904382470117E-3</v>
      </c>
      <c r="I332" s="195">
        <v>128</v>
      </c>
      <c r="J332" s="196">
        <v>2.6286606152708752E-3</v>
      </c>
      <c r="K332" s="195"/>
      <c r="L332" s="196"/>
      <c r="M332" s="195"/>
      <c r="N332" s="196"/>
      <c r="O332" s="197" t="s">
        <v>920</v>
      </c>
      <c r="P332" s="198">
        <v>2.1694915254237288</v>
      </c>
      <c r="Q332" s="198">
        <v>2.1694915254237288</v>
      </c>
      <c r="R332" s="199">
        <v>0.88135593220338981</v>
      </c>
      <c r="S332" s="186"/>
    </row>
    <row r="333" spans="1:19" s="184" customFormat="1" ht="15" customHeight="1">
      <c r="A333" s="186"/>
      <c r="B333" s="193" t="s">
        <v>772</v>
      </c>
      <c r="C333" s="194" t="s">
        <v>999</v>
      </c>
      <c r="D333" s="194" t="s">
        <v>907</v>
      </c>
      <c r="E333" s="195">
        <v>5</v>
      </c>
      <c r="F333" s="196">
        <v>5.9523809523809521E-2</v>
      </c>
      <c r="G333" s="195">
        <v>79</v>
      </c>
      <c r="H333" s="196">
        <v>1.2589641434262949E-2</v>
      </c>
      <c r="I333" s="195">
        <v>409</v>
      </c>
      <c r="J333" s="196">
        <v>8.3993921222327191E-3</v>
      </c>
      <c r="K333" s="195">
        <v>43</v>
      </c>
      <c r="L333" s="196">
        <v>0.54430379746835444</v>
      </c>
      <c r="M333" s="195">
        <v>132</v>
      </c>
      <c r="N333" s="196">
        <v>0.32273838630806845</v>
      </c>
      <c r="O333" s="197" t="s">
        <v>911</v>
      </c>
      <c r="P333" s="198">
        <v>5.1772151898734178</v>
      </c>
      <c r="Q333" s="198">
        <v>2.75</v>
      </c>
      <c r="R333" s="199">
        <v>1.3291139240506329</v>
      </c>
      <c r="S333" s="186"/>
    </row>
    <row r="334" spans="1:19" s="184" customFormat="1" ht="15" customHeight="1">
      <c r="A334" s="186"/>
      <c r="B334" s="193" t="s">
        <v>664</v>
      </c>
      <c r="C334" s="194" t="s">
        <v>943</v>
      </c>
      <c r="D334" s="194" t="s">
        <v>907</v>
      </c>
      <c r="E334" s="195">
        <v>31</v>
      </c>
      <c r="F334" s="196">
        <v>0.51666666666666672</v>
      </c>
      <c r="G334" s="195">
        <v>29</v>
      </c>
      <c r="H334" s="196">
        <v>4.6215139442231075E-3</v>
      </c>
      <c r="I334" s="195">
        <v>115</v>
      </c>
      <c r="J334" s="196">
        <v>2.3616872715324271E-3</v>
      </c>
      <c r="K334" s="195">
        <v>1</v>
      </c>
      <c r="L334" s="196">
        <v>3.4482758620689655E-2</v>
      </c>
      <c r="M334" s="195">
        <v>4</v>
      </c>
      <c r="N334" s="196">
        <v>3.4782608695652174E-2</v>
      </c>
      <c r="O334" s="197" t="s">
        <v>925</v>
      </c>
      <c r="P334" s="198">
        <v>3.9655172413793105</v>
      </c>
      <c r="Q334" s="198">
        <v>3.4642857142857144</v>
      </c>
      <c r="R334" s="199">
        <v>1.3103448275862069</v>
      </c>
      <c r="S334" s="186"/>
    </row>
    <row r="335" spans="1:19" s="184" customFormat="1" ht="15" customHeight="1">
      <c r="A335" s="186"/>
      <c r="B335" s="193" t="s">
        <v>705</v>
      </c>
      <c r="C335" s="194" t="s">
        <v>917</v>
      </c>
      <c r="D335" s="194" t="s">
        <v>907</v>
      </c>
      <c r="E335" s="195">
        <v>23</v>
      </c>
      <c r="F335" s="196">
        <v>0.38983050847457629</v>
      </c>
      <c r="G335" s="195">
        <v>36</v>
      </c>
      <c r="H335" s="196">
        <v>5.7370517928286855E-3</v>
      </c>
      <c r="I335" s="195">
        <v>114</v>
      </c>
      <c r="J335" s="196">
        <v>2.3411508604756232E-3</v>
      </c>
      <c r="K335" s="195"/>
      <c r="L335" s="196"/>
      <c r="M335" s="195"/>
      <c r="N335" s="196"/>
      <c r="O335" s="197" t="s">
        <v>921</v>
      </c>
      <c r="P335" s="198">
        <v>3.1666666666666665</v>
      </c>
      <c r="Q335" s="198">
        <v>3.1666666666666665</v>
      </c>
      <c r="R335" s="199">
        <v>0.52777777777777779</v>
      </c>
      <c r="S335" s="186"/>
    </row>
    <row r="336" spans="1:19" s="184" customFormat="1" ht="15" customHeight="1">
      <c r="A336" s="186"/>
      <c r="B336" s="193" t="s">
        <v>515</v>
      </c>
      <c r="C336" s="194" t="s">
        <v>1567</v>
      </c>
      <c r="D336" s="194" t="s">
        <v>907</v>
      </c>
      <c r="E336" s="195">
        <v>5</v>
      </c>
      <c r="F336" s="196">
        <v>0.10416666666666667</v>
      </c>
      <c r="G336" s="195">
        <v>43</v>
      </c>
      <c r="H336" s="196">
        <v>6.8525896414342626E-3</v>
      </c>
      <c r="I336" s="195">
        <v>121</v>
      </c>
      <c r="J336" s="196">
        <v>2.4849057378732494E-3</v>
      </c>
      <c r="K336" s="195"/>
      <c r="L336" s="196"/>
      <c r="M336" s="195"/>
      <c r="N336" s="196"/>
      <c r="O336" s="197" t="s">
        <v>916</v>
      </c>
      <c r="P336" s="198">
        <v>2.8139534883720931</v>
      </c>
      <c r="Q336" s="198">
        <v>2.8139534883720931</v>
      </c>
      <c r="R336" s="199">
        <v>0.48837209302325579</v>
      </c>
      <c r="S336" s="186"/>
    </row>
    <row r="337" spans="1:19" s="184" customFormat="1" ht="15" customHeight="1">
      <c r="A337" s="186"/>
      <c r="B337" s="193" t="s">
        <v>367</v>
      </c>
      <c r="C337" s="194" t="s">
        <v>1004</v>
      </c>
      <c r="D337" s="194" t="s">
        <v>914</v>
      </c>
      <c r="E337" s="195">
        <v>9</v>
      </c>
      <c r="F337" s="196">
        <v>0.27272727272727271</v>
      </c>
      <c r="G337" s="195">
        <v>24</v>
      </c>
      <c r="H337" s="196">
        <v>3.8247011952191236E-3</v>
      </c>
      <c r="I337" s="195">
        <v>84</v>
      </c>
      <c r="J337" s="196">
        <v>1.7250585287715118E-3</v>
      </c>
      <c r="K337" s="195"/>
      <c r="L337" s="196"/>
      <c r="M337" s="195"/>
      <c r="N337" s="196"/>
      <c r="O337" s="197" t="s">
        <v>943</v>
      </c>
      <c r="P337" s="198">
        <v>3.5</v>
      </c>
      <c r="Q337" s="198">
        <v>3.5</v>
      </c>
      <c r="R337" s="199"/>
      <c r="S337" s="186"/>
    </row>
    <row r="338" spans="1:19" s="184" customFormat="1" ht="15" customHeight="1">
      <c r="A338" s="186"/>
      <c r="B338" s="193" t="s">
        <v>281</v>
      </c>
      <c r="C338" s="194" t="s">
        <v>1003</v>
      </c>
      <c r="D338" s="194" t="s">
        <v>907</v>
      </c>
      <c r="E338" s="195">
        <v>120</v>
      </c>
      <c r="F338" s="196">
        <v>0.60606060606060608</v>
      </c>
      <c r="G338" s="195">
        <v>78</v>
      </c>
      <c r="H338" s="196">
        <v>1.2430278884462151E-2</v>
      </c>
      <c r="I338" s="195">
        <v>228</v>
      </c>
      <c r="J338" s="196">
        <v>4.6823017209512464E-3</v>
      </c>
      <c r="K338" s="195"/>
      <c r="L338" s="196"/>
      <c r="M338" s="195"/>
      <c r="N338" s="196"/>
      <c r="O338" s="197" t="s">
        <v>913</v>
      </c>
      <c r="P338" s="198">
        <v>2.9230769230769229</v>
      </c>
      <c r="Q338" s="198">
        <v>2.9230769230769229</v>
      </c>
      <c r="R338" s="199">
        <v>1.1794871794871795</v>
      </c>
      <c r="S338" s="186"/>
    </row>
    <row r="339" spans="1:19" s="184" customFormat="1" ht="15" customHeight="1">
      <c r="A339" s="186"/>
      <c r="B339" s="193" t="s">
        <v>347</v>
      </c>
      <c r="C339" s="194" t="s">
        <v>1004</v>
      </c>
      <c r="D339" s="194" t="s">
        <v>907</v>
      </c>
      <c r="E339" s="195">
        <v>69</v>
      </c>
      <c r="F339" s="196">
        <v>0.10900473933649289</v>
      </c>
      <c r="G339" s="195">
        <v>564</v>
      </c>
      <c r="H339" s="196">
        <v>8.9880478087649401E-2</v>
      </c>
      <c r="I339" s="195">
        <v>3081</v>
      </c>
      <c r="J339" s="196">
        <v>6.3272682466012239E-2</v>
      </c>
      <c r="K339" s="195"/>
      <c r="L339" s="196"/>
      <c r="M339" s="195"/>
      <c r="N339" s="196"/>
      <c r="O339" s="197" t="s">
        <v>937</v>
      </c>
      <c r="P339" s="198">
        <v>5.4627659574468082</v>
      </c>
      <c r="Q339" s="198">
        <v>5.4627659574468082</v>
      </c>
      <c r="R339" s="199">
        <v>2.0354609929078014</v>
      </c>
      <c r="S339" s="186"/>
    </row>
    <row r="340" spans="1:19" s="184" customFormat="1" ht="15" customHeight="1">
      <c r="A340" s="186"/>
      <c r="B340" s="193" t="s">
        <v>514</v>
      </c>
      <c r="C340" s="194" t="s">
        <v>1567</v>
      </c>
      <c r="D340" s="194" t="s">
        <v>907</v>
      </c>
      <c r="E340" s="195">
        <v>6</v>
      </c>
      <c r="F340" s="196">
        <v>0.14285714285714285</v>
      </c>
      <c r="G340" s="195">
        <v>36</v>
      </c>
      <c r="H340" s="196">
        <v>5.7370517928286855E-3</v>
      </c>
      <c r="I340" s="195">
        <v>95</v>
      </c>
      <c r="J340" s="196">
        <v>1.9509590503963528E-3</v>
      </c>
      <c r="K340" s="195"/>
      <c r="L340" s="196"/>
      <c r="M340" s="195"/>
      <c r="N340" s="196"/>
      <c r="O340" s="197" t="s">
        <v>918</v>
      </c>
      <c r="P340" s="198">
        <v>2.6388888888888888</v>
      </c>
      <c r="Q340" s="198">
        <v>2.6388888888888888</v>
      </c>
      <c r="R340" s="199">
        <v>0.27777777777777779</v>
      </c>
      <c r="S340" s="186"/>
    </row>
    <row r="341" spans="1:19" s="184" customFormat="1" ht="15" customHeight="1">
      <c r="A341" s="186"/>
      <c r="B341" s="193" t="s">
        <v>418</v>
      </c>
      <c r="C341" s="194" t="s">
        <v>1001</v>
      </c>
      <c r="D341" s="194" t="s">
        <v>907</v>
      </c>
      <c r="E341" s="195"/>
      <c r="F341" s="196"/>
      <c r="G341" s="195">
        <v>27</v>
      </c>
      <c r="H341" s="196">
        <v>4.3027888446215143E-3</v>
      </c>
      <c r="I341" s="195">
        <v>373</v>
      </c>
      <c r="J341" s="196">
        <v>7.6600813241877851E-3</v>
      </c>
      <c r="K341" s="195">
        <v>1</v>
      </c>
      <c r="L341" s="196">
        <v>3.7037037037037035E-2</v>
      </c>
      <c r="M341" s="195">
        <v>1</v>
      </c>
      <c r="N341" s="196">
        <v>2.6809651474530832E-3</v>
      </c>
      <c r="O341" s="197" t="s">
        <v>952</v>
      </c>
      <c r="P341" s="198">
        <v>13.814814814814815</v>
      </c>
      <c r="Q341" s="198">
        <v>13</v>
      </c>
      <c r="R341" s="199">
        <v>2.2592592592592591</v>
      </c>
      <c r="S341" s="186"/>
    </row>
    <row r="342" spans="1:19" s="184" customFormat="1" ht="15" customHeight="1">
      <c r="A342" s="186"/>
      <c r="B342" s="193" t="s">
        <v>346</v>
      </c>
      <c r="C342" s="194" t="s">
        <v>1004</v>
      </c>
      <c r="D342" s="194" t="s">
        <v>907</v>
      </c>
      <c r="E342" s="195">
        <v>23</v>
      </c>
      <c r="F342" s="196">
        <v>6.8656716417910449E-2</v>
      </c>
      <c r="G342" s="195">
        <v>312</v>
      </c>
      <c r="H342" s="196">
        <v>4.9721115537848602E-2</v>
      </c>
      <c r="I342" s="195">
        <v>2407</v>
      </c>
      <c r="J342" s="196">
        <v>4.9431141413726537E-2</v>
      </c>
      <c r="K342" s="195">
        <v>18</v>
      </c>
      <c r="L342" s="196">
        <v>5.7692307692307696E-2</v>
      </c>
      <c r="M342" s="195">
        <v>143</v>
      </c>
      <c r="N342" s="196">
        <v>5.9410054009140005E-2</v>
      </c>
      <c r="O342" s="197" t="s">
        <v>936</v>
      </c>
      <c r="P342" s="198">
        <v>7.7147435897435894</v>
      </c>
      <c r="Q342" s="198">
        <v>6.5238095238095237</v>
      </c>
      <c r="R342" s="199">
        <v>2.7692307692307692</v>
      </c>
      <c r="S342" s="186"/>
    </row>
    <row r="343" spans="1:19" s="184" customFormat="1" ht="15" customHeight="1">
      <c r="A343" s="186"/>
      <c r="B343" s="193" t="s">
        <v>370</v>
      </c>
      <c r="C343" s="194" t="s">
        <v>1004</v>
      </c>
      <c r="D343" s="194" t="s">
        <v>914</v>
      </c>
      <c r="E343" s="195">
        <v>5</v>
      </c>
      <c r="F343" s="196">
        <v>0.17857142857142858</v>
      </c>
      <c r="G343" s="195">
        <v>23</v>
      </c>
      <c r="H343" s="196">
        <v>3.6653386454183266E-3</v>
      </c>
      <c r="I343" s="195">
        <v>77</v>
      </c>
      <c r="J343" s="196">
        <v>1.5813036513738859E-3</v>
      </c>
      <c r="K343" s="195"/>
      <c r="L343" s="196"/>
      <c r="M343" s="195"/>
      <c r="N343" s="196"/>
      <c r="O343" s="197" t="s">
        <v>916</v>
      </c>
      <c r="P343" s="198">
        <v>3.347826086956522</v>
      </c>
      <c r="Q343" s="198">
        <v>3.347826086956522</v>
      </c>
      <c r="R343" s="199"/>
      <c r="S343" s="186"/>
    </row>
    <row r="344" spans="1:19" s="184" customFormat="1" ht="15" customHeight="1">
      <c r="A344" s="186"/>
      <c r="B344" s="193" t="s">
        <v>350</v>
      </c>
      <c r="C344" s="194" t="s">
        <v>1004</v>
      </c>
      <c r="D344" s="194" t="s">
        <v>914</v>
      </c>
      <c r="E344" s="195">
        <v>3</v>
      </c>
      <c r="F344" s="196">
        <v>8.3333333333333329E-2</v>
      </c>
      <c r="G344" s="195">
        <v>33</v>
      </c>
      <c r="H344" s="196">
        <v>5.2589641434262948E-3</v>
      </c>
      <c r="I344" s="195">
        <v>322</v>
      </c>
      <c r="J344" s="196">
        <v>6.6127243602907958E-3</v>
      </c>
      <c r="K344" s="195"/>
      <c r="L344" s="196"/>
      <c r="M344" s="195"/>
      <c r="N344" s="196"/>
      <c r="O344" s="197" t="s">
        <v>940</v>
      </c>
      <c r="P344" s="198">
        <v>9.7575757575757578</v>
      </c>
      <c r="Q344" s="198">
        <v>9.7575757575757578</v>
      </c>
      <c r="R344" s="199"/>
      <c r="S344" s="186"/>
    </row>
    <row r="345" spans="1:19" s="184" customFormat="1" ht="15" customHeight="1">
      <c r="A345" s="186"/>
      <c r="B345" s="193" t="s">
        <v>774</v>
      </c>
      <c r="C345" s="194" t="s">
        <v>943</v>
      </c>
      <c r="D345" s="194" t="s">
        <v>907</v>
      </c>
      <c r="E345" s="195">
        <v>13</v>
      </c>
      <c r="F345" s="196">
        <v>0.11403508771929824</v>
      </c>
      <c r="G345" s="195">
        <v>101</v>
      </c>
      <c r="H345" s="196">
        <v>1.6095617529880479E-2</v>
      </c>
      <c r="I345" s="195">
        <v>462</v>
      </c>
      <c r="J345" s="196">
        <v>9.4878219082433161E-3</v>
      </c>
      <c r="K345" s="195"/>
      <c r="L345" s="196"/>
      <c r="M345" s="195"/>
      <c r="N345" s="196"/>
      <c r="O345" s="197" t="s">
        <v>942</v>
      </c>
      <c r="P345" s="198">
        <v>4.5742574257425739</v>
      </c>
      <c r="Q345" s="198">
        <v>4.5742574257425739</v>
      </c>
      <c r="R345" s="199">
        <v>1.6237623762376239</v>
      </c>
      <c r="S345" s="186"/>
    </row>
    <row r="346" spans="1:19" s="184" customFormat="1" ht="15" customHeight="1">
      <c r="A346" s="186"/>
      <c r="B346" s="193" t="s">
        <v>516</v>
      </c>
      <c r="C346" s="194" t="s">
        <v>1567</v>
      </c>
      <c r="D346" s="194" t="s">
        <v>907</v>
      </c>
      <c r="E346" s="195">
        <v>13</v>
      </c>
      <c r="F346" s="196">
        <v>0.31707317073170732</v>
      </c>
      <c r="G346" s="195">
        <v>28</v>
      </c>
      <c r="H346" s="196">
        <v>4.4621513944223109E-3</v>
      </c>
      <c r="I346" s="195">
        <v>66</v>
      </c>
      <c r="J346" s="196">
        <v>1.3554031297490451E-3</v>
      </c>
      <c r="K346" s="195"/>
      <c r="L346" s="196"/>
      <c r="M346" s="195"/>
      <c r="N346" s="196"/>
      <c r="O346" s="197" t="s">
        <v>931</v>
      </c>
      <c r="P346" s="198">
        <v>2.3571428571428572</v>
      </c>
      <c r="Q346" s="198">
        <v>2.3571428571428572</v>
      </c>
      <c r="R346" s="199">
        <v>0.6785714285714286</v>
      </c>
      <c r="S346" s="186"/>
    </row>
    <row r="347" spans="1:19" s="184" customFormat="1" ht="15" customHeight="1">
      <c r="A347" s="186"/>
      <c r="B347" s="193" t="s">
        <v>365</v>
      </c>
      <c r="C347" s="194" t="s">
        <v>1004</v>
      </c>
      <c r="D347" s="194" t="s">
        <v>914</v>
      </c>
      <c r="E347" s="195">
        <v>21</v>
      </c>
      <c r="F347" s="196">
        <v>8.6065573770491802E-2</v>
      </c>
      <c r="G347" s="195">
        <v>223</v>
      </c>
      <c r="H347" s="196">
        <v>3.5537848605577689E-2</v>
      </c>
      <c r="I347" s="195">
        <v>1051</v>
      </c>
      <c r="J347" s="196">
        <v>2.1583768020700701E-2</v>
      </c>
      <c r="K347" s="195">
        <v>1</v>
      </c>
      <c r="L347" s="196">
        <v>4.4843049327354259E-3</v>
      </c>
      <c r="M347" s="195">
        <v>8</v>
      </c>
      <c r="N347" s="196">
        <v>7.6117982873453857E-3</v>
      </c>
      <c r="O347" s="197" t="s">
        <v>916</v>
      </c>
      <c r="P347" s="198">
        <v>4.7130044843049328</v>
      </c>
      <c r="Q347" s="198">
        <v>4.6261261261261257</v>
      </c>
      <c r="R347" s="199"/>
      <c r="S347" s="186"/>
    </row>
    <row r="348" spans="1:19" s="184" customFormat="1" ht="15" customHeight="1">
      <c r="A348" s="186"/>
      <c r="B348" s="193" t="s">
        <v>658</v>
      </c>
      <c r="C348" s="194" t="s">
        <v>943</v>
      </c>
      <c r="D348" s="194" t="s">
        <v>907</v>
      </c>
      <c r="E348" s="195">
        <v>32</v>
      </c>
      <c r="F348" s="196">
        <v>0.44444444444444442</v>
      </c>
      <c r="G348" s="195">
        <v>40</v>
      </c>
      <c r="H348" s="196">
        <v>6.3745019920318727E-3</v>
      </c>
      <c r="I348" s="195">
        <v>139</v>
      </c>
      <c r="J348" s="196">
        <v>2.8545611368957159E-3</v>
      </c>
      <c r="K348" s="195"/>
      <c r="L348" s="196"/>
      <c r="M348" s="195"/>
      <c r="N348" s="196"/>
      <c r="O348" s="197" t="s">
        <v>952</v>
      </c>
      <c r="P348" s="198">
        <v>3.4750000000000001</v>
      </c>
      <c r="Q348" s="198">
        <v>3.4750000000000001</v>
      </c>
      <c r="R348" s="199">
        <v>1.75</v>
      </c>
      <c r="S348" s="186"/>
    </row>
    <row r="349" spans="1:19" s="184" customFormat="1" ht="15" customHeight="1">
      <c r="A349" s="186"/>
      <c r="B349" s="193" t="s">
        <v>663</v>
      </c>
      <c r="C349" s="194" t="s">
        <v>943</v>
      </c>
      <c r="D349" s="194" t="s">
        <v>907</v>
      </c>
      <c r="E349" s="195">
        <v>6</v>
      </c>
      <c r="F349" s="196">
        <v>6.0606060606060608E-2</v>
      </c>
      <c r="G349" s="195">
        <v>93</v>
      </c>
      <c r="H349" s="196">
        <v>1.4820717131474103E-2</v>
      </c>
      <c r="I349" s="195">
        <v>612</v>
      </c>
      <c r="J349" s="196">
        <v>1.2568283566763871E-2</v>
      </c>
      <c r="K349" s="195"/>
      <c r="L349" s="196"/>
      <c r="M349" s="195"/>
      <c r="N349" s="196"/>
      <c r="O349" s="197" t="s">
        <v>908</v>
      </c>
      <c r="P349" s="198">
        <v>6.580645161290323</v>
      </c>
      <c r="Q349" s="198">
        <v>6.580645161290323</v>
      </c>
      <c r="R349" s="199">
        <v>1.6559139784946237</v>
      </c>
      <c r="S349" s="186"/>
    </row>
    <row r="350" spans="1:19" s="184" customFormat="1" ht="15" customHeight="1">
      <c r="A350" s="186"/>
      <c r="B350" s="193" t="s">
        <v>356</v>
      </c>
      <c r="C350" s="194" t="s">
        <v>1004</v>
      </c>
      <c r="D350" s="194" t="s">
        <v>914</v>
      </c>
      <c r="E350" s="195">
        <v>2</v>
      </c>
      <c r="F350" s="196">
        <v>2.7777777777777776E-2</v>
      </c>
      <c r="G350" s="195">
        <v>70</v>
      </c>
      <c r="H350" s="196">
        <v>1.1155378486055778E-2</v>
      </c>
      <c r="I350" s="195">
        <v>383</v>
      </c>
      <c r="J350" s="196">
        <v>7.865445434755822E-3</v>
      </c>
      <c r="K350" s="195"/>
      <c r="L350" s="196"/>
      <c r="M350" s="195"/>
      <c r="N350" s="196"/>
      <c r="O350" s="197" t="s">
        <v>942</v>
      </c>
      <c r="P350" s="198">
        <v>5.4714285714285715</v>
      </c>
      <c r="Q350" s="198">
        <v>5.4714285714285715</v>
      </c>
      <c r="R350" s="199"/>
      <c r="S350" s="186"/>
    </row>
    <row r="351" spans="1:19" s="184" customFormat="1" ht="15" customHeight="1">
      <c r="A351" s="186"/>
      <c r="B351" s="193" t="s">
        <v>354</v>
      </c>
      <c r="C351" s="194" t="s">
        <v>1004</v>
      </c>
      <c r="D351" s="194" t="s">
        <v>914</v>
      </c>
      <c r="E351" s="195">
        <v>1</v>
      </c>
      <c r="F351" s="196">
        <v>3.3333333333333333E-2</v>
      </c>
      <c r="G351" s="195">
        <v>29</v>
      </c>
      <c r="H351" s="196">
        <v>4.6215139442231075E-3</v>
      </c>
      <c r="I351" s="195">
        <v>145</v>
      </c>
      <c r="J351" s="196">
        <v>2.9777796032365383E-3</v>
      </c>
      <c r="K351" s="195"/>
      <c r="L351" s="196"/>
      <c r="M351" s="195"/>
      <c r="N351" s="196"/>
      <c r="O351" s="197" t="s">
        <v>929</v>
      </c>
      <c r="P351" s="198">
        <v>5</v>
      </c>
      <c r="Q351" s="198">
        <v>5</v>
      </c>
      <c r="R351" s="199"/>
      <c r="S351" s="186"/>
    </row>
    <row r="352" spans="1:19" s="184" customFormat="1" ht="15" customHeight="1">
      <c r="A352" s="186"/>
      <c r="B352" s="193" t="s">
        <v>651</v>
      </c>
      <c r="C352" s="194" t="s">
        <v>916</v>
      </c>
      <c r="D352" s="194" t="s">
        <v>907</v>
      </c>
      <c r="E352" s="195">
        <v>10</v>
      </c>
      <c r="F352" s="196">
        <v>0.13513513513513514</v>
      </c>
      <c r="G352" s="195">
        <v>64</v>
      </c>
      <c r="H352" s="196">
        <v>1.0199203187250996E-2</v>
      </c>
      <c r="I352" s="195">
        <v>353</v>
      </c>
      <c r="J352" s="196">
        <v>7.2493531030517104E-3</v>
      </c>
      <c r="K352" s="195">
        <v>1</v>
      </c>
      <c r="L352" s="196">
        <v>1.5625E-2</v>
      </c>
      <c r="M352" s="195">
        <v>26</v>
      </c>
      <c r="N352" s="196">
        <v>7.3654390934844188E-2</v>
      </c>
      <c r="O352" s="197" t="s">
        <v>917</v>
      </c>
      <c r="P352" s="198">
        <v>5.515625</v>
      </c>
      <c r="Q352" s="198">
        <v>4.8253968253968251</v>
      </c>
      <c r="R352" s="199">
        <v>1.65625</v>
      </c>
      <c r="S352" s="186"/>
    </row>
    <row r="353" spans="1:19" s="184" customFormat="1" ht="15" customHeight="1">
      <c r="A353" s="186"/>
      <c r="B353" s="193" t="s">
        <v>353</v>
      </c>
      <c r="C353" s="194" t="s">
        <v>1004</v>
      </c>
      <c r="D353" s="194" t="s">
        <v>914</v>
      </c>
      <c r="E353" s="195">
        <v>1</v>
      </c>
      <c r="F353" s="196">
        <v>3.7037037037037035E-2</v>
      </c>
      <c r="G353" s="195">
        <v>26</v>
      </c>
      <c r="H353" s="196">
        <v>4.1434262948207169E-3</v>
      </c>
      <c r="I353" s="195">
        <v>177</v>
      </c>
      <c r="J353" s="196">
        <v>3.6349447570542572E-3</v>
      </c>
      <c r="K353" s="195">
        <v>6</v>
      </c>
      <c r="L353" s="196">
        <v>0.23076923076923078</v>
      </c>
      <c r="M353" s="195">
        <v>20</v>
      </c>
      <c r="N353" s="196">
        <v>0.11299435028248588</v>
      </c>
      <c r="O353" s="197" t="s">
        <v>930</v>
      </c>
      <c r="P353" s="198">
        <v>6.8076923076923075</v>
      </c>
      <c r="Q353" s="198">
        <v>5.15</v>
      </c>
      <c r="R353" s="199"/>
      <c r="S353" s="186"/>
    </row>
    <row r="354" spans="1:19" s="184" customFormat="1" ht="15" customHeight="1">
      <c r="A354" s="186"/>
      <c r="B354" s="193" t="s">
        <v>364</v>
      </c>
      <c r="C354" s="194" t="s">
        <v>1004</v>
      </c>
      <c r="D354" s="194" t="s">
        <v>914</v>
      </c>
      <c r="E354" s="195">
        <v>7</v>
      </c>
      <c r="F354" s="196">
        <v>8.3333333333333329E-2</v>
      </c>
      <c r="G354" s="195">
        <v>77</v>
      </c>
      <c r="H354" s="196">
        <v>1.2270916334661354E-2</v>
      </c>
      <c r="I354" s="195">
        <v>563</v>
      </c>
      <c r="J354" s="196">
        <v>1.156199942498049E-2</v>
      </c>
      <c r="K354" s="195">
        <v>8</v>
      </c>
      <c r="L354" s="196">
        <v>0.1038961038961039</v>
      </c>
      <c r="M354" s="195">
        <v>35</v>
      </c>
      <c r="N354" s="196">
        <v>6.216696269982238E-2</v>
      </c>
      <c r="O354" s="197" t="s">
        <v>929</v>
      </c>
      <c r="P354" s="198">
        <v>7.3116883116883118</v>
      </c>
      <c r="Q354" s="198">
        <v>6.2608695652173916</v>
      </c>
      <c r="R354" s="199"/>
      <c r="S354" s="186"/>
    </row>
    <row r="355" spans="1:19" s="184" customFormat="1" ht="15" customHeight="1">
      <c r="A355" s="186"/>
      <c r="B355" s="193" t="s">
        <v>657</v>
      </c>
      <c r="C355" s="194" t="s">
        <v>943</v>
      </c>
      <c r="D355" s="194" t="s">
        <v>907</v>
      </c>
      <c r="E355" s="195">
        <v>25</v>
      </c>
      <c r="F355" s="196">
        <v>0.34246575342465752</v>
      </c>
      <c r="G355" s="195">
        <v>48</v>
      </c>
      <c r="H355" s="196">
        <v>7.6494023904382473E-3</v>
      </c>
      <c r="I355" s="195">
        <v>231</v>
      </c>
      <c r="J355" s="196">
        <v>4.743910954121658E-3</v>
      </c>
      <c r="K355" s="195">
        <v>1</v>
      </c>
      <c r="L355" s="196">
        <v>2.0833333333333332E-2</v>
      </c>
      <c r="M355" s="195">
        <v>9</v>
      </c>
      <c r="N355" s="196">
        <v>3.896103896103896E-2</v>
      </c>
      <c r="O355" s="197" t="s">
        <v>921</v>
      </c>
      <c r="P355" s="198">
        <v>4.8125</v>
      </c>
      <c r="Q355" s="198">
        <v>4.2553191489361701</v>
      </c>
      <c r="R355" s="199">
        <v>2.4375</v>
      </c>
      <c r="S355" s="186"/>
    </row>
    <row r="356" spans="1:19" s="184" customFormat="1" ht="15" customHeight="1">
      <c r="A356" s="186"/>
      <c r="B356" s="193" t="s">
        <v>662</v>
      </c>
      <c r="C356" s="194" t="s">
        <v>943</v>
      </c>
      <c r="D356" s="194" t="s">
        <v>907</v>
      </c>
      <c r="E356" s="195">
        <v>1</v>
      </c>
      <c r="F356" s="196">
        <v>3.8461538461538464E-2</v>
      </c>
      <c r="G356" s="195">
        <v>25</v>
      </c>
      <c r="H356" s="196">
        <v>3.9840637450199202E-3</v>
      </c>
      <c r="I356" s="195">
        <v>272</v>
      </c>
      <c r="J356" s="196">
        <v>5.5859038074506095E-3</v>
      </c>
      <c r="K356" s="195">
        <v>3</v>
      </c>
      <c r="L356" s="196">
        <v>0.12</v>
      </c>
      <c r="M356" s="195">
        <v>45</v>
      </c>
      <c r="N356" s="196">
        <v>0.16544117647058823</v>
      </c>
      <c r="O356" s="197" t="s">
        <v>943</v>
      </c>
      <c r="P356" s="198">
        <v>10.88</v>
      </c>
      <c r="Q356" s="198">
        <v>8</v>
      </c>
      <c r="R356" s="199">
        <v>3.04</v>
      </c>
      <c r="S356" s="186"/>
    </row>
    <row r="357" spans="1:19" s="184" customFormat="1" ht="15" customHeight="1">
      <c r="A357" s="186"/>
      <c r="B357" s="193" t="s">
        <v>773</v>
      </c>
      <c r="C357" s="194" t="s">
        <v>943</v>
      </c>
      <c r="D357" s="194" t="s">
        <v>907</v>
      </c>
      <c r="E357" s="195">
        <v>5</v>
      </c>
      <c r="F357" s="196">
        <v>7.0422535211267609E-2</v>
      </c>
      <c r="G357" s="195">
        <v>66</v>
      </c>
      <c r="H357" s="196">
        <v>1.051792828685259E-2</v>
      </c>
      <c r="I357" s="195">
        <v>344</v>
      </c>
      <c r="J357" s="196">
        <v>7.0645254035404774E-3</v>
      </c>
      <c r="K357" s="195"/>
      <c r="L357" s="196"/>
      <c r="M357" s="195"/>
      <c r="N357" s="196"/>
      <c r="O357" s="197" t="s">
        <v>942</v>
      </c>
      <c r="P357" s="198">
        <v>5.2121212121212119</v>
      </c>
      <c r="Q357" s="198">
        <v>5.2121212121212119</v>
      </c>
      <c r="R357" s="199">
        <v>2.7424242424242422</v>
      </c>
      <c r="S357" s="186"/>
    </row>
    <row r="358" spans="1:19" s="184" customFormat="1" ht="18.75" customHeight="1">
      <c r="A358" s="186"/>
      <c r="B358" s="200" t="s">
        <v>1006</v>
      </c>
      <c r="C358" s="201"/>
      <c r="D358" s="201"/>
      <c r="E358" s="202">
        <v>102</v>
      </c>
      <c r="F358" s="203">
        <v>0.27868852459016391</v>
      </c>
      <c r="G358" s="202">
        <v>264</v>
      </c>
      <c r="H358" s="203">
        <v>4.2071713147410358E-2</v>
      </c>
      <c r="I358" s="202">
        <v>2968</v>
      </c>
      <c r="J358" s="203">
        <v>6.0952068016593419E-2</v>
      </c>
      <c r="K358" s="202">
        <v>19</v>
      </c>
      <c r="L358" s="203">
        <v>7.1969696969696975E-2</v>
      </c>
      <c r="M358" s="202">
        <v>200</v>
      </c>
      <c r="N358" s="203">
        <v>6.7385444743935305E-2</v>
      </c>
      <c r="O358" s="201"/>
      <c r="P358" s="204">
        <v>11.242424242424242</v>
      </c>
      <c r="Q358" s="204">
        <v>9.8816326530612244</v>
      </c>
      <c r="R358" s="205">
        <v>2.1893939393939394</v>
      </c>
      <c r="S358" s="186"/>
    </row>
    <row r="359" spans="1:19" s="184" customFormat="1" ht="18" customHeight="1">
      <c r="A359" s="186"/>
      <c r="B359" s="200" t="s">
        <v>1007</v>
      </c>
      <c r="C359" s="201"/>
      <c r="D359" s="201"/>
      <c r="E359" s="202">
        <v>88</v>
      </c>
      <c r="F359" s="203">
        <v>0.21256038647342995</v>
      </c>
      <c r="G359" s="202">
        <v>326</v>
      </c>
      <c r="H359" s="203">
        <v>5.1952191235059758E-2</v>
      </c>
      <c r="I359" s="202">
        <v>2172</v>
      </c>
      <c r="J359" s="203">
        <v>4.4605084815377664E-2</v>
      </c>
      <c r="K359" s="202">
        <v>23</v>
      </c>
      <c r="L359" s="203">
        <v>7.0552147239263799E-2</v>
      </c>
      <c r="M359" s="202">
        <v>169</v>
      </c>
      <c r="N359" s="203">
        <v>7.780847145488029E-2</v>
      </c>
      <c r="O359" s="201"/>
      <c r="P359" s="204">
        <v>6.6625766871165641</v>
      </c>
      <c r="Q359" s="204">
        <v>5.4653465346534658</v>
      </c>
      <c r="R359" s="206"/>
      <c r="S359" s="186"/>
    </row>
    <row r="360" spans="1:19" s="184" customFormat="1" ht="18" customHeight="1">
      <c r="A360" s="186"/>
      <c r="B360" s="207" t="s">
        <v>887</v>
      </c>
      <c r="C360" s="208"/>
      <c r="D360" s="208"/>
      <c r="E360" s="209">
        <v>865</v>
      </c>
      <c r="F360" s="210">
        <v>0.1211484593837535</v>
      </c>
      <c r="G360" s="209">
        <v>6275</v>
      </c>
      <c r="H360" s="210">
        <v>1</v>
      </c>
      <c r="I360" s="209">
        <v>48694</v>
      </c>
      <c r="J360" s="210">
        <v>1</v>
      </c>
      <c r="K360" s="209">
        <v>172</v>
      </c>
      <c r="L360" s="210">
        <v>2.741035856573705E-2</v>
      </c>
      <c r="M360" s="209">
        <v>1459</v>
      </c>
      <c r="N360" s="210">
        <v>2.9962623731876616E-2</v>
      </c>
      <c r="O360" s="208"/>
      <c r="P360" s="211">
        <v>7.76</v>
      </c>
      <c r="Q360" s="211">
        <v>7.2552842864165168</v>
      </c>
      <c r="R360" s="212">
        <v>2.219814241486068</v>
      </c>
      <c r="S360" s="186"/>
    </row>
    <row r="361" spans="1:19" s="184" customFormat="1" ht="15.75" customHeight="1">
      <c r="A361" s="186"/>
      <c r="B361" s="255" t="s">
        <v>988</v>
      </c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186"/>
    </row>
    <row r="362" spans="1:19" s="184" customFormat="1" ht="9" customHeight="1">
      <c r="A362" s="186"/>
      <c r="B362" s="186"/>
      <c r="C362" s="186"/>
      <c r="D362" s="186"/>
      <c r="E362" s="186"/>
      <c r="F362" s="186"/>
      <c r="G362" s="186"/>
      <c r="H362" s="186"/>
      <c r="I362" s="186"/>
      <c r="J362" s="186"/>
      <c r="K362" s="186"/>
      <c r="L362" s="186"/>
      <c r="M362" s="186"/>
      <c r="N362" s="186"/>
      <c r="O362" s="186"/>
      <c r="P362" s="186"/>
      <c r="Q362" s="186"/>
      <c r="R362" s="186"/>
      <c r="S362" s="186"/>
    </row>
    <row r="363" spans="1:19" s="184" customFormat="1" ht="9" customHeight="1">
      <c r="A363" s="186"/>
      <c r="B363" s="186"/>
      <c r="C363" s="186"/>
      <c r="D363" s="186"/>
      <c r="E363" s="186"/>
      <c r="F363" s="186"/>
      <c r="G363" s="186"/>
      <c r="H363" s="186"/>
      <c r="I363" s="186"/>
      <c r="J363" s="186"/>
      <c r="K363" s="186"/>
      <c r="L363" s="186"/>
      <c r="M363" s="186"/>
      <c r="N363" s="186"/>
      <c r="O363" s="186"/>
      <c r="P363" s="186"/>
      <c r="Q363" s="186"/>
      <c r="R363" s="186"/>
      <c r="S363" s="186"/>
    </row>
    <row r="364" spans="1:19" s="184" customFormat="1" ht="18" customHeight="1">
      <c r="A364" s="186"/>
      <c r="B364" s="187" t="s">
        <v>3677</v>
      </c>
      <c r="C364" s="186"/>
      <c r="D364" s="186"/>
      <c r="E364" s="186"/>
      <c r="F364" s="186"/>
      <c r="G364" s="186"/>
      <c r="H364" s="186"/>
      <c r="I364" s="186"/>
      <c r="J364" s="186"/>
      <c r="K364" s="186"/>
      <c r="L364" s="186"/>
      <c r="M364" s="186"/>
      <c r="N364" s="186"/>
      <c r="O364" s="186"/>
      <c r="P364" s="186"/>
      <c r="Q364" s="186"/>
      <c r="R364" s="186"/>
      <c r="S364" s="186"/>
    </row>
    <row r="365" spans="1:19" s="184" customFormat="1" ht="27" customHeight="1">
      <c r="A365" s="186"/>
      <c r="B365" s="247"/>
      <c r="C365" s="188"/>
      <c r="D365" s="248"/>
      <c r="E365" s="248"/>
      <c r="F365" s="248"/>
      <c r="G365" s="249" t="s">
        <v>893</v>
      </c>
      <c r="H365" s="249"/>
      <c r="I365" s="249"/>
      <c r="J365" s="249"/>
      <c r="K365" s="249"/>
      <c r="L365" s="249"/>
      <c r="M365" s="249"/>
      <c r="N365" s="249"/>
      <c r="O365" s="249"/>
      <c r="P365" s="249"/>
      <c r="Q365" s="249"/>
      <c r="R365" s="249"/>
      <c r="S365" s="186"/>
    </row>
    <row r="366" spans="1:19" s="184" customFormat="1" ht="18" customHeight="1">
      <c r="A366" s="186"/>
      <c r="B366" s="247"/>
      <c r="C366" s="189"/>
      <c r="D366" s="248"/>
      <c r="E366" s="248"/>
      <c r="F366" s="248"/>
      <c r="G366" s="250" t="s">
        <v>839</v>
      </c>
      <c r="H366" s="250"/>
      <c r="I366" s="250"/>
      <c r="J366" s="250"/>
      <c r="K366" s="251" t="s">
        <v>894</v>
      </c>
      <c r="L366" s="251"/>
      <c r="M366" s="251"/>
      <c r="N366" s="251"/>
      <c r="O366" s="251" t="s">
        <v>895</v>
      </c>
      <c r="P366" s="252" t="s">
        <v>896</v>
      </c>
      <c r="Q366" s="252"/>
      <c r="R366" s="252"/>
      <c r="S366" s="186"/>
    </row>
    <row r="367" spans="1:19" s="184" customFormat="1" ht="18" customHeight="1">
      <c r="A367" s="186"/>
      <c r="B367" s="253" t="s">
        <v>275</v>
      </c>
      <c r="C367" s="250" t="s">
        <v>998</v>
      </c>
      <c r="D367" s="250" t="s">
        <v>897</v>
      </c>
      <c r="E367" s="254" t="s">
        <v>849</v>
      </c>
      <c r="F367" s="254"/>
      <c r="G367" s="250" t="s">
        <v>898</v>
      </c>
      <c r="H367" s="250"/>
      <c r="I367" s="250" t="s">
        <v>899</v>
      </c>
      <c r="J367" s="250"/>
      <c r="K367" s="251" t="s">
        <v>898</v>
      </c>
      <c r="L367" s="251"/>
      <c r="M367" s="251" t="s">
        <v>899</v>
      </c>
      <c r="N367" s="251"/>
      <c r="O367" s="251"/>
      <c r="P367" s="252"/>
      <c r="Q367" s="252"/>
      <c r="R367" s="252"/>
      <c r="S367" s="186"/>
    </row>
    <row r="368" spans="1:19" s="184" customFormat="1" ht="45.75" customHeight="1">
      <c r="A368" s="186"/>
      <c r="B368" s="253"/>
      <c r="C368" s="250"/>
      <c r="D368" s="250"/>
      <c r="E368" s="190" t="s">
        <v>900</v>
      </c>
      <c r="F368" s="190" t="s">
        <v>901</v>
      </c>
      <c r="G368" s="190" t="s">
        <v>900</v>
      </c>
      <c r="H368" s="191" t="s">
        <v>902</v>
      </c>
      <c r="I368" s="190" t="s">
        <v>900</v>
      </c>
      <c r="J368" s="191" t="s">
        <v>902</v>
      </c>
      <c r="K368" s="191" t="s">
        <v>900</v>
      </c>
      <c r="L368" s="191" t="s">
        <v>901</v>
      </c>
      <c r="M368" s="191" t="s">
        <v>900</v>
      </c>
      <c r="N368" s="191" t="s">
        <v>901</v>
      </c>
      <c r="O368" s="251"/>
      <c r="P368" s="191" t="s">
        <v>903</v>
      </c>
      <c r="Q368" s="191" t="s">
        <v>904</v>
      </c>
      <c r="R368" s="192" t="s">
        <v>905</v>
      </c>
      <c r="S368" s="186"/>
    </row>
    <row r="369" spans="1:19" s="184" customFormat="1" ht="15" customHeight="1">
      <c r="A369" s="186"/>
      <c r="B369" s="193" t="s">
        <v>711</v>
      </c>
      <c r="C369" s="194" t="s">
        <v>917</v>
      </c>
      <c r="D369" s="194" t="s">
        <v>914</v>
      </c>
      <c r="E369" s="195">
        <v>125</v>
      </c>
      <c r="F369" s="196">
        <v>0.589622641509434</v>
      </c>
      <c r="G369" s="195">
        <v>87</v>
      </c>
      <c r="H369" s="196">
        <v>5.9292578204866078E-3</v>
      </c>
      <c r="I369" s="195">
        <v>315</v>
      </c>
      <c r="J369" s="196">
        <v>2.9298782472817241E-3</v>
      </c>
      <c r="K369" s="195">
        <v>2</v>
      </c>
      <c r="L369" s="196">
        <v>2.2988505747126436E-2</v>
      </c>
      <c r="M369" s="195">
        <v>18</v>
      </c>
      <c r="N369" s="196">
        <v>5.7142857142857141E-2</v>
      </c>
      <c r="O369" s="197" t="s">
        <v>930</v>
      </c>
      <c r="P369" s="198">
        <v>3.6206896551724137</v>
      </c>
      <c r="Q369" s="198">
        <v>3.2823529411764705</v>
      </c>
      <c r="R369" s="199"/>
      <c r="S369" s="186"/>
    </row>
    <row r="370" spans="1:19" s="184" customFormat="1" ht="15" customHeight="1">
      <c r="A370" s="186"/>
      <c r="B370" s="193" t="s">
        <v>410</v>
      </c>
      <c r="C370" s="194" t="s">
        <v>1000</v>
      </c>
      <c r="D370" s="194" t="s">
        <v>914</v>
      </c>
      <c r="E370" s="195">
        <v>13</v>
      </c>
      <c r="F370" s="196">
        <v>0.21666666666666667</v>
      </c>
      <c r="G370" s="195">
        <v>47</v>
      </c>
      <c r="H370" s="196">
        <v>3.2031622708375927E-3</v>
      </c>
      <c r="I370" s="195">
        <v>349</v>
      </c>
      <c r="J370" s="196">
        <v>3.2461190739724497E-3</v>
      </c>
      <c r="K370" s="195">
        <v>2</v>
      </c>
      <c r="L370" s="196">
        <v>4.2553191489361701E-2</v>
      </c>
      <c r="M370" s="195">
        <v>21</v>
      </c>
      <c r="N370" s="196">
        <v>6.0171919770773637E-2</v>
      </c>
      <c r="O370" s="197" t="s">
        <v>939</v>
      </c>
      <c r="P370" s="198">
        <v>7.4255319148936172</v>
      </c>
      <c r="Q370" s="198">
        <v>6.3555555555555552</v>
      </c>
      <c r="R370" s="199"/>
      <c r="S370" s="186"/>
    </row>
    <row r="371" spans="1:19" s="184" customFormat="1" ht="15" customHeight="1">
      <c r="A371" s="186"/>
      <c r="B371" s="193" t="s">
        <v>792</v>
      </c>
      <c r="C371" s="194" t="s">
        <v>1000</v>
      </c>
      <c r="D371" s="194" t="s">
        <v>907</v>
      </c>
      <c r="E371" s="195"/>
      <c r="F371" s="196"/>
      <c r="G371" s="195">
        <v>24</v>
      </c>
      <c r="H371" s="196">
        <v>1.6356573297894091E-3</v>
      </c>
      <c r="I371" s="195">
        <v>138</v>
      </c>
      <c r="J371" s="196">
        <v>1.2835657083329459E-3</v>
      </c>
      <c r="K371" s="195">
        <v>2</v>
      </c>
      <c r="L371" s="196">
        <v>8.3333333333333329E-2</v>
      </c>
      <c r="M371" s="195">
        <v>16</v>
      </c>
      <c r="N371" s="196">
        <v>0.11594202898550725</v>
      </c>
      <c r="O371" s="197" t="s">
        <v>924</v>
      </c>
      <c r="P371" s="198">
        <v>5.75</v>
      </c>
      <c r="Q371" s="198">
        <v>4.5454545454545459</v>
      </c>
      <c r="R371" s="199">
        <v>2.7916666666666665</v>
      </c>
      <c r="S371" s="186"/>
    </row>
    <row r="372" spans="1:19" s="184" customFormat="1" ht="15" customHeight="1">
      <c r="A372" s="186"/>
      <c r="B372" s="193" t="s">
        <v>446</v>
      </c>
      <c r="C372" s="194" t="s">
        <v>1001</v>
      </c>
      <c r="D372" s="194" t="s">
        <v>914</v>
      </c>
      <c r="E372" s="195">
        <v>4</v>
      </c>
      <c r="F372" s="196">
        <v>0.14285714285714285</v>
      </c>
      <c r="G372" s="195">
        <v>24</v>
      </c>
      <c r="H372" s="196">
        <v>1.6356573297894091E-3</v>
      </c>
      <c r="I372" s="195">
        <v>122</v>
      </c>
      <c r="J372" s="196">
        <v>1.1347464957726042E-3</v>
      </c>
      <c r="K372" s="195"/>
      <c r="L372" s="196"/>
      <c r="M372" s="195"/>
      <c r="N372" s="196"/>
      <c r="O372" s="197" t="s">
        <v>926</v>
      </c>
      <c r="P372" s="198">
        <v>5.083333333333333</v>
      </c>
      <c r="Q372" s="198">
        <v>5.083333333333333</v>
      </c>
      <c r="R372" s="199"/>
      <c r="S372" s="186"/>
    </row>
    <row r="373" spans="1:19" s="184" customFormat="1" ht="15" customHeight="1">
      <c r="A373" s="186"/>
      <c r="B373" s="193" t="s">
        <v>390</v>
      </c>
      <c r="C373" s="194" t="s">
        <v>1000</v>
      </c>
      <c r="D373" s="194" t="s">
        <v>914</v>
      </c>
      <c r="E373" s="195">
        <v>8</v>
      </c>
      <c r="F373" s="196">
        <v>0.21052631578947367</v>
      </c>
      <c r="G373" s="195">
        <v>30</v>
      </c>
      <c r="H373" s="196">
        <v>2.0445716622367613E-3</v>
      </c>
      <c r="I373" s="195">
        <v>97</v>
      </c>
      <c r="J373" s="196">
        <v>9.0221647614707062E-4</v>
      </c>
      <c r="K373" s="195">
        <v>1</v>
      </c>
      <c r="L373" s="196">
        <v>3.3333333333333333E-2</v>
      </c>
      <c r="M373" s="195">
        <v>1</v>
      </c>
      <c r="N373" s="196">
        <v>1.0309278350515464E-2</v>
      </c>
      <c r="O373" s="197" t="s">
        <v>930</v>
      </c>
      <c r="P373" s="198">
        <v>3.2333333333333334</v>
      </c>
      <c r="Q373" s="198">
        <v>3</v>
      </c>
      <c r="R373" s="199"/>
      <c r="S373" s="186"/>
    </row>
    <row r="374" spans="1:19" s="184" customFormat="1" ht="15" customHeight="1">
      <c r="A374" s="186"/>
      <c r="B374" s="193" t="s">
        <v>719</v>
      </c>
      <c r="C374" s="194" t="s">
        <v>1000</v>
      </c>
      <c r="D374" s="194" t="s">
        <v>907</v>
      </c>
      <c r="E374" s="195">
        <v>527</v>
      </c>
      <c r="F374" s="196">
        <v>0.11726746773475745</v>
      </c>
      <c r="G374" s="195">
        <v>3967</v>
      </c>
      <c r="H374" s="196">
        <v>0.27036052613644107</v>
      </c>
      <c r="I374" s="195">
        <v>19534</v>
      </c>
      <c r="J374" s="196">
        <v>0.18168965613460697</v>
      </c>
      <c r="K374" s="195">
        <v>18</v>
      </c>
      <c r="L374" s="196">
        <v>4.5374338290899924E-3</v>
      </c>
      <c r="M374" s="195">
        <v>155</v>
      </c>
      <c r="N374" s="196">
        <v>7.9348827685061952E-3</v>
      </c>
      <c r="O374" s="197" t="s">
        <v>908</v>
      </c>
      <c r="P374" s="198">
        <v>4.9241240231913288</v>
      </c>
      <c r="Q374" s="198">
        <v>4.7885540643200812</v>
      </c>
      <c r="R374" s="199">
        <v>1.4645828081673808</v>
      </c>
      <c r="S374" s="186"/>
    </row>
    <row r="375" spans="1:19" s="184" customFormat="1" ht="15" customHeight="1">
      <c r="A375" s="186"/>
      <c r="B375" s="193" t="s">
        <v>421</v>
      </c>
      <c r="C375" s="194" t="s">
        <v>1001</v>
      </c>
      <c r="D375" s="194" t="s">
        <v>907</v>
      </c>
      <c r="E375" s="195">
        <v>30</v>
      </c>
      <c r="F375" s="196">
        <v>0.55555555555555558</v>
      </c>
      <c r="G375" s="195">
        <v>24</v>
      </c>
      <c r="H375" s="196">
        <v>1.6356573297894091E-3</v>
      </c>
      <c r="I375" s="195">
        <v>82</v>
      </c>
      <c r="J375" s="196">
        <v>7.6269846437175038E-4</v>
      </c>
      <c r="K375" s="195">
        <v>4</v>
      </c>
      <c r="L375" s="196">
        <v>0.16666666666666666</v>
      </c>
      <c r="M375" s="195">
        <v>15</v>
      </c>
      <c r="N375" s="196">
        <v>0.18292682926829268</v>
      </c>
      <c r="O375" s="197" t="s">
        <v>911</v>
      </c>
      <c r="P375" s="198">
        <v>3.4166666666666665</v>
      </c>
      <c r="Q375" s="198">
        <v>2.5</v>
      </c>
      <c r="R375" s="199">
        <v>0.33333333333333331</v>
      </c>
      <c r="S375" s="186"/>
    </row>
    <row r="376" spans="1:19" s="184" customFormat="1" ht="15" customHeight="1">
      <c r="A376" s="186"/>
      <c r="B376" s="193" t="s">
        <v>768</v>
      </c>
      <c r="C376" s="194" t="s">
        <v>1003</v>
      </c>
      <c r="D376" s="194" t="s">
        <v>907</v>
      </c>
      <c r="E376" s="195">
        <v>10</v>
      </c>
      <c r="F376" s="196">
        <v>4.0000000000000001E-3</v>
      </c>
      <c r="G376" s="195">
        <v>2490</v>
      </c>
      <c r="H376" s="196">
        <v>0.1696994479656512</v>
      </c>
      <c r="I376" s="195">
        <v>11076</v>
      </c>
      <c r="J376" s="196">
        <v>0.10302009989489642</v>
      </c>
      <c r="K376" s="195">
        <v>20</v>
      </c>
      <c r="L376" s="196">
        <v>8.0321285140562242E-3</v>
      </c>
      <c r="M376" s="195">
        <v>152</v>
      </c>
      <c r="N376" s="196">
        <v>1.3723365836041893E-2</v>
      </c>
      <c r="O376" s="197" t="s">
        <v>916</v>
      </c>
      <c r="P376" s="198">
        <v>4.4481927710843374</v>
      </c>
      <c r="Q376" s="198">
        <v>4.2914979757085021</v>
      </c>
      <c r="R376" s="199">
        <v>1.6522088353413655</v>
      </c>
      <c r="S376" s="186"/>
    </row>
    <row r="377" spans="1:19" s="184" customFormat="1" ht="15" customHeight="1">
      <c r="A377" s="186"/>
      <c r="B377" s="193" t="s">
        <v>288</v>
      </c>
      <c r="C377" s="194" t="s">
        <v>1003</v>
      </c>
      <c r="D377" s="194" t="s">
        <v>914</v>
      </c>
      <c r="E377" s="195">
        <v>32</v>
      </c>
      <c r="F377" s="196">
        <v>0.19631901840490798</v>
      </c>
      <c r="G377" s="195">
        <v>131</v>
      </c>
      <c r="H377" s="196">
        <v>8.9279629251005251E-3</v>
      </c>
      <c r="I377" s="195">
        <v>541</v>
      </c>
      <c r="J377" s="196">
        <v>5.0319496246965479E-3</v>
      </c>
      <c r="K377" s="195"/>
      <c r="L377" s="196"/>
      <c r="M377" s="195"/>
      <c r="N377" s="196"/>
      <c r="O377" s="197" t="s">
        <v>919</v>
      </c>
      <c r="P377" s="198">
        <v>4.1297709923664119</v>
      </c>
      <c r="Q377" s="198">
        <v>4.1297709923664119</v>
      </c>
      <c r="R377" s="199"/>
      <c r="S377" s="186"/>
    </row>
    <row r="378" spans="1:19" s="184" customFormat="1" ht="15" customHeight="1">
      <c r="A378" s="186"/>
      <c r="B378" s="193" t="s">
        <v>379</v>
      </c>
      <c r="C378" s="194" t="s">
        <v>1000</v>
      </c>
      <c r="D378" s="194" t="s">
        <v>907</v>
      </c>
      <c r="E378" s="195">
        <v>39</v>
      </c>
      <c r="F378" s="196">
        <v>2.2426682001150087E-2</v>
      </c>
      <c r="G378" s="195">
        <v>1700</v>
      </c>
      <c r="H378" s="196">
        <v>0.11585906086008314</v>
      </c>
      <c r="I378" s="195">
        <v>13456</v>
      </c>
      <c r="J378" s="196">
        <v>0.12515695776324723</v>
      </c>
      <c r="K378" s="195">
        <v>26</v>
      </c>
      <c r="L378" s="196">
        <v>1.5294117647058824E-2</v>
      </c>
      <c r="M378" s="195">
        <v>125</v>
      </c>
      <c r="N378" s="196">
        <v>9.289536266349584E-3</v>
      </c>
      <c r="O378" s="197" t="s">
        <v>921</v>
      </c>
      <c r="P378" s="198">
        <v>7.9152941176470586</v>
      </c>
      <c r="Q378" s="198">
        <v>7.6206690561529271</v>
      </c>
      <c r="R378" s="199">
        <v>2.4111764705882353</v>
      </c>
      <c r="S378" s="186"/>
    </row>
    <row r="379" spans="1:19" s="184" customFormat="1" ht="15" customHeight="1">
      <c r="A379" s="186"/>
      <c r="B379" s="193" t="s">
        <v>396</v>
      </c>
      <c r="C379" s="194" t="s">
        <v>1000</v>
      </c>
      <c r="D379" s="194" t="s">
        <v>914</v>
      </c>
      <c r="E379" s="195">
        <v>149</v>
      </c>
      <c r="F379" s="196">
        <v>0.17305458768873402</v>
      </c>
      <c r="G379" s="195">
        <v>712</v>
      </c>
      <c r="H379" s="196">
        <v>4.8524500783752471E-2</v>
      </c>
      <c r="I379" s="195">
        <v>3764</v>
      </c>
      <c r="J379" s="196">
        <v>3.5009719754820347E-2</v>
      </c>
      <c r="K379" s="195">
        <v>6</v>
      </c>
      <c r="L379" s="196">
        <v>8.4269662921348312E-3</v>
      </c>
      <c r="M379" s="195">
        <v>37</v>
      </c>
      <c r="N379" s="196">
        <v>9.829968119022316E-3</v>
      </c>
      <c r="O379" s="197" t="s">
        <v>922</v>
      </c>
      <c r="P379" s="198">
        <v>5.286516853932584</v>
      </c>
      <c r="Q379" s="198">
        <v>5.0495750708215299</v>
      </c>
      <c r="R379" s="199"/>
      <c r="S379" s="186"/>
    </row>
    <row r="380" spans="1:19" s="184" customFormat="1" ht="15" customHeight="1">
      <c r="A380" s="186"/>
      <c r="B380" s="193" t="s">
        <v>788</v>
      </c>
      <c r="C380" s="194" t="s">
        <v>1000</v>
      </c>
      <c r="D380" s="194" t="s">
        <v>907</v>
      </c>
      <c r="E380" s="195">
        <v>52</v>
      </c>
      <c r="F380" s="196">
        <v>4.1834271922767501E-2</v>
      </c>
      <c r="G380" s="195">
        <v>1191</v>
      </c>
      <c r="H380" s="196">
        <v>8.1169494990799423E-2</v>
      </c>
      <c r="I380" s="195">
        <v>12942</v>
      </c>
      <c r="J380" s="196">
        <v>0.12037614055974627</v>
      </c>
      <c r="K380" s="195">
        <v>310</v>
      </c>
      <c r="L380" s="196">
        <v>0.26028547439126787</v>
      </c>
      <c r="M380" s="195">
        <v>3532</v>
      </c>
      <c r="N380" s="196">
        <v>0.27290990573327151</v>
      </c>
      <c r="O380" s="197" t="s">
        <v>929</v>
      </c>
      <c r="P380" s="198">
        <v>10.866498740554157</v>
      </c>
      <c r="Q380" s="198">
        <v>6.4211123723041998</v>
      </c>
      <c r="R380" s="199">
        <v>2.5071368597816961</v>
      </c>
      <c r="S380" s="186"/>
    </row>
    <row r="381" spans="1:19" s="184" customFormat="1" ht="15" customHeight="1">
      <c r="A381" s="186"/>
      <c r="B381" s="193" t="s">
        <v>378</v>
      </c>
      <c r="C381" s="194" t="s">
        <v>1000</v>
      </c>
      <c r="D381" s="194" t="s">
        <v>907</v>
      </c>
      <c r="E381" s="195">
        <v>1</v>
      </c>
      <c r="F381" s="196">
        <v>1.1363636363636363E-3</v>
      </c>
      <c r="G381" s="195">
        <v>879</v>
      </c>
      <c r="H381" s="196">
        <v>5.9905949703537111E-2</v>
      </c>
      <c r="I381" s="195">
        <v>12544</v>
      </c>
      <c r="J381" s="196">
        <v>0.11667426264730776</v>
      </c>
      <c r="K381" s="195">
        <v>186</v>
      </c>
      <c r="L381" s="196">
        <v>0.21160409556313994</v>
      </c>
      <c r="M381" s="195">
        <v>2208</v>
      </c>
      <c r="N381" s="196">
        <v>0.17602040816326531</v>
      </c>
      <c r="O381" s="197" t="s">
        <v>926</v>
      </c>
      <c r="P381" s="198">
        <v>14.270762229806598</v>
      </c>
      <c r="Q381" s="198">
        <v>10.05050505050505</v>
      </c>
      <c r="R381" s="199">
        <v>3.6052332195676904</v>
      </c>
      <c r="S381" s="186"/>
    </row>
    <row r="382" spans="1:19" s="184" customFormat="1" ht="15" customHeight="1">
      <c r="A382" s="186"/>
      <c r="B382" s="193" t="s">
        <v>281</v>
      </c>
      <c r="C382" s="194" t="s">
        <v>1003</v>
      </c>
      <c r="D382" s="194" t="s">
        <v>907</v>
      </c>
      <c r="E382" s="195">
        <v>3</v>
      </c>
      <c r="F382" s="196">
        <v>0.10344827586206896</v>
      </c>
      <c r="G382" s="195">
        <v>26</v>
      </c>
      <c r="H382" s="196">
        <v>1.7719621072718598E-3</v>
      </c>
      <c r="I382" s="195">
        <v>122</v>
      </c>
      <c r="J382" s="196">
        <v>1.1347464957726042E-3</v>
      </c>
      <c r="K382" s="195"/>
      <c r="L382" s="196"/>
      <c r="M382" s="195"/>
      <c r="N382" s="196"/>
      <c r="O382" s="197" t="s">
        <v>925</v>
      </c>
      <c r="P382" s="198">
        <v>4.6923076923076925</v>
      </c>
      <c r="Q382" s="198">
        <v>4.6923076923076925</v>
      </c>
      <c r="R382" s="199">
        <v>1.0769230769230769</v>
      </c>
      <c r="S382" s="186"/>
    </row>
    <row r="383" spans="1:19" s="184" customFormat="1" ht="15" customHeight="1">
      <c r="A383" s="186"/>
      <c r="B383" s="193" t="s">
        <v>572</v>
      </c>
      <c r="C383" s="194" t="s">
        <v>924</v>
      </c>
      <c r="D383" s="194" t="s">
        <v>907</v>
      </c>
      <c r="E383" s="195">
        <v>131</v>
      </c>
      <c r="F383" s="196">
        <v>0.54583333333333328</v>
      </c>
      <c r="G383" s="195">
        <v>109</v>
      </c>
      <c r="H383" s="196">
        <v>7.4286103727935664E-3</v>
      </c>
      <c r="I383" s="195">
        <v>471</v>
      </c>
      <c r="J383" s="196">
        <v>4.3808655697450544E-3</v>
      </c>
      <c r="K383" s="195"/>
      <c r="L383" s="196"/>
      <c r="M383" s="195"/>
      <c r="N383" s="196"/>
      <c r="O383" s="197" t="s">
        <v>912</v>
      </c>
      <c r="P383" s="198">
        <v>4.3211009174311927</v>
      </c>
      <c r="Q383" s="198">
        <v>4.3211009174311927</v>
      </c>
      <c r="R383" s="199">
        <v>1.9816513761467891</v>
      </c>
      <c r="S383" s="186"/>
    </row>
    <row r="384" spans="1:19" s="184" customFormat="1" ht="15" customHeight="1">
      <c r="A384" s="186"/>
      <c r="B384" s="193" t="s">
        <v>385</v>
      </c>
      <c r="C384" s="194" t="s">
        <v>1000</v>
      </c>
      <c r="D384" s="194" t="s">
        <v>907</v>
      </c>
      <c r="E384" s="195">
        <v>47</v>
      </c>
      <c r="F384" s="196">
        <v>0.23267326732673269</v>
      </c>
      <c r="G384" s="195">
        <v>155</v>
      </c>
      <c r="H384" s="196">
        <v>1.0563620254889933E-2</v>
      </c>
      <c r="I384" s="195">
        <v>1435</v>
      </c>
      <c r="J384" s="196">
        <v>1.3347223126505632E-2</v>
      </c>
      <c r="K384" s="195">
        <v>5</v>
      </c>
      <c r="L384" s="196">
        <v>3.2258064516129031E-2</v>
      </c>
      <c r="M384" s="195">
        <v>20</v>
      </c>
      <c r="N384" s="196">
        <v>1.3937282229965157E-2</v>
      </c>
      <c r="O384" s="197" t="s">
        <v>948</v>
      </c>
      <c r="P384" s="198">
        <v>9.258064516129032</v>
      </c>
      <c r="Q384" s="198">
        <v>8</v>
      </c>
      <c r="R384" s="199">
        <v>2.9935483870967743</v>
      </c>
      <c r="S384" s="186"/>
    </row>
    <row r="385" spans="1:19" s="184" customFormat="1" ht="15" customHeight="1">
      <c r="A385" s="186"/>
      <c r="B385" s="193" t="s">
        <v>395</v>
      </c>
      <c r="C385" s="194" t="s">
        <v>1000</v>
      </c>
      <c r="D385" s="194" t="s">
        <v>914</v>
      </c>
      <c r="E385" s="195">
        <v>14</v>
      </c>
      <c r="F385" s="196">
        <v>6.25E-2</v>
      </c>
      <c r="G385" s="195">
        <v>210</v>
      </c>
      <c r="H385" s="196">
        <v>1.431200163565733E-2</v>
      </c>
      <c r="I385" s="195">
        <v>1562</v>
      </c>
      <c r="J385" s="196">
        <v>1.4528475626203343E-2</v>
      </c>
      <c r="K385" s="195">
        <v>30</v>
      </c>
      <c r="L385" s="196">
        <v>0.14285714285714285</v>
      </c>
      <c r="M385" s="195">
        <v>222</v>
      </c>
      <c r="N385" s="196">
        <v>0.14212548015364918</v>
      </c>
      <c r="O385" s="197" t="s">
        <v>920</v>
      </c>
      <c r="P385" s="198">
        <v>7.4380952380952383</v>
      </c>
      <c r="Q385" s="198">
        <v>5.2777777777777777</v>
      </c>
      <c r="R385" s="199"/>
      <c r="S385" s="186"/>
    </row>
    <row r="386" spans="1:19" s="184" customFormat="1" ht="15" customHeight="1">
      <c r="A386" s="186"/>
      <c r="B386" s="193" t="s">
        <v>380</v>
      </c>
      <c r="C386" s="194" t="s">
        <v>1000</v>
      </c>
      <c r="D386" s="194" t="s">
        <v>907</v>
      </c>
      <c r="E386" s="195">
        <v>4</v>
      </c>
      <c r="F386" s="196">
        <v>7.246376811594203E-3</v>
      </c>
      <c r="G386" s="195">
        <v>548</v>
      </c>
      <c r="H386" s="196">
        <v>3.734750903019151E-2</v>
      </c>
      <c r="I386" s="195">
        <v>9350</v>
      </c>
      <c r="J386" s="196">
        <v>8.6966227339949589E-2</v>
      </c>
      <c r="K386" s="195">
        <v>4</v>
      </c>
      <c r="L386" s="196">
        <v>7.2992700729927005E-3</v>
      </c>
      <c r="M386" s="195">
        <v>25</v>
      </c>
      <c r="N386" s="196">
        <v>2.6737967914438501E-3</v>
      </c>
      <c r="O386" s="197" t="s">
        <v>946</v>
      </c>
      <c r="P386" s="198">
        <v>17.062043795620436</v>
      </c>
      <c r="Q386" s="198">
        <v>16.643382352941178</v>
      </c>
      <c r="R386" s="199">
        <v>4.2864963503649633</v>
      </c>
      <c r="S386" s="186"/>
    </row>
    <row r="387" spans="1:19" s="184" customFormat="1" ht="15" customHeight="1">
      <c r="A387" s="186"/>
      <c r="B387" s="193" t="s">
        <v>692</v>
      </c>
      <c r="C387" s="194" t="s">
        <v>939</v>
      </c>
      <c r="D387" s="194" t="s">
        <v>907</v>
      </c>
      <c r="E387" s="195">
        <v>7</v>
      </c>
      <c r="F387" s="196">
        <v>0.10294117647058823</v>
      </c>
      <c r="G387" s="195">
        <v>61</v>
      </c>
      <c r="H387" s="196">
        <v>4.1572957132147478E-3</v>
      </c>
      <c r="I387" s="195">
        <v>439</v>
      </c>
      <c r="J387" s="196">
        <v>4.0832271446243707E-3</v>
      </c>
      <c r="K387" s="195">
        <v>3</v>
      </c>
      <c r="L387" s="196">
        <v>4.9180327868852458E-2</v>
      </c>
      <c r="M387" s="195">
        <v>24</v>
      </c>
      <c r="N387" s="196">
        <v>5.4669703872437359E-2</v>
      </c>
      <c r="O387" s="197" t="s">
        <v>936</v>
      </c>
      <c r="P387" s="198">
        <v>7.1967213114754101</v>
      </c>
      <c r="Q387" s="198">
        <v>6.1724137931034484</v>
      </c>
      <c r="R387" s="199">
        <v>0.83606557377049184</v>
      </c>
      <c r="S387" s="186"/>
    </row>
    <row r="388" spans="1:19" s="184" customFormat="1" ht="15" customHeight="1">
      <c r="A388" s="186"/>
      <c r="B388" s="193" t="s">
        <v>702</v>
      </c>
      <c r="C388" s="194" t="s">
        <v>939</v>
      </c>
      <c r="D388" s="194" t="s">
        <v>914</v>
      </c>
      <c r="E388" s="195">
        <v>5</v>
      </c>
      <c r="F388" s="196">
        <v>8.3333333333333329E-2</v>
      </c>
      <c r="G388" s="195">
        <v>55</v>
      </c>
      <c r="H388" s="196">
        <v>3.7483813807673958E-3</v>
      </c>
      <c r="I388" s="195">
        <v>484</v>
      </c>
      <c r="J388" s="196">
        <v>4.5017811799503314E-3</v>
      </c>
      <c r="K388" s="195">
        <v>5</v>
      </c>
      <c r="L388" s="196">
        <v>9.0909090909090912E-2</v>
      </c>
      <c r="M388" s="195">
        <v>36</v>
      </c>
      <c r="N388" s="196">
        <v>7.43801652892562E-2</v>
      </c>
      <c r="O388" s="197" t="s">
        <v>936</v>
      </c>
      <c r="P388" s="198">
        <v>8.8000000000000007</v>
      </c>
      <c r="Q388" s="198">
        <v>7.06</v>
      </c>
      <c r="R388" s="199"/>
      <c r="S388" s="186"/>
    </row>
    <row r="389" spans="1:19" s="184" customFormat="1" ht="15" customHeight="1">
      <c r="A389" s="186"/>
      <c r="B389" s="193" t="s">
        <v>535</v>
      </c>
      <c r="C389" s="194" t="s">
        <v>1567</v>
      </c>
      <c r="D389" s="194" t="s">
        <v>914</v>
      </c>
      <c r="E389" s="195">
        <v>1</v>
      </c>
      <c r="F389" s="196">
        <v>3.4482758620689655E-2</v>
      </c>
      <c r="G389" s="195">
        <v>28</v>
      </c>
      <c r="H389" s="196">
        <v>1.9082668847543107E-3</v>
      </c>
      <c r="I389" s="195">
        <v>241</v>
      </c>
      <c r="J389" s="196">
        <v>2.2415893891901445E-3</v>
      </c>
      <c r="K389" s="195">
        <v>1</v>
      </c>
      <c r="L389" s="196">
        <v>3.5714285714285712E-2</v>
      </c>
      <c r="M389" s="195">
        <v>8</v>
      </c>
      <c r="N389" s="196">
        <v>3.3195020746887967E-2</v>
      </c>
      <c r="O389" s="197" t="s">
        <v>921</v>
      </c>
      <c r="P389" s="198">
        <v>8.6071428571428577</v>
      </c>
      <c r="Q389" s="198">
        <v>7.8148148148148149</v>
      </c>
      <c r="R389" s="199"/>
      <c r="S389" s="186"/>
    </row>
    <row r="390" spans="1:19" s="184" customFormat="1" ht="15" customHeight="1">
      <c r="A390" s="186"/>
      <c r="B390" s="193" t="s">
        <v>811</v>
      </c>
      <c r="C390" s="194" t="s">
        <v>1003</v>
      </c>
      <c r="D390" s="194" t="s">
        <v>907</v>
      </c>
      <c r="E390" s="195">
        <v>29</v>
      </c>
      <c r="F390" s="196">
        <v>5.6530214424951264E-2</v>
      </c>
      <c r="G390" s="195">
        <v>484</v>
      </c>
      <c r="H390" s="196">
        <v>3.2985756150753082E-2</v>
      </c>
      <c r="I390" s="195">
        <v>1937</v>
      </c>
      <c r="J390" s="196">
        <v>1.8016425920586349E-2</v>
      </c>
      <c r="K390" s="195">
        <v>8</v>
      </c>
      <c r="L390" s="196">
        <v>1.6528925619834711E-2</v>
      </c>
      <c r="M390" s="195">
        <v>46</v>
      </c>
      <c r="N390" s="196">
        <v>2.3748064016520392E-2</v>
      </c>
      <c r="O390" s="197" t="s">
        <v>924</v>
      </c>
      <c r="P390" s="198">
        <v>4.0020661157024797</v>
      </c>
      <c r="Q390" s="198">
        <v>3.78781512605042</v>
      </c>
      <c r="R390" s="199">
        <v>1.415289256198347</v>
      </c>
      <c r="S390" s="186"/>
    </row>
    <row r="391" spans="1:19" s="184" customFormat="1" ht="15" customHeight="1">
      <c r="A391" s="186"/>
      <c r="B391" s="193" t="s">
        <v>377</v>
      </c>
      <c r="C391" s="194" t="s">
        <v>1000</v>
      </c>
      <c r="D391" s="194" t="s">
        <v>907</v>
      </c>
      <c r="E391" s="195"/>
      <c r="F391" s="196"/>
      <c r="G391" s="195">
        <v>59</v>
      </c>
      <c r="H391" s="196">
        <v>4.0209909357322975E-3</v>
      </c>
      <c r="I391" s="195">
        <v>991</v>
      </c>
      <c r="J391" s="196">
        <v>9.2174899779561541E-3</v>
      </c>
      <c r="K391" s="195">
        <v>5</v>
      </c>
      <c r="L391" s="196">
        <v>8.4745762711864403E-2</v>
      </c>
      <c r="M391" s="195">
        <v>55</v>
      </c>
      <c r="N391" s="196">
        <v>5.5499495459132187E-2</v>
      </c>
      <c r="O391" s="197" t="s">
        <v>922</v>
      </c>
      <c r="P391" s="198">
        <v>16.796610169491526</v>
      </c>
      <c r="Q391" s="198">
        <v>14.833333333333334</v>
      </c>
      <c r="R391" s="199">
        <v>6.1525423728813555</v>
      </c>
      <c r="S391" s="186"/>
    </row>
    <row r="392" spans="1:19" s="184" customFormat="1" ht="15" customHeight="1">
      <c r="A392" s="186"/>
      <c r="B392" s="193" t="s">
        <v>381</v>
      </c>
      <c r="C392" s="194" t="s">
        <v>1000</v>
      </c>
      <c r="D392" s="194" t="s">
        <v>907</v>
      </c>
      <c r="E392" s="195">
        <v>24</v>
      </c>
      <c r="F392" s="196">
        <v>0.12972972972972974</v>
      </c>
      <c r="G392" s="195">
        <v>161</v>
      </c>
      <c r="H392" s="196">
        <v>1.0972534587337286E-2</v>
      </c>
      <c r="I392" s="195">
        <v>1632</v>
      </c>
      <c r="J392" s="196">
        <v>1.5179559681154838E-2</v>
      </c>
      <c r="K392" s="195">
        <v>1</v>
      </c>
      <c r="L392" s="196">
        <v>6.2111801242236021E-3</v>
      </c>
      <c r="M392" s="195">
        <v>10</v>
      </c>
      <c r="N392" s="196">
        <v>6.1274509803921568E-3</v>
      </c>
      <c r="O392" s="197" t="s">
        <v>947</v>
      </c>
      <c r="P392" s="198">
        <v>10.136645962732919</v>
      </c>
      <c r="Q392" s="198">
        <v>9.8125</v>
      </c>
      <c r="R392" s="199">
        <v>2.5838509316770186</v>
      </c>
      <c r="S392" s="186"/>
    </row>
    <row r="393" spans="1:19" s="184" customFormat="1" ht="15" customHeight="1">
      <c r="A393" s="186"/>
      <c r="B393" s="193" t="s">
        <v>393</v>
      </c>
      <c r="C393" s="194" t="s">
        <v>1000</v>
      </c>
      <c r="D393" s="194" t="s">
        <v>914</v>
      </c>
      <c r="E393" s="195">
        <v>2</v>
      </c>
      <c r="F393" s="196">
        <v>2.5316455696202531E-2</v>
      </c>
      <c r="G393" s="195">
        <v>77</v>
      </c>
      <c r="H393" s="196">
        <v>5.247733933074354E-3</v>
      </c>
      <c r="I393" s="195">
        <v>421</v>
      </c>
      <c r="J393" s="196">
        <v>3.9158055304939869E-3</v>
      </c>
      <c r="K393" s="195"/>
      <c r="L393" s="196"/>
      <c r="M393" s="195"/>
      <c r="N393" s="196"/>
      <c r="O393" s="197" t="s">
        <v>917</v>
      </c>
      <c r="P393" s="198">
        <v>5.4675324675324672</v>
      </c>
      <c r="Q393" s="198">
        <v>5.4675324675324672</v>
      </c>
      <c r="R393" s="199"/>
      <c r="S393" s="186"/>
    </row>
    <row r="394" spans="1:19" s="184" customFormat="1" ht="15" customHeight="1">
      <c r="A394" s="186"/>
      <c r="B394" s="193" t="s">
        <v>691</v>
      </c>
      <c r="C394" s="194" t="s">
        <v>939</v>
      </c>
      <c r="D394" s="194" t="s">
        <v>907</v>
      </c>
      <c r="E394" s="195">
        <v>1</v>
      </c>
      <c r="F394" s="196">
        <v>1.9607843137254902E-2</v>
      </c>
      <c r="G394" s="195">
        <v>50</v>
      </c>
      <c r="H394" s="196">
        <v>3.4076194370612689E-3</v>
      </c>
      <c r="I394" s="195">
        <v>727</v>
      </c>
      <c r="J394" s="196">
        <v>6.7619729707105187E-3</v>
      </c>
      <c r="K394" s="195">
        <v>16</v>
      </c>
      <c r="L394" s="196">
        <v>0.32</v>
      </c>
      <c r="M394" s="195">
        <v>176</v>
      </c>
      <c r="N394" s="196">
        <v>0.24209078404401652</v>
      </c>
      <c r="O394" s="197" t="s">
        <v>943</v>
      </c>
      <c r="P394" s="198">
        <v>14.54</v>
      </c>
      <c r="Q394" s="198">
        <v>8.0588235294117645</v>
      </c>
      <c r="R394" s="199">
        <v>2.44</v>
      </c>
      <c r="S394" s="186"/>
    </row>
    <row r="395" spans="1:19" s="184" customFormat="1" ht="15" customHeight="1">
      <c r="A395" s="186"/>
      <c r="B395" s="193" t="s">
        <v>767</v>
      </c>
      <c r="C395" s="194" t="s">
        <v>1003</v>
      </c>
      <c r="D395" s="194" t="s">
        <v>907</v>
      </c>
      <c r="E395" s="195">
        <v>2</v>
      </c>
      <c r="F395" s="196">
        <v>8.368200836820083E-3</v>
      </c>
      <c r="G395" s="195">
        <v>237</v>
      </c>
      <c r="H395" s="196">
        <v>1.6152116131670415E-2</v>
      </c>
      <c r="I395" s="195">
        <v>1747</v>
      </c>
      <c r="J395" s="196">
        <v>1.6249197771432293E-2</v>
      </c>
      <c r="K395" s="195">
        <v>20</v>
      </c>
      <c r="L395" s="196">
        <v>8.4388185654008435E-2</v>
      </c>
      <c r="M395" s="195">
        <v>162</v>
      </c>
      <c r="N395" s="196">
        <v>9.2730394962793367E-2</v>
      </c>
      <c r="O395" s="197" t="s">
        <v>916</v>
      </c>
      <c r="P395" s="198">
        <v>7.371308016877637</v>
      </c>
      <c r="Q395" s="198">
        <v>5.8202764976958523</v>
      </c>
      <c r="R395" s="199">
        <v>2.4261603375527425</v>
      </c>
      <c r="S395" s="186"/>
    </row>
    <row r="396" spans="1:19" s="184" customFormat="1" ht="15" customHeight="1">
      <c r="A396" s="186"/>
      <c r="B396" s="193" t="s">
        <v>384</v>
      </c>
      <c r="C396" s="194" t="s">
        <v>1000</v>
      </c>
      <c r="D396" s="194" t="s">
        <v>907</v>
      </c>
      <c r="E396" s="195">
        <v>511</v>
      </c>
      <c r="F396" s="196">
        <v>0.70580110497237569</v>
      </c>
      <c r="G396" s="195">
        <v>213</v>
      </c>
      <c r="H396" s="196">
        <v>1.4516458801881005E-2</v>
      </c>
      <c r="I396" s="195">
        <v>594</v>
      </c>
      <c r="J396" s="196">
        <v>5.5249132663026798E-3</v>
      </c>
      <c r="K396" s="195">
        <v>14</v>
      </c>
      <c r="L396" s="196">
        <v>6.5727699530516437E-2</v>
      </c>
      <c r="M396" s="195">
        <v>70</v>
      </c>
      <c r="N396" s="196">
        <v>0.11784511784511785</v>
      </c>
      <c r="O396" s="197" t="s">
        <v>911</v>
      </c>
      <c r="P396" s="198">
        <v>2.788732394366197</v>
      </c>
      <c r="Q396" s="198">
        <v>2.3467336683417086</v>
      </c>
      <c r="R396" s="199">
        <v>0.76525821596244137</v>
      </c>
      <c r="S396" s="186"/>
    </row>
    <row r="397" spans="1:19" s="184" customFormat="1" ht="15" customHeight="1">
      <c r="A397" s="186"/>
      <c r="B397" s="193" t="s">
        <v>787</v>
      </c>
      <c r="C397" s="194" t="s">
        <v>1000</v>
      </c>
      <c r="D397" s="194" t="s">
        <v>907</v>
      </c>
      <c r="E397" s="195">
        <v>2</v>
      </c>
      <c r="F397" s="196">
        <v>0.02</v>
      </c>
      <c r="G397" s="195">
        <v>98</v>
      </c>
      <c r="H397" s="196">
        <v>6.6789340966400875E-3</v>
      </c>
      <c r="I397" s="195">
        <v>1757</v>
      </c>
      <c r="J397" s="196">
        <v>1.6342209779282506E-2</v>
      </c>
      <c r="K397" s="195">
        <v>52</v>
      </c>
      <c r="L397" s="196">
        <v>0.53061224489795922</v>
      </c>
      <c r="M397" s="195">
        <v>835</v>
      </c>
      <c r="N397" s="196">
        <v>0.47524188958451907</v>
      </c>
      <c r="O397" s="197" t="s">
        <v>929</v>
      </c>
      <c r="P397" s="198">
        <v>17.928571428571427</v>
      </c>
      <c r="Q397" s="198">
        <v>6.3695652173913047</v>
      </c>
      <c r="R397" s="199">
        <v>5.1428571428571432</v>
      </c>
      <c r="S397" s="186"/>
    </row>
    <row r="398" spans="1:19" s="184" customFormat="1" ht="15" customHeight="1">
      <c r="A398" s="186"/>
      <c r="B398" s="193" t="s">
        <v>521</v>
      </c>
      <c r="C398" s="194" t="s">
        <v>1567</v>
      </c>
      <c r="D398" s="194" t="s">
        <v>907</v>
      </c>
      <c r="E398" s="195">
        <v>15</v>
      </c>
      <c r="F398" s="196">
        <v>0.3</v>
      </c>
      <c r="G398" s="195">
        <v>35</v>
      </c>
      <c r="H398" s="196">
        <v>2.3853336059428882E-3</v>
      </c>
      <c r="I398" s="195">
        <v>414</v>
      </c>
      <c r="J398" s="196">
        <v>3.8506971249988374E-3</v>
      </c>
      <c r="K398" s="195">
        <v>2</v>
      </c>
      <c r="L398" s="196">
        <v>5.7142857142857141E-2</v>
      </c>
      <c r="M398" s="195">
        <v>37</v>
      </c>
      <c r="N398" s="196">
        <v>8.9371980676328497E-2</v>
      </c>
      <c r="O398" s="197" t="s">
        <v>950</v>
      </c>
      <c r="P398" s="198">
        <v>11.828571428571429</v>
      </c>
      <c r="Q398" s="198">
        <v>9.3030303030303028</v>
      </c>
      <c r="R398" s="199">
        <v>4.3142857142857141</v>
      </c>
      <c r="S398" s="186"/>
    </row>
    <row r="399" spans="1:19" s="184" customFormat="1" ht="15" customHeight="1">
      <c r="A399" s="186"/>
      <c r="B399" s="193" t="s">
        <v>475</v>
      </c>
      <c r="C399" s="194" t="s">
        <v>999</v>
      </c>
      <c r="D399" s="194" t="s">
        <v>907</v>
      </c>
      <c r="E399" s="195">
        <v>2</v>
      </c>
      <c r="F399" s="196">
        <v>4.0816326530612242E-2</v>
      </c>
      <c r="G399" s="195">
        <v>47</v>
      </c>
      <c r="H399" s="196">
        <v>3.2031622708375927E-3</v>
      </c>
      <c r="I399" s="195">
        <v>681</v>
      </c>
      <c r="J399" s="196">
        <v>6.3341177345995368E-3</v>
      </c>
      <c r="K399" s="195"/>
      <c r="L399" s="196"/>
      <c r="M399" s="195"/>
      <c r="N399" s="196"/>
      <c r="O399" s="197" t="s">
        <v>958</v>
      </c>
      <c r="P399" s="198">
        <v>14.48936170212766</v>
      </c>
      <c r="Q399" s="198">
        <v>14.48936170212766</v>
      </c>
      <c r="R399" s="199">
        <v>4.042553191489362</v>
      </c>
      <c r="S399" s="186"/>
    </row>
    <row r="400" spans="1:19" s="184" customFormat="1" ht="18.75" customHeight="1">
      <c r="A400" s="186"/>
      <c r="B400" s="200" t="s">
        <v>1006</v>
      </c>
      <c r="C400" s="201"/>
      <c r="D400" s="201"/>
      <c r="E400" s="202">
        <v>329</v>
      </c>
      <c r="F400" s="203">
        <v>0.46468926553672318</v>
      </c>
      <c r="G400" s="202">
        <v>379</v>
      </c>
      <c r="H400" s="203">
        <v>2.582975533292442E-2</v>
      </c>
      <c r="I400" s="202">
        <v>5104</v>
      </c>
      <c r="J400" s="203">
        <v>4.7473328806748955E-2</v>
      </c>
      <c r="K400" s="202">
        <v>47</v>
      </c>
      <c r="L400" s="203">
        <v>0.12401055408970976</v>
      </c>
      <c r="M400" s="202">
        <v>879</v>
      </c>
      <c r="N400" s="203">
        <v>0.17221786833855798</v>
      </c>
      <c r="O400" s="201"/>
      <c r="P400" s="204">
        <v>13.467018469656992</v>
      </c>
      <c r="Q400" s="204">
        <v>10.114457831325302</v>
      </c>
      <c r="R400" s="205">
        <v>3.9604221635883907</v>
      </c>
      <c r="S400" s="186"/>
    </row>
    <row r="401" spans="1:19" s="184" customFormat="1" ht="18" customHeight="1">
      <c r="A401" s="186"/>
      <c r="B401" s="200" t="s">
        <v>1007</v>
      </c>
      <c r="C401" s="201"/>
      <c r="D401" s="201"/>
      <c r="E401" s="202">
        <v>90</v>
      </c>
      <c r="F401" s="203">
        <v>0.21176470588235294</v>
      </c>
      <c r="G401" s="202">
        <v>335</v>
      </c>
      <c r="H401" s="203">
        <v>2.2831050228310501E-2</v>
      </c>
      <c r="I401" s="202">
        <v>2444</v>
      </c>
      <c r="J401" s="203">
        <v>2.2732134718592169E-2</v>
      </c>
      <c r="K401" s="202">
        <v>27</v>
      </c>
      <c r="L401" s="203">
        <v>8.0597014925373134E-2</v>
      </c>
      <c r="M401" s="202">
        <v>217</v>
      </c>
      <c r="N401" s="203">
        <v>8.8788870703764317E-2</v>
      </c>
      <c r="O401" s="201"/>
      <c r="P401" s="204">
        <v>7.2955223880597018</v>
      </c>
      <c r="Q401" s="204">
        <v>6.1298701298701301</v>
      </c>
      <c r="R401" s="206"/>
      <c r="S401" s="186"/>
    </row>
    <row r="402" spans="1:19" s="184" customFormat="1" ht="18" customHeight="1">
      <c r="A402" s="186"/>
      <c r="B402" s="207" t="s">
        <v>887</v>
      </c>
      <c r="C402" s="208"/>
      <c r="D402" s="208"/>
      <c r="E402" s="209">
        <v>2209</v>
      </c>
      <c r="F402" s="210">
        <v>0.13084942542352801</v>
      </c>
      <c r="G402" s="209">
        <v>14673</v>
      </c>
      <c r="H402" s="210">
        <v>1</v>
      </c>
      <c r="I402" s="209">
        <v>107513</v>
      </c>
      <c r="J402" s="210">
        <v>1</v>
      </c>
      <c r="K402" s="209">
        <v>817</v>
      </c>
      <c r="L402" s="210">
        <v>5.5680501601581132E-2</v>
      </c>
      <c r="M402" s="209">
        <v>9102</v>
      </c>
      <c r="N402" s="210">
        <v>8.4659529545264289E-2</v>
      </c>
      <c r="O402" s="208"/>
      <c r="P402" s="211">
        <v>7.3272677707353644</v>
      </c>
      <c r="Q402" s="211">
        <v>6.1896651270207856</v>
      </c>
      <c r="R402" s="212">
        <v>2.1667310813944498</v>
      </c>
      <c r="S402" s="186"/>
    </row>
    <row r="403" spans="1:19" s="184" customFormat="1" ht="15.75" customHeight="1">
      <c r="A403" s="186"/>
      <c r="B403" s="255" t="s">
        <v>988</v>
      </c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186"/>
    </row>
    <row r="404" spans="1:19" s="184" customFormat="1" ht="9" customHeight="1">
      <c r="A404" s="186"/>
      <c r="B404" s="186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</row>
    <row r="405" spans="1:19" s="184" customFormat="1" ht="9" customHeight="1">
      <c r="A405" s="186"/>
      <c r="B405" s="186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</row>
    <row r="406" spans="1:19" s="184" customFormat="1" ht="18" customHeight="1">
      <c r="A406" s="186"/>
      <c r="B406" s="187" t="s">
        <v>3678</v>
      </c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</row>
    <row r="407" spans="1:19" s="184" customFormat="1" ht="27" customHeight="1">
      <c r="A407" s="186"/>
      <c r="B407" s="247"/>
      <c r="C407" s="188"/>
      <c r="D407" s="248"/>
      <c r="E407" s="248"/>
      <c r="F407" s="248"/>
      <c r="G407" s="249" t="s">
        <v>893</v>
      </c>
      <c r="H407" s="249"/>
      <c r="I407" s="249"/>
      <c r="J407" s="249"/>
      <c r="K407" s="249"/>
      <c r="L407" s="249"/>
      <c r="M407" s="249"/>
      <c r="N407" s="249"/>
      <c r="O407" s="249"/>
      <c r="P407" s="249"/>
      <c r="Q407" s="249"/>
      <c r="R407" s="249"/>
      <c r="S407" s="186"/>
    </row>
    <row r="408" spans="1:19" s="184" customFormat="1" ht="18" customHeight="1">
      <c r="A408" s="186"/>
      <c r="B408" s="247"/>
      <c r="C408" s="189"/>
      <c r="D408" s="248"/>
      <c r="E408" s="248"/>
      <c r="F408" s="248"/>
      <c r="G408" s="250" t="s">
        <v>839</v>
      </c>
      <c r="H408" s="250"/>
      <c r="I408" s="250"/>
      <c r="J408" s="250"/>
      <c r="K408" s="251" t="s">
        <v>894</v>
      </c>
      <c r="L408" s="251"/>
      <c r="M408" s="251"/>
      <c r="N408" s="251"/>
      <c r="O408" s="251" t="s">
        <v>895</v>
      </c>
      <c r="P408" s="252" t="s">
        <v>896</v>
      </c>
      <c r="Q408" s="252"/>
      <c r="R408" s="252"/>
      <c r="S408" s="186"/>
    </row>
    <row r="409" spans="1:19" s="184" customFormat="1" ht="18" customHeight="1">
      <c r="A409" s="186"/>
      <c r="B409" s="253" t="s">
        <v>275</v>
      </c>
      <c r="C409" s="250" t="s">
        <v>998</v>
      </c>
      <c r="D409" s="250" t="s">
        <v>897</v>
      </c>
      <c r="E409" s="254" t="s">
        <v>849</v>
      </c>
      <c r="F409" s="254"/>
      <c r="G409" s="250" t="s">
        <v>898</v>
      </c>
      <c r="H409" s="250"/>
      <c r="I409" s="250" t="s">
        <v>899</v>
      </c>
      <c r="J409" s="250"/>
      <c r="K409" s="251" t="s">
        <v>898</v>
      </c>
      <c r="L409" s="251"/>
      <c r="M409" s="251" t="s">
        <v>899</v>
      </c>
      <c r="N409" s="251"/>
      <c r="O409" s="251"/>
      <c r="P409" s="252"/>
      <c r="Q409" s="252"/>
      <c r="R409" s="252"/>
      <c r="S409" s="186"/>
    </row>
    <row r="410" spans="1:19" s="184" customFormat="1" ht="45.75" customHeight="1">
      <c r="A410" s="186"/>
      <c r="B410" s="253"/>
      <c r="C410" s="250"/>
      <c r="D410" s="250"/>
      <c r="E410" s="190" t="s">
        <v>900</v>
      </c>
      <c r="F410" s="190" t="s">
        <v>901</v>
      </c>
      <c r="G410" s="190" t="s">
        <v>900</v>
      </c>
      <c r="H410" s="191" t="s">
        <v>902</v>
      </c>
      <c r="I410" s="190" t="s">
        <v>900</v>
      </c>
      <c r="J410" s="191" t="s">
        <v>902</v>
      </c>
      <c r="K410" s="191" t="s">
        <v>900</v>
      </c>
      <c r="L410" s="191" t="s">
        <v>901</v>
      </c>
      <c r="M410" s="191" t="s">
        <v>900</v>
      </c>
      <c r="N410" s="191" t="s">
        <v>901</v>
      </c>
      <c r="O410" s="251"/>
      <c r="P410" s="191" t="s">
        <v>903</v>
      </c>
      <c r="Q410" s="191" t="s">
        <v>904</v>
      </c>
      <c r="R410" s="192" t="s">
        <v>905</v>
      </c>
      <c r="S410" s="186"/>
    </row>
    <row r="411" spans="1:19" s="184" customFormat="1" ht="15" customHeight="1">
      <c r="A411" s="186"/>
      <c r="B411" s="193" t="s">
        <v>357</v>
      </c>
      <c r="C411" s="194" t="s">
        <v>1004</v>
      </c>
      <c r="D411" s="194" t="s">
        <v>914</v>
      </c>
      <c r="E411" s="195"/>
      <c r="F411" s="196"/>
      <c r="G411" s="195">
        <v>13</v>
      </c>
      <c r="H411" s="196">
        <v>2.7819387973464582E-3</v>
      </c>
      <c r="I411" s="195">
        <v>197</v>
      </c>
      <c r="J411" s="196">
        <v>2.3907766990291261E-3</v>
      </c>
      <c r="K411" s="195">
        <v>3</v>
      </c>
      <c r="L411" s="196">
        <v>0.23076923076923078</v>
      </c>
      <c r="M411" s="195">
        <v>14</v>
      </c>
      <c r="N411" s="196">
        <v>7.1065989847715741E-2</v>
      </c>
      <c r="O411" s="197" t="s">
        <v>922</v>
      </c>
      <c r="P411" s="198">
        <v>15.153846153846153</v>
      </c>
      <c r="Q411" s="198">
        <v>10.199999999999999</v>
      </c>
      <c r="R411" s="199"/>
      <c r="S411" s="186"/>
    </row>
    <row r="412" spans="1:19" s="184" customFormat="1" ht="15" customHeight="1">
      <c r="A412" s="186"/>
      <c r="B412" s="193" t="s">
        <v>666</v>
      </c>
      <c r="C412" s="194" t="s">
        <v>943</v>
      </c>
      <c r="D412" s="194" t="s">
        <v>914</v>
      </c>
      <c r="E412" s="195">
        <v>14</v>
      </c>
      <c r="F412" s="196">
        <v>1.5486725663716814E-2</v>
      </c>
      <c r="G412" s="195">
        <v>890</v>
      </c>
      <c r="H412" s="196">
        <v>0.19045580997218062</v>
      </c>
      <c r="I412" s="195">
        <v>7999</v>
      </c>
      <c r="J412" s="196">
        <v>9.70752427184466E-2</v>
      </c>
      <c r="K412" s="195">
        <v>217</v>
      </c>
      <c r="L412" s="196">
        <v>0.24382022471910111</v>
      </c>
      <c r="M412" s="195">
        <v>2446</v>
      </c>
      <c r="N412" s="196">
        <v>0.30578822352794099</v>
      </c>
      <c r="O412" s="197" t="s">
        <v>930</v>
      </c>
      <c r="P412" s="198">
        <v>8.9876404494382029</v>
      </c>
      <c r="Q412" s="198">
        <v>5.3491827637444276</v>
      </c>
      <c r="R412" s="199"/>
      <c r="S412" s="186"/>
    </row>
    <row r="413" spans="1:19" s="184" customFormat="1" ht="15" customHeight="1">
      <c r="A413" s="186"/>
      <c r="B413" s="193" t="s">
        <v>711</v>
      </c>
      <c r="C413" s="194" t="s">
        <v>917</v>
      </c>
      <c r="D413" s="194" t="s">
        <v>914</v>
      </c>
      <c r="E413" s="195">
        <v>17</v>
      </c>
      <c r="F413" s="196">
        <v>0.12592592592592591</v>
      </c>
      <c r="G413" s="195">
        <v>118</v>
      </c>
      <c r="H413" s="196">
        <v>2.5251444468221699E-2</v>
      </c>
      <c r="I413" s="195">
        <v>549</v>
      </c>
      <c r="J413" s="196">
        <v>6.6626213592233009E-3</v>
      </c>
      <c r="K413" s="195">
        <v>10</v>
      </c>
      <c r="L413" s="196">
        <v>8.4745762711864403E-2</v>
      </c>
      <c r="M413" s="195">
        <v>41</v>
      </c>
      <c r="N413" s="196">
        <v>7.4681238615664849E-2</v>
      </c>
      <c r="O413" s="197" t="s">
        <v>930</v>
      </c>
      <c r="P413" s="198">
        <v>4.6525423728813555</v>
      </c>
      <c r="Q413" s="198">
        <v>3.8703703703703702</v>
      </c>
      <c r="R413" s="199"/>
      <c r="S413" s="186"/>
    </row>
    <row r="414" spans="1:19" s="184" customFormat="1" ht="15" customHeight="1">
      <c r="A414" s="186"/>
      <c r="B414" s="193" t="s">
        <v>359</v>
      </c>
      <c r="C414" s="194" t="s">
        <v>1004</v>
      </c>
      <c r="D414" s="194" t="s">
        <v>914</v>
      </c>
      <c r="E414" s="195">
        <v>1</v>
      </c>
      <c r="F414" s="196">
        <v>1.5384615384615385E-2</v>
      </c>
      <c r="G414" s="195">
        <v>64</v>
      </c>
      <c r="H414" s="196">
        <v>1.3695698694628718E-2</v>
      </c>
      <c r="I414" s="195">
        <v>915</v>
      </c>
      <c r="J414" s="196">
        <v>1.1104368932038835E-2</v>
      </c>
      <c r="K414" s="195">
        <v>23</v>
      </c>
      <c r="L414" s="196">
        <v>0.359375</v>
      </c>
      <c r="M414" s="195">
        <v>175</v>
      </c>
      <c r="N414" s="196">
        <v>0.19125683060109289</v>
      </c>
      <c r="O414" s="197" t="s">
        <v>931</v>
      </c>
      <c r="P414" s="198">
        <v>14.296875</v>
      </c>
      <c r="Q414" s="198">
        <v>9.6341463414634152</v>
      </c>
      <c r="R414" s="199"/>
      <c r="S414" s="186"/>
    </row>
    <row r="415" spans="1:19" s="184" customFormat="1" ht="15" customHeight="1">
      <c r="A415" s="186"/>
      <c r="B415" s="193" t="s">
        <v>810</v>
      </c>
      <c r="C415" s="194" t="s">
        <v>926</v>
      </c>
      <c r="D415" s="194" t="s">
        <v>914</v>
      </c>
      <c r="E415" s="195"/>
      <c r="F415" s="196"/>
      <c r="G415" s="195">
        <v>65</v>
      </c>
      <c r="H415" s="196">
        <v>1.3909693986732292E-2</v>
      </c>
      <c r="I415" s="195">
        <v>796</v>
      </c>
      <c r="J415" s="196">
        <v>9.660194174757282E-3</v>
      </c>
      <c r="K415" s="195"/>
      <c r="L415" s="196"/>
      <c r="M415" s="195"/>
      <c r="N415" s="196"/>
      <c r="O415" s="197" t="s">
        <v>980</v>
      </c>
      <c r="P415" s="198">
        <v>12.246153846153845</v>
      </c>
      <c r="Q415" s="198">
        <v>12.246153846153845</v>
      </c>
      <c r="R415" s="199"/>
      <c r="S415" s="186"/>
    </row>
    <row r="416" spans="1:19" s="184" customFormat="1" ht="15" customHeight="1">
      <c r="A416" s="186"/>
      <c r="B416" s="193" t="s">
        <v>573</v>
      </c>
      <c r="C416" s="194" t="s">
        <v>924</v>
      </c>
      <c r="D416" s="194" t="s">
        <v>914</v>
      </c>
      <c r="E416" s="195"/>
      <c r="F416" s="196"/>
      <c r="G416" s="195">
        <v>13</v>
      </c>
      <c r="H416" s="196">
        <v>2.7819387973464582E-3</v>
      </c>
      <c r="I416" s="195">
        <v>161</v>
      </c>
      <c r="J416" s="196">
        <v>1.9538834951456311E-3</v>
      </c>
      <c r="K416" s="195">
        <v>1</v>
      </c>
      <c r="L416" s="196">
        <v>7.6923076923076927E-2</v>
      </c>
      <c r="M416" s="195">
        <v>10</v>
      </c>
      <c r="N416" s="196">
        <v>6.2111801242236024E-2</v>
      </c>
      <c r="O416" s="197" t="s">
        <v>951</v>
      </c>
      <c r="P416" s="198">
        <v>12.384615384615385</v>
      </c>
      <c r="Q416" s="198">
        <v>10.166666666666666</v>
      </c>
      <c r="R416" s="199"/>
      <c r="S416" s="186"/>
    </row>
    <row r="417" spans="1:19" s="184" customFormat="1" ht="15" customHeight="1">
      <c r="A417" s="186"/>
      <c r="B417" s="193" t="s">
        <v>652</v>
      </c>
      <c r="C417" s="194" t="s">
        <v>916</v>
      </c>
      <c r="D417" s="194" t="s">
        <v>914</v>
      </c>
      <c r="E417" s="195">
        <v>7</v>
      </c>
      <c r="F417" s="196">
        <v>6.9306930693069313E-2</v>
      </c>
      <c r="G417" s="195">
        <v>94</v>
      </c>
      <c r="H417" s="196">
        <v>2.0115557457735928E-2</v>
      </c>
      <c r="I417" s="195">
        <v>965</v>
      </c>
      <c r="J417" s="196">
        <v>1.1711165048543689E-2</v>
      </c>
      <c r="K417" s="195">
        <v>6</v>
      </c>
      <c r="L417" s="196">
        <v>6.3829787234042548E-2</v>
      </c>
      <c r="M417" s="195">
        <v>104</v>
      </c>
      <c r="N417" s="196">
        <v>0.10777202072538861</v>
      </c>
      <c r="O417" s="197" t="s">
        <v>953</v>
      </c>
      <c r="P417" s="198">
        <v>10.26595744680851</v>
      </c>
      <c r="Q417" s="198">
        <v>8.079545454545455</v>
      </c>
      <c r="R417" s="199"/>
      <c r="S417" s="186"/>
    </row>
    <row r="418" spans="1:19" s="184" customFormat="1" ht="15" customHeight="1">
      <c r="A418" s="186"/>
      <c r="B418" s="193" t="s">
        <v>664</v>
      </c>
      <c r="C418" s="194" t="s">
        <v>943</v>
      </c>
      <c r="D418" s="194" t="s">
        <v>907</v>
      </c>
      <c r="E418" s="195"/>
      <c r="F418" s="196"/>
      <c r="G418" s="195">
        <v>14</v>
      </c>
      <c r="H418" s="196">
        <v>2.995934089450032E-3</v>
      </c>
      <c r="I418" s="195">
        <v>319</v>
      </c>
      <c r="J418" s="196">
        <v>3.871359223300971E-3</v>
      </c>
      <c r="K418" s="195">
        <v>9</v>
      </c>
      <c r="L418" s="196">
        <v>0.6428571428571429</v>
      </c>
      <c r="M418" s="195">
        <v>155</v>
      </c>
      <c r="N418" s="196">
        <v>0.48589341692789967</v>
      </c>
      <c r="O418" s="197" t="s">
        <v>925</v>
      </c>
      <c r="P418" s="198">
        <v>22.785714285714285</v>
      </c>
      <c r="Q418" s="198">
        <v>7.6</v>
      </c>
      <c r="R418" s="199">
        <v>7.2142857142857144</v>
      </c>
      <c r="S418" s="186"/>
    </row>
    <row r="419" spans="1:19" s="184" customFormat="1" ht="15" customHeight="1">
      <c r="A419" s="186"/>
      <c r="B419" s="193" t="s">
        <v>707</v>
      </c>
      <c r="C419" s="194" t="s">
        <v>917</v>
      </c>
      <c r="D419" s="194" t="s">
        <v>914</v>
      </c>
      <c r="E419" s="195"/>
      <c r="F419" s="196"/>
      <c r="G419" s="195">
        <v>11</v>
      </c>
      <c r="H419" s="196">
        <v>2.3539482131393111E-3</v>
      </c>
      <c r="I419" s="195">
        <v>67</v>
      </c>
      <c r="J419" s="196">
        <v>8.1310679611650482E-4</v>
      </c>
      <c r="K419" s="195">
        <v>2</v>
      </c>
      <c r="L419" s="196">
        <v>0.18181818181818182</v>
      </c>
      <c r="M419" s="195">
        <v>4</v>
      </c>
      <c r="N419" s="196">
        <v>5.9701492537313432E-2</v>
      </c>
      <c r="O419" s="197" t="s">
        <v>920</v>
      </c>
      <c r="P419" s="198">
        <v>6.0909090909090908</v>
      </c>
      <c r="Q419" s="198">
        <v>4.1111111111111107</v>
      </c>
      <c r="R419" s="199"/>
      <c r="S419" s="186"/>
    </row>
    <row r="420" spans="1:19" s="184" customFormat="1" ht="15" customHeight="1">
      <c r="A420" s="186"/>
      <c r="B420" s="193" t="s">
        <v>349</v>
      </c>
      <c r="C420" s="194" t="s">
        <v>1004</v>
      </c>
      <c r="D420" s="194" t="s">
        <v>914</v>
      </c>
      <c r="E420" s="195"/>
      <c r="F420" s="196"/>
      <c r="G420" s="195">
        <v>13</v>
      </c>
      <c r="H420" s="196">
        <v>2.7819387973464582E-3</v>
      </c>
      <c r="I420" s="195">
        <v>279</v>
      </c>
      <c r="J420" s="196">
        <v>3.3859223300970872E-3</v>
      </c>
      <c r="K420" s="195">
        <v>6</v>
      </c>
      <c r="L420" s="196">
        <v>0.46153846153846156</v>
      </c>
      <c r="M420" s="195">
        <v>92</v>
      </c>
      <c r="N420" s="196">
        <v>0.32974910394265233</v>
      </c>
      <c r="O420" s="197" t="s">
        <v>939</v>
      </c>
      <c r="P420" s="198">
        <v>21.46153846153846</v>
      </c>
      <c r="Q420" s="198">
        <v>8.7142857142857135</v>
      </c>
      <c r="R420" s="199"/>
      <c r="S420" s="186"/>
    </row>
    <row r="421" spans="1:19" s="184" customFormat="1" ht="15" customHeight="1">
      <c r="A421" s="186"/>
      <c r="B421" s="193" t="s">
        <v>677</v>
      </c>
      <c r="C421" s="194" t="s">
        <v>926</v>
      </c>
      <c r="D421" s="194" t="s">
        <v>914</v>
      </c>
      <c r="E421" s="195"/>
      <c r="F421" s="196"/>
      <c r="G421" s="195">
        <v>10</v>
      </c>
      <c r="H421" s="196">
        <v>2.1399529210357373E-3</v>
      </c>
      <c r="I421" s="195">
        <v>158</v>
      </c>
      <c r="J421" s="196">
        <v>1.9174757281553397E-3</v>
      </c>
      <c r="K421" s="195">
        <v>1</v>
      </c>
      <c r="L421" s="196">
        <v>0.1</v>
      </c>
      <c r="M421" s="195">
        <v>1</v>
      </c>
      <c r="N421" s="196">
        <v>6.3291139240506328E-3</v>
      </c>
      <c r="O421" s="197" t="s">
        <v>952</v>
      </c>
      <c r="P421" s="198">
        <v>15.8</v>
      </c>
      <c r="Q421" s="198">
        <v>13.666666666666666</v>
      </c>
      <c r="R421" s="199"/>
      <c r="S421" s="186"/>
    </row>
    <row r="422" spans="1:19" s="184" customFormat="1" ht="15" customHeight="1">
      <c r="A422" s="186"/>
      <c r="B422" s="193" t="s">
        <v>659</v>
      </c>
      <c r="C422" s="194" t="s">
        <v>943</v>
      </c>
      <c r="D422" s="194" t="s">
        <v>914</v>
      </c>
      <c r="E422" s="195">
        <v>1</v>
      </c>
      <c r="F422" s="196">
        <v>4.0322580645161289E-3</v>
      </c>
      <c r="G422" s="195">
        <v>247</v>
      </c>
      <c r="H422" s="196">
        <v>5.2856837149582711E-2</v>
      </c>
      <c r="I422" s="195">
        <v>5395</v>
      </c>
      <c r="J422" s="196">
        <v>6.5473300970873782E-2</v>
      </c>
      <c r="K422" s="195">
        <v>107</v>
      </c>
      <c r="L422" s="196">
        <v>0.4331983805668016</v>
      </c>
      <c r="M422" s="195">
        <v>2138</v>
      </c>
      <c r="N422" s="196">
        <v>0.39629286376274331</v>
      </c>
      <c r="O422" s="197" t="s">
        <v>926</v>
      </c>
      <c r="P422" s="198">
        <v>21.842105263157894</v>
      </c>
      <c r="Q422" s="198">
        <v>9.507142857142858</v>
      </c>
      <c r="R422" s="199"/>
      <c r="S422" s="186"/>
    </row>
    <row r="423" spans="1:19" s="184" customFormat="1" ht="15" customHeight="1">
      <c r="A423" s="186"/>
      <c r="B423" s="193" t="s">
        <v>808</v>
      </c>
      <c r="C423" s="194" t="s">
        <v>916</v>
      </c>
      <c r="D423" s="194" t="s">
        <v>914</v>
      </c>
      <c r="E423" s="195">
        <v>4</v>
      </c>
      <c r="F423" s="196">
        <v>1.2698412698412698E-2</v>
      </c>
      <c r="G423" s="195">
        <v>311</v>
      </c>
      <c r="H423" s="196">
        <v>6.6552535844211433E-2</v>
      </c>
      <c r="I423" s="195">
        <v>4348</v>
      </c>
      <c r="J423" s="196">
        <v>5.2766990291262139E-2</v>
      </c>
      <c r="K423" s="195">
        <v>31</v>
      </c>
      <c r="L423" s="196">
        <v>9.9678456591639875E-2</v>
      </c>
      <c r="M423" s="195">
        <v>1033</v>
      </c>
      <c r="N423" s="196">
        <v>0.2375804967801288</v>
      </c>
      <c r="O423" s="197" t="s">
        <v>953</v>
      </c>
      <c r="P423" s="198">
        <v>13.980707395498392</v>
      </c>
      <c r="Q423" s="198">
        <v>9.0714285714285712</v>
      </c>
      <c r="R423" s="199"/>
      <c r="S423" s="186"/>
    </row>
    <row r="424" spans="1:19" s="184" customFormat="1" ht="15" customHeight="1">
      <c r="A424" s="186"/>
      <c r="B424" s="193" t="s">
        <v>660</v>
      </c>
      <c r="C424" s="194" t="s">
        <v>943</v>
      </c>
      <c r="D424" s="194" t="s">
        <v>914</v>
      </c>
      <c r="E424" s="195">
        <v>19</v>
      </c>
      <c r="F424" s="196">
        <v>5.2486187845303865E-2</v>
      </c>
      <c r="G424" s="195">
        <v>343</v>
      </c>
      <c r="H424" s="196">
        <v>7.340038519152578E-2</v>
      </c>
      <c r="I424" s="195">
        <v>3961</v>
      </c>
      <c r="J424" s="196">
        <v>4.8070388349514562E-2</v>
      </c>
      <c r="K424" s="195">
        <v>26</v>
      </c>
      <c r="L424" s="196">
        <v>7.5801749271137031E-2</v>
      </c>
      <c r="M424" s="195">
        <v>231</v>
      </c>
      <c r="N424" s="196">
        <v>5.8318606412522088E-2</v>
      </c>
      <c r="O424" s="197" t="s">
        <v>908</v>
      </c>
      <c r="P424" s="198">
        <v>11.548104956268222</v>
      </c>
      <c r="Q424" s="198">
        <v>9.6340694006309153</v>
      </c>
      <c r="R424" s="199"/>
      <c r="S424" s="186"/>
    </row>
    <row r="425" spans="1:19" s="184" customFormat="1" ht="15" customHeight="1">
      <c r="A425" s="186"/>
      <c r="B425" s="193" t="s">
        <v>498</v>
      </c>
      <c r="C425" s="194" t="s">
        <v>999</v>
      </c>
      <c r="D425" s="194" t="s">
        <v>914</v>
      </c>
      <c r="E425" s="195"/>
      <c r="F425" s="196"/>
      <c r="G425" s="195">
        <v>11</v>
      </c>
      <c r="H425" s="196">
        <v>2.3539482131393111E-3</v>
      </c>
      <c r="I425" s="195">
        <v>126</v>
      </c>
      <c r="J425" s="196">
        <v>1.5291262135922331E-3</v>
      </c>
      <c r="K425" s="195"/>
      <c r="L425" s="196"/>
      <c r="M425" s="195"/>
      <c r="N425" s="196"/>
      <c r="O425" s="197" t="s">
        <v>921</v>
      </c>
      <c r="P425" s="198">
        <v>11.454545454545455</v>
      </c>
      <c r="Q425" s="198">
        <v>11.454545454545455</v>
      </c>
      <c r="R425" s="199"/>
      <c r="S425" s="186"/>
    </row>
    <row r="426" spans="1:19" s="184" customFormat="1" ht="15" customHeight="1">
      <c r="A426" s="186"/>
      <c r="B426" s="193" t="s">
        <v>774</v>
      </c>
      <c r="C426" s="194" t="s">
        <v>943</v>
      </c>
      <c r="D426" s="194" t="s">
        <v>907</v>
      </c>
      <c r="E426" s="195">
        <v>1</v>
      </c>
      <c r="F426" s="196">
        <v>0.04</v>
      </c>
      <c r="G426" s="195">
        <v>24</v>
      </c>
      <c r="H426" s="196">
        <v>5.1358870104857689E-3</v>
      </c>
      <c r="I426" s="195">
        <v>559</v>
      </c>
      <c r="J426" s="196">
        <v>6.7839805825242721E-3</v>
      </c>
      <c r="K426" s="195">
        <v>7</v>
      </c>
      <c r="L426" s="196">
        <v>0.29166666666666669</v>
      </c>
      <c r="M426" s="195">
        <v>86</v>
      </c>
      <c r="N426" s="196">
        <v>0.15384615384615385</v>
      </c>
      <c r="O426" s="197" t="s">
        <v>942</v>
      </c>
      <c r="P426" s="198">
        <v>23.291666666666668</v>
      </c>
      <c r="Q426" s="198">
        <v>16.294117647058822</v>
      </c>
      <c r="R426" s="199">
        <v>10</v>
      </c>
      <c r="S426" s="186"/>
    </row>
    <row r="427" spans="1:19" s="184" customFormat="1" ht="15" customHeight="1">
      <c r="A427" s="186"/>
      <c r="B427" s="193" t="s">
        <v>654</v>
      </c>
      <c r="C427" s="194" t="s">
        <v>916</v>
      </c>
      <c r="D427" s="194" t="s">
        <v>914</v>
      </c>
      <c r="E427" s="195">
        <v>5</v>
      </c>
      <c r="F427" s="196">
        <v>6.9444444444444448E-2</v>
      </c>
      <c r="G427" s="195">
        <v>67</v>
      </c>
      <c r="H427" s="196">
        <v>1.433768457093944E-2</v>
      </c>
      <c r="I427" s="195">
        <v>505</v>
      </c>
      <c r="J427" s="196">
        <v>6.1286407766990292E-3</v>
      </c>
      <c r="K427" s="195">
        <v>4</v>
      </c>
      <c r="L427" s="196">
        <v>5.9701492537313432E-2</v>
      </c>
      <c r="M427" s="195">
        <v>50</v>
      </c>
      <c r="N427" s="196">
        <v>9.9009900990099015E-2</v>
      </c>
      <c r="O427" s="197" t="s">
        <v>923</v>
      </c>
      <c r="P427" s="198">
        <v>7.5373134328358207</v>
      </c>
      <c r="Q427" s="198">
        <v>5.6984126984126986</v>
      </c>
      <c r="R427" s="199"/>
      <c r="S427" s="186"/>
    </row>
    <row r="428" spans="1:19" s="184" customFormat="1" ht="15" customHeight="1">
      <c r="A428" s="186"/>
      <c r="B428" s="193" t="s">
        <v>721</v>
      </c>
      <c r="C428" s="194" t="s">
        <v>1569</v>
      </c>
      <c r="D428" s="194" t="s">
        <v>907</v>
      </c>
      <c r="E428" s="195"/>
      <c r="F428" s="196"/>
      <c r="G428" s="195">
        <v>735</v>
      </c>
      <c r="H428" s="196">
        <v>0.15728653969612669</v>
      </c>
      <c r="I428" s="195">
        <v>22159</v>
      </c>
      <c r="J428" s="196">
        <v>0.26891990291262136</v>
      </c>
      <c r="K428" s="195">
        <v>68</v>
      </c>
      <c r="L428" s="196">
        <v>9.2517006802721083E-2</v>
      </c>
      <c r="M428" s="195">
        <v>1790</v>
      </c>
      <c r="N428" s="196">
        <v>8.0779818583871107E-2</v>
      </c>
      <c r="O428" s="197" t="s">
        <v>975</v>
      </c>
      <c r="P428" s="198">
        <v>30.14829931972789</v>
      </c>
      <c r="Q428" s="198">
        <v>25.608695652173914</v>
      </c>
      <c r="R428" s="199">
        <v>9.9442176870748291</v>
      </c>
      <c r="S428" s="186"/>
    </row>
    <row r="429" spans="1:19" s="184" customFormat="1" ht="15" customHeight="1">
      <c r="A429" s="186"/>
      <c r="B429" s="193" t="s">
        <v>731</v>
      </c>
      <c r="C429" s="194" t="s">
        <v>943</v>
      </c>
      <c r="D429" s="194" t="s">
        <v>914</v>
      </c>
      <c r="E429" s="195">
        <v>2</v>
      </c>
      <c r="F429" s="196">
        <v>3.8095238095238095E-3</v>
      </c>
      <c r="G429" s="195">
        <v>523</v>
      </c>
      <c r="H429" s="196">
        <v>0.11191953777016905</v>
      </c>
      <c r="I429" s="195">
        <v>8740</v>
      </c>
      <c r="J429" s="196">
        <v>0.10606796116504855</v>
      </c>
      <c r="K429" s="195">
        <v>3</v>
      </c>
      <c r="L429" s="196">
        <v>5.7361376673040155E-3</v>
      </c>
      <c r="M429" s="195">
        <v>76</v>
      </c>
      <c r="N429" s="196">
        <v>8.6956521739130436E-3</v>
      </c>
      <c r="O429" s="197" t="s">
        <v>972</v>
      </c>
      <c r="P429" s="198">
        <v>16.711281070745699</v>
      </c>
      <c r="Q429" s="198">
        <v>16.324999999999999</v>
      </c>
      <c r="R429" s="199"/>
      <c r="S429" s="186"/>
    </row>
    <row r="430" spans="1:19" s="184" customFormat="1" ht="15" customHeight="1">
      <c r="A430" s="186"/>
      <c r="B430" s="193" t="s">
        <v>728</v>
      </c>
      <c r="C430" s="194" t="s">
        <v>953</v>
      </c>
      <c r="D430" s="194" t="s">
        <v>914</v>
      </c>
      <c r="E430" s="195"/>
      <c r="F430" s="196"/>
      <c r="G430" s="195">
        <v>12</v>
      </c>
      <c r="H430" s="196">
        <v>2.5679435052428845E-3</v>
      </c>
      <c r="I430" s="195">
        <v>196</v>
      </c>
      <c r="J430" s="196">
        <v>2.3786407766990293E-3</v>
      </c>
      <c r="K430" s="195"/>
      <c r="L430" s="196"/>
      <c r="M430" s="195"/>
      <c r="N430" s="196"/>
      <c r="O430" s="197" t="s">
        <v>956</v>
      </c>
      <c r="P430" s="198">
        <v>16.333333333333332</v>
      </c>
      <c r="Q430" s="198">
        <v>16.333333333333332</v>
      </c>
      <c r="R430" s="199"/>
      <c r="S430" s="186"/>
    </row>
    <row r="431" spans="1:19" s="184" customFormat="1" ht="15" customHeight="1">
      <c r="A431" s="186"/>
      <c r="B431" s="193" t="s">
        <v>716</v>
      </c>
      <c r="C431" s="194" t="s">
        <v>943</v>
      </c>
      <c r="D431" s="194" t="s">
        <v>914</v>
      </c>
      <c r="E431" s="195">
        <v>6</v>
      </c>
      <c r="F431" s="196">
        <v>9.8684210526315784E-3</v>
      </c>
      <c r="G431" s="195">
        <v>602</v>
      </c>
      <c r="H431" s="196">
        <v>0.12882516584635137</v>
      </c>
      <c r="I431" s="195">
        <v>15798</v>
      </c>
      <c r="J431" s="196">
        <v>0.19172330097087378</v>
      </c>
      <c r="K431" s="195">
        <v>4</v>
      </c>
      <c r="L431" s="196">
        <v>6.6445182724252493E-3</v>
      </c>
      <c r="M431" s="195">
        <v>82</v>
      </c>
      <c r="N431" s="196">
        <v>5.1905304468920117E-3</v>
      </c>
      <c r="O431" s="197" t="s">
        <v>963</v>
      </c>
      <c r="P431" s="198">
        <v>26.242524916943523</v>
      </c>
      <c r="Q431" s="198">
        <v>25.759197324414714</v>
      </c>
      <c r="R431" s="199"/>
      <c r="S431" s="186"/>
    </row>
    <row r="432" spans="1:19" s="184" customFormat="1" ht="15" customHeight="1">
      <c r="A432" s="186"/>
      <c r="B432" s="193" t="s">
        <v>658</v>
      </c>
      <c r="C432" s="194" t="s">
        <v>943</v>
      </c>
      <c r="D432" s="194" t="s">
        <v>907</v>
      </c>
      <c r="E432" s="195"/>
      <c r="F432" s="196"/>
      <c r="G432" s="195">
        <v>57</v>
      </c>
      <c r="H432" s="196">
        <v>1.2197731649903702E-2</v>
      </c>
      <c r="I432" s="195">
        <v>1110</v>
      </c>
      <c r="J432" s="196">
        <v>1.3470873786407767E-2</v>
      </c>
      <c r="K432" s="195">
        <v>8</v>
      </c>
      <c r="L432" s="196">
        <v>0.14035087719298245</v>
      </c>
      <c r="M432" s="195">
        <v>105</v>
      </c>
      <c r="N432" s="196">
        <v>9.45945945945946E-2</v>
      </c>
      <c r="O432" s="197" t="s">
        <v>952</v>
      </c>
      <c r="P432" s="198">
        <v>19.473684210526315</v>
      </c>
      <c r="Q432" s="198">
        <v>14.959183673469388</v>
      </c>
      <c r="R432" s="199">
        <v>5.7719298245614032</v>
      </c>
      <c r="S432" s="186"/>
    </row>
    <row r="433" spans="1:19" s="184" customFormat="1" ht="15" customHeight="1">
      <c r="A433" s="186"/>
      <c r="B433" s="193" t="s">
        <v>674</v>
      </c>
      <c r="C433" s="194" t="s">
        <v>926</v>
      </c>
      <c r="D433" s="194" t="s">
        <v>914</v>
      </c>
      <c r="E433" s="195"/>
      <c r="F433" s="196"/>
      <c r="G433" s="195">
        <v>13</v>
      </c>
      <c r="H433" s="196">
        <v>2.7819387973464582E-3</v>
      </c>
      <c r="I433" s="195">
        <v>104</v>
      </c>
      <c r="J433" s="196">
        <v>1.262135922330097E-3</v>
      </c>
      <c r="K433" s="195">
        <v>2</v>
      </c>
      <c r="L433" s="196">
        <v>0.15384615384615385</v>
      </c>
      <c r="M433" s="195">
        <v>15</v>
      </c>
      <c r="N433" s="196">
        <v>0.14423076923076922</v>
      </c>
      <c r="O433" s="197" t="s">
        <v>921</v>
      </c>
      <c r="P433" s="198">
        <v>8</v>
      </c>
      <c r="Q433" s="198">
        <v>4.0909090909090908</v>
      </c>
      <c r="R433" s="199"/>
      <c r="S433" s="186"/>
    </row>
    <row r="434" spans="1:19" s="184" customFormat="1" ht="15" customHeight="1">
      <c r="A434" s="186"/>
      <c r="B434" s="193" t="s">
        <v>656</v>
      </c>
      <c r="C434" s="194" t="s">
        <v>916</v>
      </c>
      <c r="D434" s="194" t="s">
        <v>914</v>
      </c>
      <c r="E434" s="195"/>
      <c r="F434" s="196"/>
      <c r="G434" s="195">
        <v>11</v>
      </c>
      <c r="H434" s="196">
        <v>2.3539482131393111E-3</v>
      </c>
      <c r="I434" s="195">
        <v>101</v>
      </c>
      <c r="J434" s="196">
        <v>1.2257281553398058E-3</v>
      </c>
      <c r="K434" s="195">
        <v>1</v>
      </c>
      <c r="L434" s="196">
        <v>9.0909090909090912E-2</v>
      </c>
      <c r="M434" s="195">
        <v>3</v>
      </c>
      <c r="N434" s="196">
        <v>2.9702970297029702E-2</v>
      </c>
      <c r="O434" s="197" t="s">
        <v>936</v>
      </c>
      <c r="P434" s="198">
        <v>9.1818181818181817</v>
      </c>
      <c r="Q434" s="198">
        <v>7.9</v>
      </c>
      <c r="R434" s="199"/>
      <c r="S434" s="186"/>
    </row>
    <row r="435" spans="1:19" s="184" customFormat="1" ht="15" customHeight="1">
      <c r="A435" s="186"/>
      <c r="B435" s="193" t="s">
        <v>675</v>
      </c>
      <c r="C435" s="194" t="s">
        <v>926</v>
      </c>
      <c r="D435" s="194" t="s">
        <v>914</v>
      </c>
      <c r="E435" s="195">
        <v>1</v>
      </c>
      <c r="F435" s="196">
        <v>6.25E-2</v>
      </c>
      <c r="G435" s="195">
        <v>15</v>
      </c>
      <c r="H435" s="196">
        <v>3.2099293815536058E-3</v>
      </c>
      <c r="I435" s="195">
        <v>282</v>
      </c>
      <c r="J435" s="196">
        <v>3.4223300970873788E-3</v>
      </c>
      <c r="K435" s="195">
        <v>7</v>
      </c>
      <c r="L435" s="196">
        <v>0.46666666666666667</v>
      </c>
      <c r="M435" s="195">
        <v>82</v>
      </c>
      <c r="N435" s="196">
        <v>0.29078014184397161</v>
      </c>
      <c r="O435" s="197" t="s">
        <v>943</v>
      </c>
      <c r="P435" s="198">
        <v>18.8</v>
      </c>
      <c r="Q435" s="198">
        <v>10.125</v>
      </c>
      <c r="R435" s="199"/>
      <c r="S435" s="186"/>
    </row>
    <row r="436" spans="1:19" s="184" customFormat="1" ht="15" customHeight="1">
      <c r="A436" s="186"/>
      <c r="B436" s="193" t="s">
        <v>729</v>
      </c>
      <c r="C436" s="194" t="s">
        <v>953</v>
      </c>
      <c r="D436" s="194" t="s">
        <v>914</v>
      </c>
      <c r="E436" s="195"/>
      <c r="F436" s="196"/>
      <c r="G436" s="195">
        <v>10</v>
      </c>
      <c r="H436" s="196">
        <v>2.1399529210357373E-3</v>
      </c>
      <c r="I436" s="195">
        <v>226</v>
      </c>
      <c r="J436" s="196">
        <v>2.742718446601942E-3</v>
      </c>
      <c r="K436" s="195">
        <v>3</v>
      </c>
      <c r="L436" s="196">
        <v>0.3</v>
      </c>
      <c r="M436" s="195">
        <v>92</v>
      </c>
      <c r="N436" s="196">
        <v>0.40707964601769914</v>
      </c>
      <c r="O436" s="197" t="s">
        <v>951</v>
      </c>
      <c r="P436" s="198">
        <v>22.6</v>
      </c>
      <c r="Q436" s="198">
        <v>6.7142857142857144</v>
      </c>
      <c r="R436" s="199"/>
      <c r="S436" s="186"/>
    </row>
    <row r="437" spans="1:19" s="184" customFormat="1" ht="15" customHeight="1">
      <c r="A437" s="186"/>
      <c r="B437" s="193" t="s">
        <v>673</v>
      </c>
      <c r="C437" s="194" t="s">
        <v>926</v>
      </c>
      <c r="D437" s="194" t="s">
        <v>914</v>
      </c>
      <c r="E437" s="195">
        <v>1</v>
      </c>
      <c r="F437" s="196">
        <v>1.1111111111111112E-2</v>
      </c>
      <c r="G437" s="195">
        <v>89</v>
      </c>
      <c r="H437" s="196">
        <v>1.9045580997218061E-2</v>
      </c>
      <c r="I437" s="195">
        <v>758</v>
      </c>
      <c r="J437" s="196">
        <v>9.1990291262135926E-3</v>
      </c>
      <c r="K437" s="195">
        <v>14</v>
      </c>
      <c r="L437" s="196">
        <v>0.15730337078651685</v>
      </c>
      <c r="M437" s="195">
        <v>89</v>
      </c>
      <c r="N437" s="196">
        <v>0.11741424802110818</v>
      </c>
      <c r="O437" s="197" t="s">
        <v>924</v>
      </c>
      <c r="P437" s="198">
        <v>8.5168539325842705</v>
      </c>
      <c r="Q437" s="198">
        <v>6.8666666666666663</v>
      </c>
      <c r="R437" s="199"/>
      <c r="S437" s="186"/>
    </row>
    <row r="438" spans="1:19" s="184" customFormat="1" ht="15" customHeight="1">
      <c r="A438" s="186"/>
      <c r="B438" s="193" t="s">
        <v>651</v>
      </c>
      <c r="C438" s="194" t="s">
        <v>916</v>
      </c>
      <c r="D438" s="194" t="s">
        <v>907</v>
      </c>
      <c r="E438" s="195"/>
      <c r="F438" s="196"/>
      <c r="G438" s="195">
        <v>10</v>
      </c>
      <c r="H438" s="196">
        <v>2.1399529210357373E-3</v>
      </c>
      <c r="I438" s="195">
        <v>115</v>
      </c>
      <c r="J438" s="196">
        <v>1.3956310679611649E-3</v>
      </c>
      <c r="K438" s="195">
        <v>2</v>
      </c>
      <c r="L438" s="196">
        <v>0.2</v>
      </c>
      <c r="M438" s="195">
        <v>24</v>
      </c>
      <c r="N438" s="196">
        <v>0.20869565217391303</v>
      </c>
      <c r="O438" s="197" t="s">
        <v>917</v>
      </c>
      <c r="P438" s="198">
        <v>11.5</v>
      </c>
      <c r="Q438" s="198">
        <v>5.625</v>
      </c>
      <c r="R438" s="199">
        <v>7.1</v>
      </c>
      <c r="S438" s="186"/>
    </row>
    <row r="439" spans="1:19" s="184" customFormat="1" ht="15" customHeight="1">
      <c r="A439" s="186"/>
      <c r="B439" s="193" t="s">
        <v>657</v>
      </c>
      <c r="C439" s="194" t="s">
        <v>943</v>
      </c>
      <c r="D439" s="194" t="s">
        <v>907</v>
      </c>
      <c r="E439" s="195"/>
      <c r="F439" s="196"/>
      <c r="G439" s="195">
        <v>58</v>
      </c>
      <c r="H439" s="196">
        <v>1.2411726942007276E-2</v>
      </c>
      <c r="I439" s="195">
        <v>1561</v>
      </c>
      <c r="J439" s="196">
        <v>1.8944174757281555E-2</v>
      </c>
      <c r="K439" s="195">
        <v>23</v>
      </c>
      <c r="L439" s="196">
        <v>0.39655172413793105</v>
      </c>
      <c r="M439" s="195">
        <v>640</v>
      </c>
      <c r="N439" s="196">
        <v>0.40999359385009609</v>
      </c>
      <c r="O439" s="197" t="s">
        <v>921</v>
      </c>
      <c r="P439" s="198">
        <v>26.913793103448278</v>
      </c>
      <c r="Q439" s="198">
        <v>11.857142857142858</v>
      </c>
      <c r="R439" s="199">
        <v>11.362068965517242</v>
      </c>
      <c r="S439" s="186"/>
    </row>
    <row r="440" spans="1:19" s="184" customFormat="1" ht="15" customHeight="1">
      <c r="A440" s="186"/>
      <c r="B440" s="193" t="s">
        <v>773</v>
      </c>
      <c r="C440" s="194" t="s">
        <v>943</v>
      </c>
      <c r="D440" s="194" t="s">
        <v>907</v>
      </c>
      <c r="E440" s="195"/>
      <c r="F440" s="196"/>
      <c r="G440" s="195">
        <v>16</v>
      </c>
      <c r="H440" s="196">
        <v>3.4239246736571796E-3</v>
      </c>
      <c r="I440" s="195">
        <v>424</v>
      </c>
      <c r="J440" s="196">
        <v>5.1456310679611648E-3</v>
      </c>
      <c r="K440" s="195">
        <v>7</v>
      </c>
      <c r="L440" s="196">
        <v>0.4375</v>
      </c>
      <c r="M440" s="195">
        <v>88</v>
      </c>
      <c r="N440" s="196">
        <v>0.20754716981132076</v>
      </c>
      <c r="O440" s="197" t="s">
        <v>942</v>
      </c>
      <c r="P440" s="198">
        <v>26.5</v>
      </c>
      <c r="Q440" s="198">
        <v>15.555555555555555</v>
      </c>
      <c r="R440" s="199">
        <v>8.75</v>
      </c>
      <c r="S440" s="186"/>
    </row>
    <row r="441" spans="1:19" s="184" customFormat="1" ht="18.75" customHeight="1">
      <c r="A441" s="186"/>
      <c r="B441" s="200" t="s">
        <v>1006</v>
      </c>
      <c r="C441" s="201"/>
      <c r="D441" s="201"/>
      <c r="E441" s="202">
        <v>2</v>
      </c>
      <c r="F441" s="203">
        <v>4.0816326530612242E-2</v>
      </c>
      <c r="G441" s="202">
        <v>47</v>
      </c>
      <c r="H441" s="203">
        <v>1.0057778728867964E-2</v>
      </c>
      <c r="I441" s="202">
        <v>1437</v>
      </c>
      <c r="J441" s="203">
        <v>1.7439320388349513E-2</v>
      </c>
      <c r="K441" s="202">
        <v>21</v>
      </c>
      <c r="L441" s="203">
        <v>0.44680851063829785</v>
      </c>
      <c r="M441" s="202">
        <v>301</v>
      </c>
      <c r="N441" s="203">
        <v>0.20946416144746</v>
      </c>
      <c r="O441" s="201"/>
      <c r="P441" s="204">
        <v>30.574468085106382</v>
      </c>
      <c r="Q441" s="204">
        <v>24.76923076923077</v>
      </c>
      <c r="R441" s="205">
        <v>9.7234042553191493</v>
      </c>
      <c r="S441" s="186"/>
    </row>
    <row r="442" spans="1:19" s="184" customFormat="1" ht="18" customHeight="1">
      <c r="A442" s="186"/>
      <c r="B442" s="200" t="s">
        <v>1007</v>
      </c>
      <c r="C442" s="201"/>
      <c r="D442" s="201"/>
      <c r="E442" s="202">
        <v>11</v>
      </c>
      <c r="F442" s="203">
        <v>6.1797752808988762E-2</v>
      </c>
      <c r="G442" s="202">
        <v>167</v>
      </c>
      <c r="H442" s="203">
        <v>3.5737213781296809E-2</v>
      </c>
      <c r="I442" s="202">
        <v>2090</v>
      </c>
      <c r="J442" s="203">
        <v>2.5364077669902913E-2</v>
      </c>
      <c r="K442" s="202">
        <v>45</v>
      </c>
      <c r="L442" s="203">
        <v>0.26946107784431139</v>
      </c>
      <c r="M442" s="202">
        <v>607</v>
      </c>
      <c r="N442" s="203">
        <v>0.29043062200956937</v>
      </c>
      <c r="O442" s="201"/>
      <c r="P442" s="204">
        <v>12.514970059880239</v>
      </c>
      <c r="Q442" s="204">
        <v>7.278688524590164</v>
      </c>
      <c r="R442" s="206"/>
      <c r="S442" s="186"/>
    </row>
    <row r="443" spans="1:19" s="184" customFormat="1" ht="18" customHeight="1">
      <c r="A443" s="186"/>
      <c r="B443" s="207" t="s">
        <v>887</v>
      </c>
      <c r="C443" s="208"/>
      <c r="D443" s="208"/>
      <c r="E443" s="209">
        <v>92</v>
      </c>
      <c r="F443" s="210">
        <v>1.9307450157397692E-2</v>
      </c>
      <c r="G443" s="209">
        <v>4673</v>
      </c>
      <c r="H443" s="210">
        <v>1</v>
      </c>
      <c r="I443" s="209">
        <v>82400</v>
      </c>
      <c r="J443" s="210">
        <v>1</v>
      </c>
      <c r="K443" s="209">
        <v>661</v>
      </c>
      <c r="L443" s="210">
        <v>0.14145088808046222</v>
      </c>
      <c r="M443" s="209">
        <v>10464</v>
      </c>
      <c r="N443" s="210">
        <v>0.12699029126213593</v>
      </c>
      <c r="O443" s="208"/>
      <c r="P443" s="211">
        <v>17.633212069334476</v>
      </c>
      <c r="Q443" s="211">
        <v>14.678963110667995</v>
      </c>
      <c r="R443" s="212">
        <v>9.6836628511966705</v>
      </c>
      <c r="S443" s="186"/>
    </row>
    <row r="444" spans="1:19" s="184" customFormat="1" ht="15.75" customHeight="1">
      <c r="A444" s="186"/>
      <c r="B444" s="255" t="s">
        <v>988</v>
      </c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186"/>
    </row>
    <row r="445" spans="1:19" s="184" customFormat="1" ht="9" customHeight="1">
      <c r="A445" s="186"/>
      <c r="B445" s="186"/>
      <c r="C445" s="186"/>
      <c r="D445" s="186"/>
      <c r="E445" s="186"/>
      <c r="F445" s="186"/>
      <c r="G445" s="186"/>
      <c r="H445" s="186"/>
      <c r="I445" s="186"/>
      <c r="J445" s="186"/>
      <c r="K445" s="186"/>
      <c r="L445" s="186"/>
      <c r="M445" s="186"/>
      <c r="N445" s="186"/>
      <c r="O445" s="186"/>
      <c r="P445" s="186"/>
      <c r="Q445" s="186"/>
      <c r="R445" s="186"/>
      <c r="S445" s="186"/>
    </row>
    <row r="446" spans="1:19" s="184" customFormat="1" ht="9" customHeight="1">
      <c r="A446" s="186"/>
      <c r="B446" s="186"/>
      <c r="C446" s="186"/>
      <c r="D446" s="186"/>
      <c r="E446" s="186"/>
      <c r="F446" s="186"/>
      <c r="G446" s="186"/>
      <c r="H446" s="186"/>
      <c r="I446" s="186"/>
      <c r="J446" s="186"/>
      <c r="K446" s="186"/>
      <c r="L446" s="186"/>
      <c r="M446" s="186"/>
      <c r="N446" s="186"/>
      <c r="O446" s="186"/>
      <c r="P446" s="186"/>
      <c r="Q446" s="186"/>
      <c r="R446" s="186"/>
      <c r="S446" s="186"/>
    </row>
    <row r="447" spans="1:19" s="184" customFormat="1" ht="18" customHeight="1">
      <c r="A447" s="186"/>
      <c r="B447" s="256" t="s">
        <v>3679</v>
      </c>
      <c r="C447" s="256"/>
      <c r="D447" s="256"/>
      <c r="E447" s="256"/>
      <c r="F447" s="186"/>
      <c r="G447" s="186"/>
      <c r="H447" s="186"/>
      <c r="I447" s="186"/>
      <c r="J447" s="186"/>
      <c r="K447" s="186"/>
      <c r="L447" s="186"/>
      <c r="M447" s="186"/>
      <c r="N447" s="186"/>
      <c r="O447" s="186"/>
      <c r="P447" s="186"/>
      <c r="Q447" s="186"/>
      <c r="R447" s="186"/>
      <c r="S447" s="186"/>
    </row>
    <row r="448" spans="1:19" s="184" customFormat="1" ht="27" customHeight="1">
      <c r="A448" s="186"/>
      <c r="B448" s="247"/>
      <c r="C448" s="188"/>
      <c r="D448" s="248"/>
      <c r="E448" s="248"/>
      <c r="F448" s="248"/>
      <c r="G448" s="249" t="s">
        <v>893</v>
      </c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R448" s="249"/>
      <c r="S448" s="186"/>
    </row>
    <row r="449" spans="1:19" s="184" customFormat="1" ht="18" customHeight="1">
      <c r="A449" s="186"/>
      <c r="B449" s="247"/>
      <c r="C449" s="189"/>
      <c r="D449" s="248"/>
      <c r="E449" s="248"/>
      <c r="F449" s="248"/>
      <c r="G449" s="250" t="s">
        <v>839</v>
      </c>
      <c r="H449" s="250"/>
      <c r="I449" s="250"/>
      <c r="J449" s="250"/>
      <c r="K449" s="251" t="s">
        <v>894</v>
      </c>
      <c r="L449" s="251"/>
      <c r="M449" s="251"/>
      <c r="N449" s="251"/>
      <c r="O449" s="251" t="s">
        <v>895</v>
      </c>
      <c r="P449" s="252" t="s">
        <v>896</v>
      </c>
      <c r="Q449" s="252"/>
      <c r="R449" s="252"/>
      <c r="S449" s="186"/>
    </row>
    <row r="450" spans="1:19" s="184" customFormat="1" ht="18" customHeight="1">
      <c r="A450" s="186"/>
      <c r="B450" s="253" t="s">
        <v>275</v>
      </c>
      <c r="C450" s="250" t="s">
        <v>998</v>
      </c>
      <c r="D450" s="250" t="s">
        <v>897</v>
      </c>
      <c r="E450" s="254" t="s">
        <v>849</v>
      </c>
      <c r="F450" s="254"/>
      <c r="G450" s="250" t="s">
        <v>898</v>
      </c>
      <c r="H450" s="250"/>
      <c r="I450" s="250" t="s">
        <v>899</v>
      </c>
      <c r="J450" s="250"/>
      <c r="K450" s="251" t="s">
        <v>898</v>
      </c>
      <c r="L450" s="251"/>
      <c r="M450" s="251" t="s">
        <v>899</v>
      </c>
      <c r="N450" s="251"/>
      <c r="O450" s="251"/>
      <c r="P450" s="252"/>
      <c r="Q450" s="252"/>
      <c r="R450" s="252"/>
      <c r="S450" s="186"/>
    </row>
    <row r="451" spans="1:19" s="184" customFormat="1" ht="45.75" customHeight="1">
      <c r="A451" s="186"/>
      <c r="B451" s="253"/>
      <c r="C451" s="250"/>
      <c r="D451" s="250"/>
      <c r="E451" s="190" t="s">
        <v>900</v>
      </c>
      <c r="F451" s="190" t="s">
        <v>901</v>
      </c>
      <c r="G451" s="190" t="s">
        <v>900</v>
      </c>
      <c r="H451" s="191" t="s">
        <v>902</v>
      </c>
      <c r="I451" s="190" t="s">
        <v>900</v>
      </c>
      <c r="J451" s="191" t="s">
        <v>902</v>
      </c>
      <c r="K451" s="191" t="s">
        <v>900</v>
      </c>
      <c r="L451" s="191" t="s">
        <v>901</v>
      </c>
      <c r="M451" s="191" t="s">
        <v>900</v>
      </c>
      <c r="N451" s="191" t="s">
        <v>901</v>
      </c>
      <c r="O451" s="251"/>
      <c r="P451" s="191" t="s">
        <v>903</v>
      </c>
      <c r="Q451" s="191" t="s">
        <v>904</v>
      </c>
      <c r="R451" s="192" t="s">
        <v>905</v>
      </c>
      <c r="S451" s="186"/>
    </row>
    <row r="452" spans="1:19" s="184" customFormat="1" ht="15" customHeight="1">
      <c r="A452" s="186"/>
      <c r="B452" s="193" t="s">
        <v>392</v>
      </c>
      <c r="C452" s="194" t="s">
        <v>1000</v>
      </c>
      <c r="D452" s="194" t="s">
        <v>914</v>
      </c>
      <c r="E452" s="195"/>
      <c r="F452" s="196"/>
      <c r="G452" s="195">
        <v>6</v>
      </c>
      <c r="H452" s="196">
        <v>5.6285178236397749E-3</v>
      </c>
      <c r="I452" s="195">
        <v>47</v>
      </c>
      <c r="J452" s="196">
        <v>4.5684292379471227E-3</v>
      </c>
      <c r="K452" s="195"/>
      <c r="L452" s="196"/>
      <c r="M452" s="195"/>
      <c r="N452" s="196"/>
      <c r="O452" s="197" t="s">
        <v>923</v>
      </c>
      <c r="P452" s="198">
        <v>7.833333333333333</v>
      </c>
      <c r="Q452" s="198">
        <v>7.833333333333333</v>
      </c>
      <c r="R452" s="199"/>
      <c r="S452" s="186"/>
    </row>
    <row r="453" spans="1:19" s="184" customFormat="1" ht="15" customHeight="1">
      <c r="A453" s="186"/>
      <c r="B453" s="193" t="s">
        <v>357</v>
      </c>
      <c r="C453" s="194" t="s">
        <v>1004</v>
      </c>
      <c r="D453" s="194" t="s">
        <v>914</v>
      </c>
      <c r="E453" s="195"/>
      <c r="F453" s="196"/>
      <c r="G453" s="195">
        <v>4</v>
      </c>
      <c r="H453" s="196">
        <v>3.7523452157598499E-3</v>
      </c>
      <c r="I453" s="195">
        <v>61</v>
      </c>
      <c r="J453" s="196">
        <v>5.9292379471228614E-3</v>
      </c>
      <c r="K453" s="195">
        <v>1</v>
      </c>
      <c r="L453" s="196">
        <v>0.25</v>
      </c>
      <c r="M453" s="195">
        <v>2</v>
      </c>
      <c r="N453" s="196">
        <v>3.2786885245901641E-2</v>
      </c>
      <c r="O453" s="197" t="s">
        <v>922</v>
      </c>
      <c r="P453" s="198">
        <v>15.25</v>
      </c>
      <c r="Q453" s="198">
        <v>10.666666666666666</v>
      </c>
      <c r="R453" s="199"/>
      <c r="S453" s="186"/>
    </row>
    <row r="454" spans="1:19" s="184" customFormat="1" ht="15" customHeight="1">
      <c r="A454" s="186"/>
      <c r="B454" s="193" t="s">
        <v>711</v>
      </c>
      <c r="C454" s="194" t="s">
        <v>917</v>
      </c>
      <c r="D454" s="194" t="s">
        <v>914</v>
      </c>
      <c r="E454" s="195">
        <v>1</v>
      </c>
      <c r="F454" s="196">
        <v>0.16666666666666666</v>
      </c>
      <c r="G454" s="195">
        <v>5</v>
      </c>
      <c r="H454" s="196">
        <v>4.6904315196998128E-3</v>
      </c>
      <c r="I454" s="195">
        <v>30</v>
      </c>
      <c r="J454" s="196">
        <v>2.9160186625194402E-3</v>
      </c>
      <c r="K454" s="195">
        <v>1</v>
      </c>
      <c r="L454" s="196">
        <v>0.2</v>
      </c>
      <c r="M454" s="195">
        <v>1</v>
      </c>
      <c r="N454" s="196">
        <v>3.3333333333333333E-2</v>
      </c>
      <c r="O454" s="197" t="s">
        <v>930</v>
      </c>
      <c r="P454" s="198">
        <v>6</v>
      </c>
      <c r="Q454" s="198">
        <v>5</v>
      </c>
      <c r="R454" s="199"/>
      <c r="S454" s="186"/>
    </row>
    <row r="455" spans="1:19" s="184" customFormat="1" ht="15" customHeight="1">
      <c r="A455" s="186"/>
      <c r="B455" s="193" t="s">
        <v>359</v>
      </c>
      <c r="C455" s="194" t="s">
        <v>1004</v>
      </c>
      <c r="D455" s="194" t="s">
        <v>914</v>
      </c>
      <c r="E455" s="195"/>
      <c r="F455" s="196"/>
      <c r="G455" s="195">
        <v>7</v>
      </c>
      <c r="H455" s="196">
        <v>6.5666041275797378E-3</v>
      </c>
      <c r="I455" s="195">
        <v>55</v>
      </c>
      <c r="J455" s="196">
        <v>5.3460342146189731E-3</v>
      </c>
      <c r="K455" s="195"/>
      <c r="L455" s="196"/>
      <c r="M455" s="195"/>
      <c r="N455" s="196"/>
      <c r="O455" s="197" t="s">
        <v>931</v>
      </c>
      <c r="P455" s="198">
        <v>7.8571428571428568</v>
      </c>
      <c r="Q455" s="198">
        <v>7.8571428571428568</v>
      </c>
      <c r="R455" s="199"/>
      <c r="S455" s="186"/>
    </row>
    <row r="456" spans="1:19" s="184" customFormat="1" ht="15" customHeight="1">
      <c r="A456" s="186"/>
      <c r="B456" s="193" t="s">
        <v>810</v>
      </c>
      <c r="C456" s="194" t="s">
        <v>926</v>
      </c>
      <c r="D456" s="194" t="s">
        <v>914</v>
      </c>
      <c r="E456" s="195"/>
      <c r="F456" s="196"/>
      <c r="G456" s="195">
        <v>6</v>
      </c>
      <c r="H456" s="196">
        <v>5.6285178236397749E-3</v>
      </c>
      <c r="I456" s="195">
        <v>134</v>
      </c>
      <c r="J456" s="196">
        <v>1.3024883359253499E-2</v>
      </c>
      <c r="K456" s="195"/>
      <c r="L456" s="196"/>
      <c r="M456" s="195"/>
      <c r="N456" s="196"/>
      <c r="O456" s="197" t="s">
        <v>980</v>
      </c>
      <c r="P456" s="198">
        <v>22.333333333333332</v>
      </c>
      <c r="Q456" s="198">
        <v>22.333333333333332</v>
      </c>
      <c r="R456" s="199"/>
      <c r="S456" s="186"/>
    </row>
    <row r="457" spans="1:19" s="184" customFormat="1" ht="15" customHeight="1">
      <c r="A457" s="186"/>
      <c r="B457" s="193" t="s">
        <v>573</v>
      </c>
      <c r="C457" s="194" t="s">
        <v>924</v>
      </c>
      <c r="D457" s="194" t="s">
        <v>914</v>
      </c>
      <c r="E457" s="195"/>
      <c r="F457" s="196"/>
      <c r="G457" s="195">
        <v>4</v>
      </c>
      <c r="H457" s="196">
        <v>3.7523452157598499E-3</v>
      </c>
      <c r="I457" s="195">
        <v>54</v>
      </c>
      <c r="J457" s="196">
        <v>5.248833592534992E-3</v>
      </c>
      <c r="K457" s="195">
        <v>1</v>
      </c>
      <c r="L457" s="196">
        <v>0.25</v>
      </c>
      <c r="M457" s="195">
        <v>3</v>
      </c>
      <c r="N457" s="196">
        <v>5.5555555555555552E-2</v>
      </c>
      <c r="O457" s="197" t="s">
        <v>951</v>
      </c>
      <c r="P457" s="198">
        <v>13.5</v>
      </c>
      <c r="Q457" s="198">
        <v>7.333333333333333</v>
      </c>
      <c r="R457" s="199"/>
      <c r="S457" s="186"/>
    </row>
    <row r="458" spans="1:19" s="184" customFormat="1" ht="15" customHeight="1">
      <c r="A458" s="186"/>
      <c r="B458" s="193" t="s">
        <v>446</v>
      </c>
      <c r="C458" s="194" t="s">
        <v>1001</v>
      </c>
      <c r="D458" s="194" t="s">
        <v>914</v>
      </c>
      <c r="E458" s="195"/>
      <c r="F458" s="196"/>
      <c r="G458" s="195">
        <v>5</v>
      </c>
      <c r="H458" s="196">
        <v>4.6904315196998128E-3</v>
      </c>
      <c r="I458" s="195">
        <v>32</v>
      </c>
      <c r="J458" s="196">
        <v>3.1104199066874028E-3</v>
      </c>
      <c r="K458" s="195"/>
      <c r="L458" s="196"/>
      <c r="M458" s="195"/>
      <c r="N458" s="196"/>
      <c r="O458" s="197" t="s">
        <v>926</v>
      </c>
      <c r="P458" s="198">
        <v>6.4</v>
      </c>
      <c r="Q458" s="198">
        <v>6.4</v>
      </c>
      <c r="R458" s="199"/>
      <c r="S458" s="186"/>
    </row>
    <row r="459" spans="1:19" s="184" customFormat="1" ht="15" customHeight="1">
      <c r="A459" s="186"/>
      <c r="B459" s="193" t="s">
        <v>466</v>
      </c>
      <c r="C459" s="194" t="s">
        <v>1002</v>
      </c>
      <c r="D459" s="194" t="s">
        <v>914</v>
      </c>
      <c r="E459" s="195"/>
      <c r="F459" s="196"/>
      <c r="G459" s="195">
        <v>7</v>
      </c>
      <c r="H459" s="196">
        <v>6.5666041275797378E-3</v>
      </c>
      <c r="I459" s="195">
        <v>99</v>
      </c>
      <c r="J459" s="196">
        <v>9.6228615863141517E-3</v>
      </c>
      <c r="K459" s="195"/>
      <c r="L459" s="196"/>
      <c r="M459" s="195"/>
      <c r="N459" s="196"/>
      <c r="O459" s="197" t="s">
        <v>952</v>
      </c>
      <c r="P459" s="198">
        <v>14.142857142857142</v>
      </c>
      <c r="Q459" s="198">
        <v>14.142857142857142</v>
      </c>
      <c r="R459" s="199"/>
      <c r="S459" s="186"/>
    </row>
    <row r="460" spans="1:19" s="184" customFormat="1" ht="15" customHeight="1">
      <c r="A460" s="186"/>
      <c r="B460" s="193" t="s">
        <v>352</v>
      </c>
      <c r="C460" s="194" t="s">
        <v>1004</v>
      </c>
      <c r="D460" s="194" t="s">
        <v>914</v>
      </c>
      <c r="E460" s="195"/>
      <c r="F460" s="196"/>
      <c r="G460" s="195">
        <v>4</v>
      </c>
      <c r="H460" s="196">
        <v>3.7523452157598499E-3</v>
      </c>
      <c r="I460" s="195">
        <v>32</v>
      </c>
      <c r="J460" s="196">
        <v>3.1104199066874028E-3</v>
      </c>
      <c r="K460" s="195"/>
      <c r="L460" s="196"/>
      <c r="M460" s="195"/>
      <c r="N460" s="196"/>
      <c r="O460" s="197" t="s">
        <v>941</v>
      </c>
      <c r="P460" s="198">
        <v>8</v>
      </c>
      <c r="Q460" s="198">
        <v>8</v>
      </c>
      <c r="R460" s="199"/>
      <c r="S460" s="186"/>
    </row>
    <row r="461" spans="1:19" s="184" customFormat="1" ht="15" customHeight="1">
      <c r="A461" s="186"/>
      <c r="B461" s="193" t="s">
        <v>652</v>
      </c>
      <c r="C461" s="194" t="s">
        <v>916</v>
      </c>
      <c r="D461" s="194" t="s">
        <v>914</v>
      </c>
      <c r="E461" s="195"/>
      <c r="F461" s="196"/>
      <c r="G461" s="195">
        <v>4</v>
      </c>
      <c r="H461" s="196">
        <v>3.7523452157598499E-3</v>
      </c>
      <c r="I461" s="195">
        <v>48</v>
      </c>
      <c r="J461" s="196">
        <v>4.6656298600311046E-3</v>
      </c>
      <c r="K461" s="195"/>
      <c r="L461" s="196"/>
      <c r="M461" s="195"/>
      <c r="N461" s="196"/>
      <c r="O461" s="197" t="s">
        <v>953</v>
      </c>
      <c r="P461" s="198">
        <v>12</v>
      </c>
      <c r="Q461" s="198">
        <v>12</v>
      </c>
      <c r="R461" s="199"/>
      <c r="S461" s="186"/>
    </row>
    <row r="462" spans="1:19" s="184" customFormat="1" ht="15" customHeight="1">
      <c r="A462" s="186"/>
      <c r="B462" s="193" t="s">
        <v>682</v>
      </c>
      <c r="C462" s="194" t="s">
        <v>936</v>
      </c>
      <c r="D462" s="194" t="s">
        <v>914</v>
      </c>
      <c r="E462" s="195"/>
      <c r="F462" s="196"/>
      <c r="G462" s="195">
        <v>43</v>
      </c>
      <c r="H462" s="196">
        <v>4.0337711069418386E-2</v>
      </c>
      <c r="I462" s="195">
        <v>1300</v>
      </c>
      <c r="J462" s="196">
        <v>0.12636080870917574</v>
      </c>
      <c r="K462" s="195">
        <v>11</v>
      </c>
      <c r="L462" s="196">
        <v>0.2558139534883721</v>
      </c>
      <c r="M462" s="195">
        <v>216</v>
      </c>
      <c r="N462" s="196">
        <v>0.16615384615384615</v>
      </c>
      <c r="O462" s="197" t="s">
        <v>952</v>
      </c>
      <c r="P462" s="198">
        <v>30.232558139534884</v>
      </c>
      <c r="Q462" s="198">
        <v>22.1875</v>
      </c>
      <c r="R462" s="199"/>
      <c r="S462" s="186"/>
    </row>
    <row r="463" spans="1:19" s="184" customFormat="1" ht="15" customHeight="1">
      <c r="A463" s="186"/>
      <c r="B463" s="193" t="s">
        <v>551</v>
      </c>
      <c r="C463" s="194" t="s">
        <v>928</v>
      </c>
      <c r="D463" s="194" t="s">
        <v>914</v>
      </c>
      <c r="E463" s="195">
        <v>1</v>
      </c>
      <c r="F463" s="196">
        <v>3.4013605442176869E-3</v>
      </c>
      <c r="G463" s="195">
        <v>293</v>
      </c>
      <c r="H463" s="196">
        <v>0.27485928705440899</v>
      </c>
      <c r="I463" s="195">
        <v>2059</v>
      </c>
      <c r="J463" s="196">
        <v>0.20013608087091758</v>
      </c>
      <c r="K463" s="195">
        <v>2</v>
      </c>
      <c r="L463" s="196">
        <v>6.8259385665529011E-3</v>
      </c>
      <c r="M463" s="195">
        <v>10</v>
      </c>
      <c r="N463" s="196">
        <v>4.8567265662943174E-3</v>
      </c>
      <c r="O463" s="197" t="s">
        <v>918</v>
      </c>
      <c r="P463" s="198">
        <v>7.027303754266212</v>
      </c>
      <c r="Q463" s="198">
        <v>6.9037800687285227</v>
      </c>
      <c r="R463" s="199"/>
      <c r="S463" s="186"/>
    </row>
    <row r="464" spans="1:19" s="184" customFormat="1" ht="15" customHeight="1">
      <c r="A464" s="186"/>
      <c r="B464" s="193" t="s">
        <v>554</v>
      </c>
      <c r="C464" s="194" t="s">
        <v>928</v>
      </c>
      <c r="D464" s="194" t="s">
        <v>914</v>
      </c>
      <c r="E464" s="195"/>
      <c r="F464" s="196"/>
      <c r="G464" s="195">
        <v>142</v>
      </c>
      <c r="H464" s="196">
        <v>0.13320825515947468</v>
      </c>
      <c r="I464" s="195">
        <v>872</v>
      </c>
      <c r="J464" s="196">
        <v>8.4758942457231728E-2</v>
      </c>
      <c r="K464" s="195"/>
      <c r="L464" s="196"/>
      <c r="M464" s="195"/>
      <c r="N464" s="196"/>
      <c r="O464" s="197" t="s">
        <v>918</v>
      </c>
      <c r="P464" s="198">
        <v>6.140845070422535</v>
      </c>
      <c r="Q464" s="198">
        <v>6.140845070422535</v>
      </c>
      <c r="R464" s="199"/>
      <c r="S464" s="186"/>
    </row>
    <row r="465" spans="1:19" s="184" customFormat="1" ht="15" customHeight="1">
      <c r="A465" s="186"/>
      <c r="B465" s="193" t="s">
        <v>396</v>
      </c>
      <c r="C465" s="194" t="s">
        <v>1000</v>
      </c>
      <c r="D465" s="194" t="s">
        <v>914</v>
      </c>
      <c r="E465" s="195"/>
      <c r="F465" s="196"/>
      <c r="G465" s="195">
        <v>15</v>
      </c>
      <c r="H465" s="196">
        <v>1.4071294559099437E-2</v>
      </c>
      <c r="I465" s="195">
        <v>147</v>
      </c>
      <c r="J465" s="196">
        <v>1.4288491446345256E-2</v>
      </c>
      <c r="K465" s="195"/>
      <c r="L465" s="196"/>
      <c r="M465" s="195"/>
      <c r="N465" s="196"/>
      <c r="O465" s="197" t="s">
        <v>922</v>
      </c>
      <c r="P465" s="198">
        <v>9.8000000000000007</v>
      </c>
      <c r="Q465" s="198">
        <v>9.8000000000000007</v>
      </c>
      <c r="R465" s="199"/>
      <c r="S465" s="186"/>
    </row>
    <row r="466" spans="1:19" s="184" customFormat="1" ht="15" customHeight="1">
      <c r="A466" s="186"/>
      <c r="B466" s="193" t="s">
        <v>788</v>
      </c>
      <c r="C466" s="194" t="s">
        <v>1000</v>
      </c>
      <c r="D466" s="194" t="s">
        <v>907</v>
      </c>
      <c r="E466" s="195"/>
      <c r="F466" s="196"/>
      <c r="G466" s="195">
        <v>9</v>
      </c>
      <c r="H466" s="196">
        <v>8.4427767354596627E-3</v>
      </c>
      <c r="I466" s="195">
        <v>142</v>
      </c>
      <c r="J466" s="196">
        <v>1.380248833592535E-2</v>
      </c>
      <c r="K466" s="195">
        <v>4</v>
      </c>
      <c r="L466" s="196">
        <v>0.44444444444444442</v>
      </c>
      <c r="M466" s="195">
        <v>71</v>
      </c>
      <c r="N466" s="196">
        <v>0.5</v>
      </c>
      <c r="O466" s="197" t="s">
        <v>929</v>
      </c>
      <c r="P466" s="198">
        <v>15.777777777777779</v>
      </c>
      <c r="Q466" s="198">
        <v>4.5999999999999996</v>
      </c>
      <c r="R466" s="199">
        <v>6.5555555555555554</v>
      </c>
      <c r="S466" s="186"/>
    </row>
    <row r="467" spans="1:19" s="184" customFormat="1" ht="15" customHeight="1">
      <c r="A467" s="186"/>
      <c r="B467" s="193" t="s">
        <v>553</v>
      </c>
      <c r="C467" s="194" t="s">
        <v>928</v>
      </c>
      <c r="D467" s="194" t="s">
        <v>914</v>
      </c>
      <c r="E467" s="195">
        <v>1</v>
      </c>
      <c r="F467" s="196">
        <v>5.5555555555555552E-2</v>
      </c>
      <c r="G467" s="195">
        <v>17</v>
      </c>
      <c r="H467" s="196">
        <v>1.5947467166979361E-2</v>
      </c>
      <c r="I467" s="195">
        <v>130</v>
      </c>
      <c r="J467" s="196">
        <v>1.2636080870917573E-2</v>
      </c>
      <c r="K467" s="195">
        <v>1</v>
      </c>
      <c r="L467" s="196">
        <v>5.8823529411764705E-2</v>
      </c>
      <c r="M467" s="195">
        <v>7</v>
      </c>
      <c r="N467" s="196">
        <v>5.3846153846153849E-2</v>
      </c>
      <c r="O467" s="197" t="s">
        <v>929</v>
      </c>
      <c r="P467" s="198">
        <v>7.6470588235294121</v>
      </c>
      <c r="Q467" s="198">
        <v>6.9375</v>
      </c>
      <c r="R467" s="199"/>
      <c r="S467" s="186"/>
    </row>
    <row r="468" spans="1:19" s="184" customFormat="1" ht="15" customHeight="1">
      <c r="A468" s="186"/>
      <c r="B468" s="193" t="s">
        <v>292</v>
      </c>
      <c r="C468" s="194" t="s">
        <v>1003</v>
      </c>
      <c r="D468" s="194" t="s">
        <v>914</v>
      </c>
      <c r="E468" s="195"/>
      <c r="F468" s="196"/>
      <c r="G468" s="195">
        <v>10</v>
      </c>
      <c r="H468" s="196">
        <v>9.3808630393996256E-3</v>
      </c>
      <c r="I468" s="195">
        <v>121</v>
      </c>
      <c r="J468" s="196">
        <v>1.1761275272161743E-2</v>
      </c>
      <c r="K468" s="195">
        <v>1</v>
      </c>
      <c r="L468" s="196">
        <v>0.1</v>
      </c>
      <c r="M468" s="195">
        <v>16</v>
      </c>
      <c r="N468" s="196">
        <v>0.13223140495867769</v>
      </c>
      <c r="O468" s="197" t="s">
        <v>921</v>
      </c>
      <c r="P468" s="198">
        <v>12.1</v>
      </c>
      <c r="Q468" s="198">
        <v>9.2222222222222214</v>
      </c>
      <c r="R468" s="199"/>
      <c r="S468" s="186"/>
    </row>
    <row r="469" spans="1:19" s="184" customFormat="1" ht="15" customHeight="1">
      <c r="A469" s="186"/>
      <c r="B469" s="193" t="s">
        <v>395</v>
      </c>
      <c r="C469" s="194" t="s">
        <v>1000</v>
      </c>
      <c r="D469" s="194" t="s">
        <v>914</v>
      </c>
      <c r="E469" s="195"/>
      <c r="F469" s="196"/>
      <c r="G469" s="195">
        <v>34</v>
      </c>
      <c r="H469" s="196">
        <v>3.1894934333958722E-2</v>
      </c>
      <c r="I469" s="195">
        <v>333</v>
      </c>
      <c r="J469" s="196">
        <v>3.2367807153965783E-2</v>
      </c>
      <c r="K469" s="195">
        <v>8</v>
      </c>
      <c r="L469" s="196">
        <v>0.23529411764705882</v>
      </c>
      <c r="M469" s="195">
        <v>42</v>
      </c>
      <c r="N469" s="196">
        <v>0.12612612612612611</v>
      </c>
      <c r="O469" s="197" t="s">
        <v>920</v>
      </c>
      <c r="P469" s="198">
        <v>9.7941176470588243</v>
      </c>
      <c r="Q469" s="198">
        <v>7.1923076923076925</v>
      </c>
      <c r="R469" s="199"/>
      <c r="S469" s="186"/>
    </row>
    <row r="470" spans="1:19" s="184" customFormat="1" ht="15" customHeight="1">
      <c r="A470" s="186"/>
      <c r="B470" s="193" t="s">
        <v>589</v>
      </c>
      <c r="C470" s="194" t="s">
        <v>924</v>
      </c>
      <c r="D470" s="194" t="s">
        <v>914</v>
      </c>
      <c r="E470" s="195"/>
      <c r="F470" s="196"/>
      <c r="G470" s="195">
        <v>22</v>
      </c>
      <c r="H470" s="196">
        <v>2.0637898686679174E-2</v>
      </c>
      <c r="I470" s="195">
        <v>163</v>
      </c>
      <c r="J470" s="196">
        <v>1.5843701399688957E-2</v>
      </c>
      <c r="K470" s="195"/>
      <c r="L470" s="196"/>
      <c r="M470" s="195"/>
      <c r="N470" s="196"/>
      <c r="O470" s="197" t="s">
        <v>918</v>
      </c>
      <c r="P470" s="198">
        <v>7.4090909090909092</v>
      </c>
      <c r="Q470" s="198">
        <v>7.4090909090909092</v>
      </c>
      <c r="R470" s="199"/>
      <c r="S470" s="186"/>
    </row>
    <row r="471" spans="1:19" s="184" customFormat="1" ht="15" customHeight="1">
      <c r="A471" s="186"/>
      <c r="B471" s="193" t="s">
        <v>380</v>
      </c>
      <c r="C471" s="194" t="s">
        <v>1000</v>
      </c>
      <c r="D471" s="194" t="s">
        <v>907</v>
      </c>
      <c r="E471" s="195"/>
      <c r="F471" s="196"/>
      <c r="G471" s="195">
        <v>14</v>
      </c>
      <c r="H471" s="196">
        <v>1.3133208255159476E-2</v>
      </c>
      <c r="I471" s="195">
        <v>508</v>
      </c>
      <c r="J471" s="196">
        <v>4.9377916018662517E-2</v>
      </c>
      <c r="K471" s="195">
        <v>1</v>
      </c>
      <c r="L471" s="196">
        <v>7.1428571428571425E-2</v>
      </c>
      <c r="M471" s="195">
        <v>16</v>
      </c>
      <c r="N471" s="196">
        <v>3.1496062992125984E-2</v>
      </c>
      <c r="O471" s="197" t="s">
        <v>946</v>
      </c>
      <c r="P471" s="198">
        <v>36.285714285714285</v>
      </c>
      <c r="Q471" s="198">
        <v>32.692307692307693</v>
      </c>
      <c r="R471" s="199">
        <v>14.928571428571429</v>
      </c>
      <c r="S471" s="186"/>
    </row>
    <row r="472" spans="1:19" s="184" customFormat="1" ht="15" customHeight="1">
      <c r="A472" s="186"/>
      <c r="B472" s="193" t="s">
        <v>399</v>
      </c>
      <c r="C472" s="194" t="s">
        <v>1000</v>
      </c>
      <c r="D472" s="194" t="s">
        <v>914</v>
      </c>
      <c r="E472" s="195"/>
      <c r="F472" s="196"/>
      <c r="G472" s="195">
        <v>5</v>
      </c>
      <c r="H472" s="196">
        <v>4.6904315196998128E-3</v>
      </c>
      <c r="I472" s="195">
        <v>38</v>
      </c>
      <c r="J472" s="196">
        <v>3.6936236391912907E-3</v>
      </c>
      <c r="K472" s="195"/>
      <c r="L472" s="196"/>
      <c r="M472" s="195"/>
      <c r="N472" s="196"/>
      <c r="O472" s="197" t="s">
        <v>926</v>
      </c>
      <c r="P472" s="198">
        <v>7.6</v>
      </c>
      <c r="Q472" s="198">
        <v>7.6</v>
      </c>
      <c r="R472" s="199"/>
      <c r="S472" s="186"/>
    </row>
    <row r="473" spans="1:19" s="184" customFormat="1" ht="15" customHeight="1">
      <c r="A473" s="186"/>
      <c r="B473" s="193" t="s">
        <v>588</v>
      </c>
      <c r="C473" s="194" t="s">
        <v>924</v>
      </c>
      <c r="D473" s="194" t="s">
        <v>914</v>
      </c>
      <c r="E473" s="195"/>
      <c r="F473" s="196"/>
      <c r="G473" s="195">
        <v>15</v>
      </c>
      <c r="H473" s="196">
        <v>1.4071294559099437E-2</v>
      </c>
      <c r="I473" s="195">
        <v>104</v>
      </c>
      <c r="J473" s="196">
        <v>1.010886469673406E-2</v>
      </c>
      <c r="K473" s="195">
        <v>1</v>
      </c>
      <c r="L473" s="196">
        <v>6.6666666666666666E-2</v>
      </c>
      <c r="M473" s="195">
        <v>2</v>
      </c>
      <c r="N473" s="196">
        <v>1.9230769230769232E-2</v>
      </c>
      <c r="O473" s="197" t="s">
        <v>924</v>
      </c>
      <c r="P473" s="198">
        <v>6.9333333333333336</v>
      </c>
      <c r="Q473" s="198">
        <v>6.5</v>
      </c>
      <c r="R473" s="199"/>
      <c r="S473" s="186"/>
    </row>
    <row r="474" spans="1:19" s="184" customFormat="1" ht="15" customHeight="1">
      <c r="A474" s="186"/>
      <c r="B474" s="193" t="s">
        <v>558</v>
      </c>
      <c r="C474" s="194" t="s">
        <v>928</v>
      </c>
      <c r="D474" s="194" t="s">
        <v>914</v>
      </c>
      <c r="E474" s="195">
        <v>1</v>
      </c>
      <c r="F474" s="196">
        <v>0.01</v>
      </c>
      <c r="G474" s="195">
        <v>99</v>
      </c>
      <c r="H474" s="196">
        <v>9.2870544090056281E-2</v>
      </c>
      <c r="I474" s="195">
        <v>663</v>
      </c>
      <c r="J474" s="196">
        <v>6.4444012441679632E-2</v>
      </c>
      <c r="K474" s="195"/>
      <c r="L474" s="196"/>
      <c r="M474" s="195"/>
      <c r="N474" s="196"/>
      <c r="O474" s="197" t="s">
        <v>939</v>
      </c>
      <c r="P474" s="198">
        <v>6.6969696969696972</v>
      </c>
      <c r="Q474" s="198">
        <v>6.6969696969696972</v>
      </c>
      <c r="R474" s="199"/>
      <c r="S474" s="186"/>
    </row>
    <row r="475" spans="1:19" s="184" customFormat="1" ht="15" customHeight="1">
      <c r="A475" s="186"/>
      <c r="B475" s="193" t="s">
        <v>291</v>
      </c>
      <c r="C475" s="194" t="s">
        <v>1003</v>
      </c>
      <c r="D475" s="194" t="s">
        <v>914</v>
      </c>
      <c r="E475" s="195"/>
      <c r="F475" s="196"/>
      <c r="G475" s="195">
        <v>22</v>
      </c>
      <c r="H475" s="196">
        <v>2.0637898686679174E-2</v>
      </c>
      <c r="I475" s="195">
        <v>231</v>
      </c>
      <c r="J475" s="196">
        <v>2.2453343701399689E-2</v>
      </c>
      <c r="K475" s="195">
        <v>5</v>
      </c>
      <c r="L475" s="196">
        <v>0.22727272727272727</v>
      </c>
      <c r="M475" s="195">
        <v>25</v>
      </c>
      <c r="N475" s="196">
        <v>0.10822510822510822</v>
      </c>
      <c r="O475" s="197" t="s">
        <v>920</v>
      </c>
      <c r="P475" s="198">
        <v>10.5</v>
      </c>
      <c r="Q475" s="198">
        <v>8.2941176470588243</v>
      </c>
      <c r="R475" s="199"/>
      <c r="S475" s="186"/>
    </row>
    <row r="476" spans="1:19" s="184" customFormat="1" ht="15" customHeight="1">
      <c r="A476" s="186"/>
      <c r="B476" s="193" t="s">
        <v>534</v>
      </c>
      <c r="C476" s="194" t="s">
        <v>1567</v>
      </c>
      <c r="D476" s="194" t="s">
        <v>914</v>
      </c>
      <c r="E476" s="195"/>
      <c r="F476" s="196"/>
      <c r="G476" s="195">
        <v>5</v>
      </c>
      <c r="H476" s="196">
        <v>4.6904315196998128E-3</v>
      </c>
      <c r="I476" s="195">
        <v>66</v>
      </c>
      <c r="J476" s="196">
        <v>6.4152410575427686E-3</v>
      </c>
      <c r="K476" s="195">
        <v>2</v>
      </c>
      <c r="L476" s="196">
        <v>0.4</v>
      </c>
      <c r="M476" s="195">
        <v>10</v>
      </c>
      <c r="N476" s="196">
        <v>0.15151515151515152</v>
      </c>
      <c r="O476" s="197" t="s">
        <v>925</v>
      </c>
      <c r="P476" s="198">
        <v>13.2</v>
      </c>
      <c r="Q476" s="198">
        <v>9.3333333333333339</v>
      </c>
      <c r="R476" s="199"/>
      <c r="S476" s="186"/>
    </row>
    <row r="477" spans="1:19" s="184" customFormat="1" ht="15" customHeight="1">
      <c r="A477" s="186"/>
      <c r="B477" s="193" t="s">
        <v>552</v>
      </c>
      <c r="C477" s="194" t="s">
        <v>928</v>
      </c>
      <c r="D477" s="194" t="s">
        <v>914</v>
      </c>
      <c r="E477" s="195"/>
      <c r="F477" s="196"/>
      <c r="G477" s="195">
        <v>12</v>
      </c>
      <c r="H477" s="196">
        <v>1.125703564727955E-2</v>
      </c>
      <c r="I477" s="195">
        <v>81</v>
      </c>
      <c r="J477" s="196">
        <v>7.8732503888024885E-3</v>
      </c>
      <c r="K477" s="195"/>
      <c r="L477" s="196"/>
      <c r="M477" s="195"/>
      <c r="N477" s="196"/>
      <c r="O477" s="197" t="s">
        <v>918</v>
      </c>
      <c r="P477" s="198">
        <v>6.75</v>
      </c>
      <c r="Q477" s="198">
        <v>6.75</v>
      </c>
      <c r="R477" s="199"/>
      <c r="S477" s="186"/>
    </row>
    <row r="478" spans="1:19" s="184" customFormat="1" ht="15" customHeight="1">
      <c r="A478" s="186"/>
      <c r="B478" s="193" t="s">
        <v>686</v>
      </c>
      <c r="C478" s="194" t="s">
        <v>936</v>
      </c>
      <c r="D478" s="194" t="s">
        <v>914</v>
      </c>
      <c r="E478" s="195"/>
      <c r="F478" s="196"/>
      <c r="G478" s="195">
        <v>4</v>
      </c>
      <c r="H478" s="196">
        <v>3.7523452157598499E-3</v>
      </c>
      <c r="I478" s="195">
        <v>49</v>
      </c>
      <c r="J478" s="196">
        <v>4.7628304821150857E-3</v>
      </c>
      <c r="K478" s="195">
        <v>1</v>
      </c>
      <c r="L478" s="196">
        <v>0.25</v>
      </c>
      <c r="M478" s="195">
        <v>14</v>
      </c>
      <c r="N478" s="196">
        <v>0.2857142857142857</v>
      </c>
      <c r="O478" s="197" t="s">
        <v>916</v>
      </c>
      <c r="P478" s="198">
        <v>12.25</v>
      </c>
      <c r="Q478" s="198">
        <v>6.333333333333333</v>
      </c>
      <c r="R478" s="199"/>
      <c r="S478" s="186"/>
    </row>
    <row r="479" spans="1:19" s="184" customFormat="1" ht="15" customHeight="1">
      <c r="A479" s="186"/>
      <c r="B479" s="193" t="s">
        <v>528</v>
      </c>
      <c r="C479" s="194" t="s">
        <v>1567</v>
      </c>
      <c r="D479" s="194" t="s">
        <v>914</v>
      </c>
      <c r="E479" s="195"/>
      <c r="F479" s="196"/>
      <c r="G479" s="195">
        <v>5</v>
      </c>
      <c r="H479" s="196">
        <v>4.6904315196998128E-3</v>
      </c>
      <c r="I479" s="195">
        <v>43</v>
      </c>
      <c r="J479" s="196">
        <v>4.1796267496111974E-3</v>
      </c>
      <c r="K479" s="195"/>
      <c r="L479" s="196"/>
      <c r="M479" s="195"/>
      <c r="N479" s="196"/>
      <c r="O479" s="197" t="s">
        <v>941</v>
      </c>
      <c r="P479" s="198">
        <v>8.6</v>
      </c>
      <c r="Q479" s="198">
        <v>8.6</v>
      </c>
      <c r="R479" s="199"/>
      <c r="S479" s="186"/>
    </row>
    <row r="480" spans="1:19" s="184" customFormat="1" ht="15" customHeight="1">
      <c r="A480" s="186"/>
      <c r="B480" s="193" t="s">
        <v>381</v>
      </c>
      <c r="C480" s="194" t="s">
        <v>1000</v>
      </c>
      <c r="D480" s="194" t="s">
        <v>907</v>
      </c>
      <c r="E480" s="195"/>
      <c r="F480" s="196"/>
      <c r="G480" s="195">
        <v>8</v>
      </c>
      <c r="H480" s="196">
        <v>7.5046904315196998E-3</v>
      </c>
      <c r="I480" s="195">
        <v>164</v>
      </c>
      <c r="J480" s="196">
        <v>1.5940902021772941E-2</v>
      </c>
      <c r="K480" s="195"/>
      <c r="L480" s="196"/>
      <c r="M480" s="195"/>
      <c r="N480" s="196"/>
      <c r="O480" s="197" t="s">
        <v>947</v>
      </c>
      <c r="P480" s="198">
        <v>20.5</v>
      </c>
      <c r="Q480" s="198">
        <v>20.5</v>
      </c>
      <c r="R480" s="199">
        <v>8.625</v>
      </c>
      <c r="S480" s="186"/>
    </row>
    <row r="481" spans="1:19" s="184" customFormat="1" ht="15" customHeight="1">
      <c r="A481" s="186"/>
      <c r="B481" s="193" t="s">
        <v>317</v>
      </c>
      <c r="C481" s="194" t="s">
        <v>1566</v>
      </c>
      <c r="D481" s="194" t="s">
        <v>914</v>
      </c>
      <c r="E481" s="195"/>
      <c r="F481" s="196"/>
      <c r="G481" s="195">
        <v>6</v>
      </c>
      <c r="H481" s="196">
        <v>5.6285178236397749E-3</v>
      </c>
      <c r="I481" s="195">
        <v>42</v>
      </c>
      <c r="J481" s="196">
        <v>4.0824261275272163E-3</v>
      </c>
      <c r="K481" s="195"/>
      <c r="L481" s="196"/>
      <c r="M481" s="195"/>
      <c r="N481" s="196"/>
      <c r="O481" s="197" t="s">
        <v>931</v>
      </c>
      <c r="P481" s="198">
        <v>7</v>
      </c>
      <c r="Q481" s="198">
        <v>7</v>
      </c>
      <c r="R481" s="199"/>
      <c r="S481" s="186"/>
    </row>
    <row r="482" spans="1:19" s="184" customFormat="1" ht="15" customHeight="1">
      <c r="A482" s="186"/>
      <c r="B482" s="193" t="s">
        <v>557</v>
      </c>
      <c r="C482" s="194" t="s">
        <v>928</v>
      </c>
      <c r="D482" s="194" t="s">
        <v>914</v>
      </c>
      <c r="E482" s="195">
        <v>1</v>
      </c>
      <c r="F482" s="196">
        <v>1.2195121951219513E-2</v>
      </c>
      <c r="G482" s="195">
        <v>81</v>
      </c>
      <c r="H482" s="196">
        <v>7.5984990619136966E-2</v>
      </c>
      <c r="I482" s="195">
        <v>761</v>
      </c>
      <c r="J482" s="196">
        <v>7.3969673405909792E-2</v>
      </c>
      <c r="K482" s="195">
        <v>13</v>
      </c>
      <c r="L482" s="196">
        <v>0.16049382716049382</v>
      </c>
      <c r="M482" s="195">
        <v>88</v>
      </c>
      <c r="N482" s="196">
        <v>0.11563731931668857</v>
      </c>
      <c r="O482" s="197" t="s">
        <v>920</v>
      </c>
      <c r="P482" s="198">
        <v>9.3950617283950617</v>
      </c>
      <c r="Q482" s="198">
        <v>7.4117647058823533</v>
      </c>
      <c r="R482" s="199"/>
      <c r="S482" s="186"/>
    </row>
    <row r="483" spans="1:19" s="184" customFormat="1" ht="15" customHeight="1">
      <c r="A483" s="186"/>
      <c r="B483" s="193" t="s">
        <v>556</v>
      </c>
      <c r="C483" s="194" t="s">
        <v>928</v>
      </c>
      <c r="D483" s="194" t="s">
        <v>914</v>
      </c>
      <c r="E483" s="195"/>
      <c r="F483" s="196"/>
      <c r="G483" s="195">
        <v>62</v>
      </c>
      <c r="H483" s="196">
        <v>5.8161350844277676E-2</v>
      </c>
      <c r="I483" s="195">
        <v>447</v>
      </c>
      <c r="J483" s="196">
        <v>4.3448678071539661E-2</v>
      </c>
      <c r="K483" s="195">
        <v>1</v>
      </c>
      <c r="L483" s="196">
        <v>1.6129032258064516E-2</v>
      </c>
      <c r="M483" s="195">
        <v>3</v>
      </c>
      <c r="N483" s="196">
        <v>6.7114093959731542E-3</v>
      </c>
      <c r="O483" s="197" t="s">
        <v>943</v>
      </c>
      <c r="P483" s="198">
        <v>7.209677419354839</v>
      </c>
      <c r="Q483" s="198">
        <v>7</v>
      </c>
      <c r="R483" s="199"/>
      <c r="S483" s="186"/>
    </row>
    <row r="484" spans="1:19" s="184" customFormat="1" ht="15" customHeight="1">
      <c r="A484" s="186"/>
      <c r="B484" s="193" t="s">
        <v>316</v>
      </c>
      <c r="C484" s="194" t="s">
        <v>1566</v>
      </c>
      <c r="D484" s="194" t="s">
        <v>914</v>
      </c>
      <c r="E484" s="195"/>
      <c r="F484" s="196"/>
      <c r="G484" s="195">
        <v>6</v>
      </c>
      <c r="H484" s="196">
        <v>5.6285178236397749E-3</v>
      </c>
      <c r="I484" s="195">
        <v>47</v>
      </c>
      <c r="J484" s="196">
        <v>4.5684292379471227E-3</v>
      </c>
      <c r="K484" s="195">
        <v>2</v>
      </c>
      <c r="L484" s="196">
        <v>0.33333333333333331</v>
      </c>
      <c r="M484" s="195">
        <v>6</v>
      </c>
      <c r="N484" s="196">
        <v>0.1276595744680851</v>
      </c>
      <c r="O484" s="197" t="s">
        <v>928</v>
      </c>
      <c r="P484" s="198">
        <v>7.833333333333333</v>
      </c>
      <c r="Q484" s="198">
        <v>5.25</v>
      </c>
      <c r="R484" s="199"/>
      <c r="S484" s="186"/>
    </row>
    <row r="485" spans="1:19" s="184" customFormat="1" ht="18.75" customHeight="1">
      <c r="A485" s="186"/>
      <c r="B485" s="200" t="s">
        <v>1006</v>
      </c>
      <c r="C485" s="201"/>
      <c r="D485" s="201"/>
      <c r="E485" s="202"/>
      <c r="F485" s="203"/>
      <c r="G485" s="202">
        <v>20</v>
      </c>
      <c r="H485" s="203">
        <v>1.8761726078799251E-2</v>
      </c>
      <c r="I485" s="202">
        <v>447</v>
      </c>
      <c r="J485" s="203">
        <v>4.3448678071539661E-2</v>
      </c>
      <c r="K485" s="202">
        <v>7</v>
      </c>
      <c r="L485" s="203">
        <v>0.35</v>
      </c>
      <c r="M485" s="202">
        <v>62</v>
      </c>
      <c r="N485" s="203">
        <v>0.13870246085011187</v>
      </c>
      <c r="O485" s="201"/>
      <c r="P485" s="204">
        <v>22.35</v>
      </c>
      <c r="Q485" s="204">
        <v>18.615384615384617</v>
      </c>
      <c r="R485" s="205">
        <v>7.4</v>
      </c>
      <c r="S485" s="186"/>
    </row>
    <row r="486" spans="1:19" s="184" customFormat="1" ht="18" customHeight="1">
      <c r="A486" s="186"/>
      <c r="B486" s="200" t="s">
        <v>1007</v>
      </c>
      <c r="C486" s="201"/>
      <c r="D486" s="201"/>
      <c r="E486" s="202">
        <v>0</v>
      </c>
      <c r="F486" s="203">
        <v>0</v>
      </c>
      <c r="G486" s="202">
        <v>65</v>
      </c>
      <c r="H486" s="203">
        <v>6.097560975609756E-2</v>
      </c>
      <c r="I486" s="202">
        <v>738</v>
      </c>
      <c r="J486" s="203">
        <v>7.1734059097978226E-2</v>
      </c>
      <c r="K486" s="202">
        <v>12</v>
      </c>
      <c r="L486" s="203">
        <v>0.18461538461538463</v>
      </c>
      <c r="M486" s="202">
        <v>70</v>
      </c>
      <c r="N486" s="203">
        <v>9.4850948509485097E-2</v>
      </c>
      <c r="O486" s="201"/>
      <c r="P486" s="204">
        <v>11.353846153846154</v>
      </c>
      <c r="Q486" s="204">
        <v>9.433962264150944</v>
      </c>
      <c r="R486" s="206"/>
      <c r="S486" s="186"/>
    </row>
    <row r="487" spans="1:19" s="184" customFormat="1" ht="18" customHeight="1">
      <c r="A487" s="186"/>
      <c r="B487" s="207" t="s">
        <v>887</v>
      </c>
      <c r="C487" s="208"/>
      <c r="D487" s="208"/>
      <c r="E487" s="209">
        <v>5</v>
      </c>
      <c r="F487" s="210">
        <v>4.6685340802987861E-3</v>
      </c>
      <c r="G487" s="209">
        <v>1066</v>
      </c>
      <c r="H487" s="210">
        <v>1</v>
      </c>
      <c r="I487" s="209">
        <v>10288</v>
      </c>
      <c r="J487" s="210">
        <v>1</v>
      </c>
      <c r="K487" s="209">
        <v>75</v>
      </c>
      <c r="L487" s="210">
        <v>7.0356472795497185E-2</v>
      </c>
      <c r="M487" s="209">
        <v>664</v>
      </c>
      <c r="N487" s="210">
        <v>6.4541213063763606E-2</v>
      </c>
      <c r="O487" s="208"/>
      <c r="P487" s="211">
        <v>9.6510318949343343</v>
      </c>
      <c r="Q487" s="211">
        <v>8.3299697275479314</v>
      </c>
      <c r="R487" s="212">
        <v>9.5098039215686274</v>
      </c>
      <c r="S487" s="186"/>
    </row>
    <row r="488" spans="1:19" s="184" customFormat="1" ht="15.75" customHeight="1">
      <c r="A488" s="186"/>
      <c r="B488" s="255" t="s">
        <v>988</v>
      </c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186"/>
    </row>
    <row r="489" spans="1:19" s="184" customFormat="1" ht="9" customHeight="1">
      <c r="A489" s="186"/>
      <c r="B489" s="186"/>
      <c r="C489" s="186"/>
      <c r="D489" s="186"/>
      <c r="E489" s="186"/>
      <c r="F489" s="186"/>
      <c r="G489" s="186"/>
      <c r="H489" s="186"/>
      <c r="I489" s="186"/>
      <c r="J489" s="186"/>
      <c r="K489" s="186"/>
      <c r="L489" s="186"/>
      <c r="M489" s="186"/>
      <c r="N489" s="186"/>
      <c r="O489" s="186"/>
      <c r="P489" s="186"/>
      <c r="Q489" s="186"/>
      <c r="R489" s="186"/>
      <c r="S489" s="186"/>
    </row>
    <row r="490" spans="1:19" s="184" customFormat="1" ht="9" customHeight="1">
      <c r="A490" s="186"/>
      <c r="B490" s="186"/>
      <c r="C490" s="186"/>
      <c r="D490" s="186"/>
      <c r="E490" s="186"/>
      <c r="F490" s="186"/>
      <c r="G490" s="186"/>
      <c r="H490" s="186"/>
      <c r="I490" s="186"/>
      <c r="J490" s="186"/>
      <c r="K490" s="186"/>
      <c r="L490" s="186"/>
      <c r="M490" s="186"/>
      <c r="N490" s="186"/>
      <c r="O490" s="186"/>
      <c r="P490" s="186"/>
      <c r="Q490" s="186"/>
      <c r="R490" s="186"/>
      <c r="S490" s="186"/>
    </row>
    <row r="491" spans="1:19" s="184" customFormat="1" ht="18" customHeight="1">
      <c r="A491" s="186"/>
      <c r="B491" s="187" t="s">
        <v>3680</v>
      </c>
      <c r="C491" s="186"/>
      <c r="D491" s="186"/>
      <c r="E491" s="186"/>
      <c r="F491" s="186"/>
      <c r="G491" s="186"/>
      <c r="H491" s="186"/>
      <c r="I491" s="186"/>
      <c r="J491" s="186"/>
      <c r="K491" s="186"/>
      <c r="L491" s="186"/>
      <c r="M491" s="186"/>
      <c r="N491" s="186"/>
      <c r="O491" s="186"/>
      <c r="P491" s="186"/>
      <c r="Q491" s="186"/>
      <c r="R491" s="186"/>
      <c r="S491" s="186"/>
    </row>
    <row r="492" spans="1:19" s="184" customFormat="1" ht="27" customHeight="1">
      <c r="A492" s="186"/>
      <c r="B492" s="247"/>
      <c r="C492" s="188"/>
      <c r="D492" s="248"/>
      <c r="E492" s="248"/>
      <c r="F492" s="248"/>
      <c r="G492" s="249" t="s">
        <v>893</v>
      </c>
      <c r="H492" s="249"/>
      <c r="I492" s="249"/>
      <c r="J492" s="249"/>
      <c r="K492" s="249"/>
      <c r="L492" s="249"/>
      <c r="M492" s="249"/>
      <c r="N492" s="249"/>
      <c r="O492" s="249"/>
      <c r="P492" s="249"/>
      <c r="Q492" s="249"/>
      <c r="R492" s="249"/>
      <c r="S492" s="186"/>
    </row>
    <row r="493" spans="1:19" s="184" customFormat="1" ht="18" customHeight="1">
      <c r="A493" s="186"/>
      <c r="B493" s="247"/>
      <c r="C493" s="189"/>
      <c r="D493" s="248"/>
      <c r="E493" s="248"/>
      <c r="F493" s="248"/>
      <c r="G493" s="250" t="s">
        <v>839</v>
      </c>
      <c r="H493" s="250"/>
      <c r="I493" s="250"/>
      <c r="J493" s="250"/>
      <c r="K493" s="251" t="s">
        <v>894</v>
      </c>
      <c r="L493" s="251"/>
      <c r="M493" s="251"/>
      <c r="N493" s="251"/>
      <c r="O493" s="251" t="s">
        <v>895</v>
      </c>
      <c r="P493" s="252" t="s">
        <v>896</v>
      </c>
      <c r="Q493" s="252"/>
      <c r="R493" s="252"/>
      <c r="S493" s="186"/>
    </row>
    <row r="494" spans="1:19" s="184" customFormat="1" ht="18" customHeight="1">
      <c r="A494" s="186"/>
      <c r="B494" s="253" t="s">
        <v>275</v>
      </c>
      <c r="C494" s="250" t="s">
        <v>998</v>
      </c>
      <c r="D494" s="250" t="s">
        <v>897</v>
      </c>
      <c r="E494" s="254" t="s">
        <v>849</v>
      </c>
      <c r="F494" s="254"/>
      <c r="G494" s="250" t="s">
        <v>898</v>
      </c>
      <c r="H494" s="250"/>
      <c r="I494" s="250" t="s">
        <v>899</v>
      </c>
      <c r="J494" s="250"/>
      <c r="K494" s="251" t="s">
        <v>898</v>
      </c>
      <c r="L494" s="251"/>
      <c r="M494" s="251" t="s">
        <v>899</v>
      </c>
      <c r="N494" s="251"/>
      <c r="O494" s="251"/>
      <c r="P494" s="252"/>
      <c r="Q494" s="252"/>
      <c r="R494" s="252"/>
      <c r="S494" s="186"/>
    </row>
    <row r="495" spans="1:19" s="184" customFormat="1" ht="45.75" customHeight="1">
      <c r="A495" s="186"/>
      <c r="B495" s="253"/>
      <c r="C495" s="250"/>
      <c r="D495" s="250"/>
      <c r="E495" s="190" t="s">
        <v>900</v>
      </c>
      <c r="F495" s="190" t="s">
        <v>901</v>
      </c>
      <c r="G495" s="190" t="s">
        <v>900</v>
      </c>
      <c r="H495" s="191" t="s">
        <v>902</v>
      </c>
      <c r="I495" s="190" t="s">
        <v>900</v>
      </c>
      <c r="J495" s="191" t="s">
        <v>902</v>
      </c>
      <c r="K495" s="191" t="s">
        <v>900</v>
      </c>
      <c r="L495" s="191" t="s">
        <v>901</v>
      </c>
      <c r="M495" s="191" t="s">
        <v>900</v>
      </c>
      <c r="N495" s="191" t="s">
        <v>901</v>
      </c>
      <c r="O495" s="251"/>
      <c r="P495" s="191" t="s">
        <v>903</v>
      </c>
      <c r="Q495" s="191" t="s">
        <v>904</v>
      </c>
      <c r="R495" s="192" t="s">
        <v>905</v>
      </c>
      <c r="S495" s="186"/>
    </row>
    <row r="496" spans="1:19" s="184" customFormat="1" ht="15" customHeight="1">
      <c r="A496" s="186"/>
      <c r="B496" s="193" t="s">
        <v>392</v>
      </c>
      <c r="C496" s="194" t="s">
        <v>1000</v>
      </c>
      <c r="D496" s="194" t="s">
        <v>914</v>
      </c>
      <c r="E496" s="195">
        <v>3</v>
      </c>
      <c r="F496" s="196">
        <v>2.5575447570332483E-3</v>
      </c>
      <c r="G496" s="195">
        <v>1170</v>
      </c>
      <c r="H496" s="196">
        <v>0.12436224489795919</v>
      </c>
      <c r="I496" s="195">
        <v>12301</v>
      </c>
      <c r="J496" s="196">
        <v>0.12435301253538213</v>
      </c>
      <c r="K496" s="195">
        <v>58</v>
      </c>
      <c r="L496" s="196">
        <v>4.957264957264957E-2</v>
      </c>
      <c r="M496" s="195">
        <v>413</v>
      </c>
      <c r="N496" s="196">
        <v>3.357450613771238E-2</v>
      </c>
      <c r="O496" s="197" t="s">
        <v>923</v>
      </c>
      <c r="P496" s="198">
        <v>10.513675213675214</v>
      </c>
      <c r="Q496" s="198">
        <v>9.4388489208633093</v>
      </c>
      <c r="R496" s="199"/>
      <c r="S496" s="186"/>
    </row>
    <row r="497" spans="1:19" s="184" customFormat="1" ht="15" customHeight="1">
      <c r="A497" s="186"/>
      <c r="B497" s="193" t="s">
        <v>778</v>
      </c>
      <c r="C497" s="194" t="s">
        <v>999</v>
      </c>
      <c r="D497" s="194" t="s">
        <v>907</v>
      </c>
      <c r="E497" s="195"/>
      <c r="F497" s="196"/>
      <c r="G497" s="195">
        <v>81</v>
      </c>
      <c r="H497" s="196">
        <v>8.6096938775510196E-3</v>
      </c>
      <c r="I497" s="195">
        <v>1106</v>
      </c>
      <c r="J497" s="196">
        <v>1.1180752122927618E-2</v>
      </c>
      <c r="K497" s="195">
        <v>3</v>
      </c>
      <c r="L497" s="196">
        <v>3.7037037037037035E-2</v>
      </c>
      <c r="M497" s="195">
        <v>62</v>
      </c>
      <c r="N497" s="196">
        <v>5.6057866184448461E-2</v>
      </c>
      <c r="O497" s="197" t="s">
        <v>908</v>
      </c>
      <c r="P497" s="198">
        <v>13.654320987654321</v>
      </c>
      <c r="Q497" s="198">
        <v>12.384615384615385</v>
      </c>
      <c r="R497" s="199">
        <v>3.7901234567901234</v>
      </c>
      <c r="S497" s="186"/>
    </row>
    <row r="498" spans="1:19" s="184" customFormat="1" ht="15" customHeight="1">
      <c r="A498" s="186"/>
      <c r="B498" s="193" t="s">
        <v>285</v>
      </c>
      <c r="C498" s="194" t="s">
        <v>1003</v>
      </c>
      <c r="D498" s="194" t="s">
        <v>914</v>
      </c>
      <c r="E498" s="195">
        <v>2</v>
      </c>
      <c r="F498" s="196">
        <v>1.5037593984962405E-2</v>
      </c>
      <c r="G498" s="195">
        <v>131</v>
      </c>
      <c r="H498" s="196">
        <v>1.3924319727891156E-2</v>
      </c>
      <c r="I498" s="195">
        <v>1165</v>
      </c>
      <c r="J498" s="196">
        <v>1.1777193691872219E-2</v>
      </c>
      <c r="K498" s="195">
        <v>7</v>
      </c>
      <c r="L498" s="196">
        <v>5.3435114503816793E-2</v>
      </c>
      <c r="M498" s="195">
        <v>97</v>
      </c>
      <c r="N498" s="196">
        <v>8.3261802575107291E-2</v>
      </c>
      <c r="O498" s="197" t="s">
        <v>917</v>
      </c>
      <c r="P498" s="198">
        <v>8.8931297709923669</v>
      </c>
      <c r="Q498" s="198">
        <v>7.314516129032258</v>
      </c>
      <c r="R498" s="199"/>
      <c r="S498" s="186"/>
    </row>
    <row r="499" spans="1:19" s="184" customFormat="1" ht="15" customHeight="1">
      <c r="A499" s="186"/>
      <c r="B499" s="193" t="s">
        <v>357</v>
      </c>
      <c r="C499" s="194" t="s">
        <v>1004</v>
      </c>
      <c r="D499" s="194" t="s">
        <v>914</v>
      </c>
      <c r="E499" s="195"/>
      <c r="F499" s="196"/>
      <c r="G499" s="195">
        <v>323</v>
      </c>
      <c r="H499" s="196">
        <v>3.4332482993197279E-2</v>
      </c>
      <c r="I499" s="195">
        <v>3428</v>
      </c>
      <c r="J499" s="196">
        <v>3.4654266073594821E-2</v>
      </c>
      <c r="K499" s="195">
        <v>19</v>
      </c>
      <c r="L499" s="196">
        <v>5.8823529411764705E-2</v>
      </c>
      <c r="M499" s="195">
        <v>192</v>
      </c>
      <c r="N499" s="196">
        <v>5.6009334889148193E-2</v>
      </c>
      <c r="O499" s="197" t="s">
        <v>922</v>
      </c>
      <c r="P499" s="198">
        <v>10.613003095975232</v>
      </c>
      <c r="Q499" s="198">
        <v>8.9572368421052637</v>
      </c>
      <c r="R499" s="199"/>
      <c r="S499" s="186"/>
    </row>
    <row r="500" spans="1:19" s="184" customFormat="1" ht="15" customHeight="1">
      <c r="A500" s="186"/>
      <c r="B500" s="193" t="s">
        <v>287</v>
      </c>
      <c r="C500" s="194" t="s">
        <v>1003</v>
      </c>
      <c r="D500" s="194" t="s">
        <v>914</v>
      </c>
      <c r="E500" s="195"/>
      <c r="F500" s="196"/>
      <c r="G500" s="195">
        <v>330</v>
      </c>
      <c r="H500" s="196">
        <v>3.5076530612244895E-2</v>
      </c>
      <c r="I500" s="195">
        <v>3721</v>
      </c>
      <c r="J500" s="196">
        <v>3.7616255560048523E-2</v>
      </c>
      <c r="K500" s="195">
        <v>11</v>
      </c>
      <c r="L500" s="196">
        <v>3.3333333333333333E-2</v>
      </c>
      <c r="M500" s="195">
        <v>147</v>
      </c>
      <c r="N500" s="196">
        <v>3.9505509271701156E-2</v>
      </c>
      <c r="O500" s="197" t="s">
        <v>919</v>
      </c>
      <c r="P500" s="198">
        <v>11.275757575757575</v>
      </c>
      <c r="Q500" s="198">
        <v>10.169278996865204</v>
      </c>
      <c r="R500" s="199"/>
      <c r="S500" s="186"/>
    </row>
    <row r="501" spans="1:19" s="184" customFormat="1" ht="15" customHeight="1">
      <c r="A501" s="186"/>
      <c r="B501" s="193" t="s">
        <v>358</v>
      </c>
      <c r="C501" s="194" t="s">
        <v>1004</v>
      </c>
      <c r="D501" s="194" t="s">
        <v>914</v>
      </c>
      <c r="E501" s="195">
        <v>1</v>
      </c>
      <c r="F501" s="196">
        <v>2.4813895781637717E-3</v>
      </c>
      <c r="G501" s="195">
        <v>402</v>
      </c>
      <c r="H501" s="196">
        <v>4.2729591836734693E-2</v>
      </c>
      <c r="I501" s="195">
        <v>3512</v>
      </c>
      <c r="J501" s="196">
        <v>3.5503437120905784E-2</v>
      </c>
      <c r="K501" s="195">
        <v>12</v>
      </c>
      <c r="L501" s="196">
        <v>2.9850746268656716E-2</v>
      </c>
      <c r="M501" s="195">
        <v>129</v>
      </c>
      <c r="N501" s="196">
        <v>3.6731207289293848E-2</v>
      </c>
      <c r="O501" s="197" t="s">
        <v>939</v>
      </c>
      <c r="P501" s="198">
        <v>8.7363184079601997</v>
      </c>
      <c r="Q501" s="198">
        <v>8.0282051282051281</v>
      </c>
      <c r="R501" s="199"/>
      <c r="S501" s="186"/>
    </row>
    <row r="502" spans="1:19" s="184" customFormat="1" ht="15" customHeight="1">
      <c r="A502" s="186"/>
      <c r="B502" s="193" t="s">
        <v>359</v>
      </c>
      <c r="C502" s="194" t="s">
        <v>1004</v>
      </c>
      <c r="D502" s="194" t="s">
        <v>914</v>
      </c>
      <c r="E502" s="195"/>
      <c r="F502" s="196"/>
      <c r="G502" s="195">
        <v>591</v>
      </c>
      <c r="H502" s="196">
        <v>6.2818877551020405E-2</v>
      </c>
      <c r="I502" s="195">
        <v>6656</v>
      </c>
      <c r="J502" s="196">
        <v>6.7286696320258799E-2</v>
      </c>
      <c r="K502" s="195">
        <v>120</v>
      </c>
      <c r="L502" s="196">
        <v>0.20304568527918782</v>
      </c>
      <c r="M502" s="195">
        <v>1087</v>
      </c>
      <c r="N502" s="196">
        <v>0.16331129807692307</v>
      </c>
      <c r="O502" s="197" t="s">
        <v>931</v>
      </c>
      <c r="P502" s="198">
        <v>11.262267343485618</v>
      </c>
      <c r="Q502" s="198">
        <v>7.995753715498938</v>
      </c>
      <c r="R502" s="199"/>
      <c r="S502" s="186"/>
    </row>
    <row r="503" spans="1:19" s="184" customFormat="1" ht="15" customHeight="1">
      <c r="A503" s="186"/>
      <c r="B503" s="193" t="s">
        <v>810</v>
      </c>
      <c r="C503" s="194" t="s">
        <v>926</v>
      </c>
      <c r="D503" s="194" t="s">
        <v>914</v>
      </c>
      <c r="E503" s="195">
        <v>2</v>
      </c>
      <c r="F503" s="196">
        <v>3.7593984962406013E-3</v>
      </c>
      <c r="G503" s="195">
        <v>530</v>
      </c>
      <c r="H503" s="196">
        <v>5.6335034013605442E-2</v>
      </c>
      <c r="I503" s="195">
        <v>6800</v>
      </c>
      <c r="J503" s="196">
        <v>6.8742418115649004E-2</v>
      </c>
      <c r="K503" s="195">
        <v>12</v>
      </c>
      <c r="L503" s="196">
        <v>2.2641509433962263E-2</v>
      </c>
      <c r="M503" s="195">
        <v>156</v>
      </c>
      <c r="N503" s="196">
        <v>2.2941176470588236E-2</v>
      </c>
      <c r="O503" s="197" t="s">
        <v>980</v>
      </c>
      <c r="P503" s="198">
        <v>12.830188679245284</v>
      </c>
      <c r="Q503" s="198">
        <v>11.866795366795367</v>
      </c>
      <c r="R503" s="199"/>
      <c r="S503" s="186"/>
    </row>
    <row r="504" spans="1:19" s="184" customFormat="1" ht="15" customHeight="1">
      <c r="A504" s="186"/>
      <c r="B504" s="193" t="s">
        <v>573</v>
      </c>
      <c r="C504" s="194" t="s">
        <v>924</v>
      </c>
      <c r="D504" s="194" t="s">
        <v>914</v>
      </c>
      <c r="E504" s="195">
        <v>1</v>
      </c>
      <c r="F504" s="196">
        <v>4.9019607843137254E-3</v>
      </c>
      <c r="G504" s="195">
        <v>203</v>
      </c>
      <c r="H504" s="196">
        <v>2.1577380952380952E-2</v>
      </c>
      <c r="I504" s="195">
        <v>2301</v>
      </c>
      <c r="J504" s="196">
        <v>2.3261221188839467E-2</v>
      </c>
      <c r="K504" s="195">
        <v>5</v>
      </c>
      <c r="L504" s="196">
        <v>2.4630541871921183E-2</v>
      </c>
      <c r="M504" s="195">
        <v>33</v>
      </c>
      <c r="N504" s="196">
        <v>1.4341590612777053E-2</v>
      </c>
      <c r="O504" s="197" t="s">
        <v>951</v>
      </c>
      <c r="P504" s="198">
        <v>11.334975369458128</v>
      </c>
      <c r="Q504" s="198">
        <v>10.722222222222221</v>
      </c>
      <c r="R504" s="199"/>
      <c r="S504" s="186"/>
    </row>
    <row r="505" spans="1:19" s="184" customFormat="1" ht="15" customHeight="1">
      <c r="A505" s="186"/>
      <c r="B505" s="193" t="s">
        <v>446</v>
      </c>
      <c r="C505" s="194" t="s">
        <v>1001</v>
      </c>
      <c r="D505" s="194" t="s">
        <v>914</v>
      </c>
      <c r="E505" s="195">
        <v>5</v>
      </c>
      <c r="F505" s="196">
        <v>4.2735042735042736E-2</v>
      </c>
      <c r="G505" s="195">
        <v>112</v>
      </c>
      <c r="H505" s="196">
        <v>1.1904761904761904E-2</v>
      </c>
      <c r="I505" s="195">
        <v>719</v>
      </c>
      <c r="J505" s="196">
        <v>7.2684997978164174E-3</v>
      </c>
      <c r="K505" s="195">
        <v>3</v>
      </c>
      <c r="L505" s="196">
        <v>2.6785714285714284E-2</v>
      </c>
      <c r="M505" s="195">
        <v>8</v>
      </c>
      <c r="N505" s="196">
        <v>1.1126564673157162E-2</v>
      </c>
      <c r="O505" s="197" t="s">
        <v>926</v>
      </c>
      <c r="P505" s="198">
        <v>6.4196428571428568</v>
      </c>
      <c r="Q505" s="198">
        <v>6.0275229357798166</v>
      </c>
      <c r="R505" s="199"/>
      <c r="S505" s="186"/>
    </row>
    <row r="506" spans="1:19" s="184" customFormat="1" ht="15" customHeight="1">
      <c r="A506" s="186"/>
      <c r="B506" s="193" t="s">
        <v>466</v>
      </c>
      <c r="C506" s="194" t="s">
        <v>1002</v>
      </c>
      <c r="D506" s="194" t="s">
        <v>914</v>
      </c>
      <c r="E506" s="195"/>
      <c r="F506" s="196"/>
      <c r="G506" s="195">
        <v>89</v>
      </c>
      <c r="H506" s="196">
        <v>9.4600340136054423E-3</v>
      </c>
      <c r="I506" s="195">
        <v>960</v>
      </c>
      <c r="J506" s="196">
        <v>9.7048119692680953E-3</v>
      </c>
      <c r="K506" s="195">
        <v>2</v>
      </c>
      <c r="L506" s="196">
        <v>2.247191011235955E-2</v>
      </c>
      <c r="M506" s="195">
        <v>7</v>
      </c>
      <c r="N506" s="196">
        <v>7.2916666666666668E-3</v>
      </c>
      <c r="O506" s="197" t="s">
        <v>952</v>
      </c>
      <c r="P506" s="198">
        <v>10.786516853932584</v>
      </c>
      <c r="Q506" s="198">
        <v>10.172413793103448</v>
      </c>
      <c r="R506" s="199"/>
      <c r="S506" s="186"/>
    </row>
    <row r="507" spans="1:19" s="184" customFormat="1" ht="15" customHeight="1">
      <c r="A507" s="186"/>
      <c r="B507" s="193" t="s">
        <v>360</v>
      </c>
      <c r="C507" s="194" t="s">
        <v>1004</v>
      </c>
      <c r="D507" s="194" t="s">
        <v>914</v>
      </c>
      <c r="E507" s="195"/>
      <c r="F507" s="196"/>
      <c r="G507" s="195">
        <v>290</v>
      </c>
      <c r="H507" s="196">
        <v>3.0824829931972789E-2</v>
      </c>
      <c r="I507" s="195">
        <v>2613</v>
      </c>
      <c r="J507" s="196">
        <v>2.6415285078851596E-2</v>
      </c>
      <c r="K507" s="195">
        <v>12</v>
      </c>
      <c r="L507" s="196">
        <v>4.1379310344827586E-2</v>
      </c>
      <c r="M507" s="195">
        <v>76</v>
      </c>
      <c r="N507" s="196">
        <v>2.9085342518178341E-2</v>
      </c>
      <c r="O507" s="197" t="s">
        <v>939</v>
      </c>
      <c r="P507" s="198">
        <v>9.0103448275862075</v>
      </c>
      <c r="Q507" s="198">
        <v>8.2194244604316555</v>
      </c>
      <c r="R507" s="199"/>
      <c r="S507" s="186"/>
    </row>
    <row r="508" spans="1:19" s="184" customFormat="1" ht="15" customHeight="1">
      <c r="A508" s="186"/>
      <c r="B508" s="193" t="s">
        <v>352</v>
      </c>
      <c r="C508" s="194" t="s">
        <v>1004</v>
      </c>
      <c r="D508" s="194" t="s">
        <v>914</v>
      </c>
      <c r="E508" s="195"/>
      <c r="F508" s="196"/>
      <c r="G508" s="195">
        <v>86</v>
      </c>
      <c r="H508" s="196">
        <v>9.1411564625850338E-3</v>
      </c>
      <c r="I508" s="195">
        <v>1113</v>
      </c>
      <c r="J508" s="196">
        <v>1.1251516376870198E-2</v>
      </c>
      <c r="K508" s="195">
        <v>3</v>
      </c>
      <c r="L508" s="196">
        <v>3.4883720930232558E-2</v>
      </c>
      <c r="M508" s="195">
        <v>12</v>
      </c>
      <c r="N508" s="196">
        <v>1.078167115902965E-2</v>
      </c>
      <c r="O508" s="197" t="s">
        <v>941</v>
      </c>
      <c r="P508" s="198">
        <v>12.94186046511628</v>
      </c>
      <c r="Q508" s="198">
        <v>11.963855421686747</v>
      </c>
      <c r="R508" s="199"/>
      <c r="S508" s="186"/>
    </row>
    <row r="509" spans="1:19" s="184" customFormat="1" ht="15" customHeight="1">
      <c r="A509" s="186"/>
      <c r="B509" s="193" t="s">
        <v>652</v>
      </c>
      <c r="C509" s="194" t="s">
        <v>916</v>
      </c>
      <c r="D509" s="194" t="s">
        <v>914</v>
      </c>
      <c r="E509" s="195">
        <v>4</v>
      </c>
      <c r="F509" s="196">
        <v>1.7543859649122806E-2</v>
      </c>
      <c r="G509" s="195">
        <v>224</v>
      </c>
      <c r="H509" s="196">
        <v>2.3809523809523808E-2</v>
      </c>
      <c r="I509" s="195">
        <v>2069</v>
      </c>
      <c r="J509" s="196">
        <v>2.0915891629599677E-2</v>
      </c>
      <c r="K509" s="195">
        <v>7</v>
      </c>
      <c r="L509" s="196">
        <v>3.125E-2</v>
      </c>
      <c r="M509" s="195">
        <v>99</v>
      </c>
      <c r="N509" s="196">
        <v>4.7849202513291444E-2</v>
      </c>
      <c r="O509" s="197" t="s">
        <v>953</v>
      </c>
      <c r="P509" s="198">
        <v>9.2366071428571423</v>
      </c>
      <c r="Q509" s="198">
        <v>8.2718894009216584</v>
      </c>
      <c r="R509" s="199"/>
      <c r="S509" s="186"/>
    </row>
    <row r="510" spans="1:19" s="184" customFormat="1" ht="15" customHeight="1">
      <c r="A510" s="186"/>
      <c r="B510" s="193" t="s">
        <v>760</v>
      </c>
      <c r="C510" s="194" t="s">
        <v>1003</v>
      </c>
      <c r="D510" s="194" t="s">
        <v>914</v>
      </c>
      <c r="E510" s="195"/>
      <c r="F510" s="196"/>
      <c r="G510" s="195">
        <v>165</v>
      </c>
      <c r="H510" s="196">
        <v>1.7538265306122448E-2</v>
      </c>
      <c r="I510" s="195">
        <v>1310</v>
      </c>
      <c r="J510" s="196">
        <v>1.3243024666397089E-2</v>
      </c>
      <c r="K510" s="195">
        <v>20</v>
      </c>
      <c r="L510" s="196">
        <v>0.12121212121212122</v>
      </c>
      <c r="M510" s="195">
        <v>102</v>
      </c>
      <c r="N510" s="196">
        <v>7.786259541984733E-2</v>
      </c>
      <c r="O510" s="197" t="s">
        <v>920</v>
      </c>
      <c r="P510" s="198">
        <v>7.9393939393939394</v>
      </c>
      <c r="Q510" s="198">
        <v>6.5379310344827584</v>
      </c>
      <c r="R510" s="199"/>
      <c r="S510" s="186"/>
    </row>
    <row r="511" spans="1:19" s="184" customFormat="1" ht="15" customHeight="1">
      <c r="A511" s="186"/>
      <c r="B511" s="193" t="s">
        <v>472</v>
      </c>
      <c r="C511" s="194" t="s">
        <v>999</v>
      </c>
      <c r="D511" s="194" t="s">
        <v>907</v>
      </c>
      <c r="E511" s="195"/>
      <c r="F511" s="196"/>
      <c r="G511" s="195">
        <v>81</v>
      </c>
      <c r="H511" s="196">
        <v>8.6096938775510196E-3</v>
      </c>
      <c r="I511" s="195">
        <v>1258</v>
      </c>
      <c r="J511" s="196">
        <v>1.2717347351395066E-2</v>
      </c>
      <c r="K511" s="195">
        <v>20</v>
      </c>
      <c r="L511" s="196">
        <v>0.24691358024691357</v>
      </c>
      <c r="M511" s="195">
        <v>175</v>
      </c>
      <c r="N511" s="196">
        <v>0.13910969793322733</v>
      </c>
      <c r="O511" s="197" t="s">
        <v>936</v>
      </c>
      <c r="P511" s="198">
        <v>15.530864197530864</v>
      </c>
      <c r="Q511" s="198">
        <v>11.524590163934427</v>
      </c>
      <c r="R511" s="199">
        <v>4.3703703703703702</v>
      </c>
      <c r="S511" s="186"/>
    </row>
    <row r="512" spans="1:19" s="184" customFormat="1" ht="15" customHeight="1">
      <c r="A512" s="186"/>
      <c r="B512" s="193" t="s">
        <v>348</v>
      </c>
      <c r="C512" s="194" t="s">
        <v>1004</v>
      </c>
      <c r="D512" s="194" t="s">
        <v>914</v>
      </c>
      <c r="E512" s="195"/>
      <c r="F512" s="196"/>
      <c r="G512" s="195">
        <v>102</v>
      </c>
      <c r="H512" s="196">
        <v>1.0841836734693877E-2</v>
      </c>
      <c r="I512" s="195">
        <v>1108</v>
      </c>
      <c r="J512" s="196">
        <v>1.1200970481196927E-2</v>
      </c>
      <c r="K512" s="195"/>
      <c r="L512" s="196"/>
      <c r="M512" s="195"/>
      <c r="N512" s="196"/>
      <c r="O512" s="197" t="s">
        <v>938</v>
      </c>
      <c r="P512" s="198">
        <v>10.862745098039216</v>
      </c>
      <c r="Q512" s="198">
        <v>10.862745098039216</v>
      </c>
      <c r="R512" s="199"/>
      <c r="S512" s="186"/>
    </row>
    <row r="513" spans="1:19" s="184" customFormat="1" ht="15" customHeight="1">
      <c r="A513" s="186"/>
      <c r="B513" s="193" t="s">
        <v>683</v>
      </c>
      <c r="C513" s="194" t="s">
        <v>936</v>
      </c>
      <c r="D513" s="194" t="s">
        <v>914</v>
      </c>
      <c r="E513" s="195">
        <v>3</v>
      </c>
      <c r="F513" s="196">
        <v>1.2711864406779662E-2</v>
      </c>
      <c r="G513" s="195">
        <v>233</v>
      </c>
      <c r="H513" s="196">
        <v>2.4766156462585034E-2</v>
      </c>
      <c r="I513" s="195">
        <v>2040</v>
      </c>
      <c r="J513" s="196">
        <v>2.0622725434694702E-2</v>
      </c>
      <c r="K513" s="195">
        <v>2</v>
      </c>
      <c r="L513" s="196">
        <v>8.5836909871244635E-3</v>
      </c>
      <c r="M513" s="195">
        <v>37</v>
      </c>
      <c r="N513" s="196">
        <v>1.8137254901960786E-2</v>
      </c>
      <c r="O513" s="197" t="s">
        <v>951</v>
      </c>
      <c r="P513" s="198">
        <v>8.7553648068669521</v>
      </c>
      <c r="Q513" s="198">
        <v>8.4199134199134207</v>
      </c>
      <c r="R513" s="199"/>
      <c r="S513" s="186"/>
    </row>
    <row r="514" spans="1:19" s="184" customFormat="1" ht="15" customHeight="1">
      <c r="A514" s="186"/>
      <c r="B514" s="193" t="s">
        <v>437</v>
      </c>
      <c r="C514" s="194" t="s">
        <v>1001</v>
      </c>
      <c r="D514" s="194" t="s">
        <v>914</v>
      </c>
      <c r="E514" s="195"/>
      <c r="F514" s="196"/>
      <c r="G514" s="195">
        <v>107</v>
      </c>
      <c r="H514" s="196">
        <v>1.1373299319727892E-2</v>
      </c>
      <c r="I514" s="195">
        <v>957</v>
      </c>
      <c r="J514" s="196">
        <v>9.6744844318641318E-3</v>
      </c>
      <c r="K514" s="195">
        <v>27</v>
      </c>
      <c r="L514" s="196">
        <v>0.25233644859813081</v>
      </c>
      <c r="M514" s="195">
        <v>187</v>
      </c>
      <c r="N514" s="196">
        <v>0.19540229885057472</v>
      </c>
      <c r="O514" s="197" t="s">
        <v>924</v>
      </c>
      <c r="P514" s="198">
        <v>8.94392523364486</v>
      </c>
      <c r="Q514" s="198">
        <v>5.9124999999999996</v>
      </c>
      <c r="R514" s="199"/>
      <c r="S514" s="186"/>
    </row>
    <row r="515" spans="1:19" s="184" customFormat="1" ht="15" customHeight="1">
      <c r="A515" s="186"/>
      <c r="B515" s="193" t="s">
        <v>578</v>
      </c>
      <c r="C515" s="194" t="s">
        <v>924</v>
      </c>
      <c r="D515" s="194" t="s">
        <v>914</v>
      </c>
      <c r="E515" s="195">
        <v>1</v>
      </c>
      <c r="F515" s="196">
        <v>6.993006993006993E-3</v>
      </c>
      <c r="G515" s="195">
        <v>142</v>
      </c>
      <c r="H515" s="196">
        <v>1.5093537414965986E-2</v>
      </c>
      <c r="I515" s="195">
        <v>1296</v>
      </c>
      <c r="J515" s="196">
        <v>1.3101496158511928E-2</v>
      </c>
      <c r="K515" s="195">
        <v>10</v>
      </c>
      <c r="L515" s="196">
        <v>7.0422535211267609E-2</v>
      </c>
      <c r="M515" s="195">
        <v>118</v>
      </c>
      <c r="N515" s="196">
        <v>9.1049382716049385E-2</v>
      </c>
      <c r="O515" s="197" t="s">
        <v>926</v>
      </c>
      <c r="P515" s="198">
        <v>9.126760563380282</v>
      </c>
      <c r="Q515" s="198">
        <v>7.5606060606060606</v>
      </c>
      <c r="R515" s="199"/>
      <c r="S515" s="186"/>
    </row>
    <row r="516" spans="1:19" s="184" customFormat="1" ht="15" customHeight="1">
      <c r="A516" s="186"/>
      <c r="B516" s="193" t="s">
        <v>407</v>
      </c>
      <c r="C516" s="194" t="s">
        <v>1000</v>
      </c>
      <c r="D516" s="194" t="s">
        <v>914</v>
      </c>
      <c r="E516" s="195">
        <v>1</v>
      </c>
      <c r="F516" s="196">
        <v>1.2500000000000001E-2</v>
      </c>
      <c r="G516" s="195">
        <v>79</v>
      </c>
      <c r="H516" s="196">
        <v>8.3971088435374156E-3</v>
      </c>
      <c r="I516" s="195">
        <v>547</v>
      </c>
      <c r="J516" s="196">
        <v>5.5297209866558839E-3</v>
      </c>
      <c r="K516" s="195"/>
      <c r="L516" s="196"/>
      <c r="M516" s="195"/>
      <c r="N516" s="196"/>
      <c r="O516" s="197" t="s">
        <v>939</v>
      </c>
      <c r="P516" s="198">
        <v>6.924050632911392</v>
      </c>
      <c r="Q516" s="198">
        <v>6.924050632911392</v>
      </c>
      <c r="R516" s="199"/>
      <c r="S516" s="186"/>
    </row>
    <row r="517" spans="1:19" s="184" customFormat="1" ht="15" customHeight="1">
      <c r="A517" s="186"/>
      <c r="B517" s="193" t="s">
        <v>288</v>
      </c>
      <c r="C517" s="194" t="s">
        <v>1003</v>
      </c>
      <c r="D517" s="194" t="s">
        <v>914</v>
      </c>
      <c r="E517" s="195"/>
      <c r="F517" s="196"/>
      <c r="G517" s="195">
        <v>108</v>
      </c>
      <c r="H517" s="196">
        <v>1.1479591836734694E-2</v>
      </c>
      <c r="I517" s="195">
        <v>1238</v>
      </c>
      <c r="J517" s="196">
        <v>1.2515163768701982E-2</v>
      </c>
      <c r="K517" s="195">
        <v>5</v>
      </c>
      <c r="L517" s="196">
        <v>4.6296296296296294E-2</v>
      </c>
      <c r="M517" s="195">
        <v>40</v>
      </c>
      <c r="N517" s="196">
        <v>3.2310177705977383E-2</v>
      </c>
      <c r="O517" s="197" t="s">
        <v>919</v>
      </c>
      <c r="P517" s="198">
        <v>11.462962962962964</v>
      </c>
      <c r="Q517" s="198">
        <v>10.174757281553399</v>
      </c>
      <c r="R517" s="199"/>
      <c r="S517" s="186"/>
    </row>
    <row r="518" spans="1:19" s="184" customFormat="1" ht="15" customHeight="1">
      <c r="A518" s="186"/>
      <c r="B518" s="193" t="s">
        <v>445</v>
      </c>
      <c r="C518" s="194" t="s">
        <v>1001</v>
      </c>
      <c r="D518" s="194" t="s">
        <v>914</v>
      </c>
      <c r="E518" s="195"/>
      <c r="F518" s="196"/>
      <c r="G518" s="195">
        <v>82</v>
      </c>
      <c r="H518" s="196">
        <v>8.7159863945578224E-3</v>
      </c>
      <c r="I518" s="195">
        <v>850</v>
      </c>
      <c r="J518" s="196">
        <v>8.5928022644561255E-3</v>
      </c>
      <c r="K518" s="195">
        <v>32</v>
      </c>
      <c r="L518" s="196">
        <v>0.3902439024390244</v>
      </c>
      <c r="M518" s="195">
        <v>265</v>
      </c>
      <c r="N518" s="196">
        <v>0.31176470588235294</v>
      </c>
      <c r="O518" s="197" t="s">
        <v>928</v>
      </c>
      <c r="P518" s="198">
        <v>10.365853658536585</v>
      </c>
      <c r="Q518" s="198">
        <v>5.3</v>
      </c>
      <c r="R518" s="199"/>
      <c r="S518" s="186"/>
    </row>
    <row r="519" spans="1:19" s="184" customFormat="1" ht="15" customHeight="1">
      <c r="A519" s="186"/>
      <c r="B519" s="193" t="s">
        <v>470</v>
      </c>
      <c r="C519" s="194" t="s">
        <v>1002</v>
      </c>
      <c r="D519" s="194" t="s">
        <v>914</v>
      </c>
      <c r="E519" s="195"/>
      <c r="F519" s="196"/>
      <c r="G519" s="195">
        <v>81</v>
      </c>
      <c r="H519" s="196">
        <v>8.6096938775510196E-3</v>
      </c>
      <c r="I519" s="195">
        <v>934</v>
      </c>
      <c r="J519" s="196">
        <v>9.4419733117670837E-3</v>
      </c>
      <c r="K519" s="195">
        <v>23</v>
      </c>
      <c r="L519" s="196">
        <v>0.2839506172839506</v>
      </c>
      <c r="M519" s="195">
        <v>200</v>
      </c>
      <c r="N519" s="196">
        <v>0.21413276231263384</v>
      </c>
      <c r="O519" s="197" t="s">
        <v>920</v>
      </c>
      <c r="P519" s="198">
        <v>11.530864197530864</v>
      </c>
      <c r="Q519" s="198">
        <v>7.5</v>
      </c>
      <c r="R519" s="199"/>
      <c r="S519" s="186"/>
    </row>
    <row r="520" spans="1:19" s="184" customFormat="1" ht="15" customHeight="1">
      <c r="A520" s="186"/>
      <c r="B520" s="193" t="s">
        <v>554</v>
      </c>
      <c r="C520" s="194" t="s">
        <v>928</v>
      </c>
      <c r="D520" s="194" t="s">
        <v>914</v>
      </c>
      <c r="E520" s="195">
        <v>1</v>
      </c>
      <c r="F520" s="196">
        <v>8.130081300813009E-3</v>
      </c>
      <c r="G520" s="195">
        <v>122</v>
      </c>
      <c r="H520" s="196">
        <v>1.2967687074829932E-2</v>
      </c>
      <c r="I520" s="195">
        <v>907</v>
      </c>
      <c r="J520" s="196">
        <v>9.1690254751314194E-3</v>
      </c>
      <c r="K520" s="195">
        <v>4</v>
      </c>
      <c r="L520" s="196">
        <v>3.2786885245901641E-2</v>
      </c>
      <c r="M520" s="195">
        <v>20</v>
      </c>
      <c r="N520" s="196">
        <v>2.2050716648291068E-2</v>
      </c>
      <c r="O520" s="197" t="s">
        <v>918</v>
      </c>
      <c r="P520" s="198">
        <v>7.4344262295081966</v>
      </c>
      <c r="Q520" s="198">
        <v>6.8389830508474576</v>
      </c>
      <c r="R520" s="199"/>
      <c r="S520" s="186"/>
    </row>
    <row r="521" spans="1:19" s="184" customFormat="1" ht="15" customHeight="1">
      <c r="A521" s="186"/>
      <c r="B521" s="193" t="s">
        <v>577</v>
      </c>
      <c r="C521" s="194" t="s">
        <v>924</v>
      </c>
      <c r="D521" s="194" t="s">
        <v>914</v>
      </c>
      <c r="E521" s="195"/>
      <c r="F521" s="196"/>
      <c r="G521" s="195">
        <v>141</v>
      </c>
      <c r="H521" s="196">
        <v>1.4987244897959183E-2</v>
      </c>
      <c r="I521" s="195">
        <v>1527</v>
      </c>
      <c r="J521" s="196">
        <v>1.5436716538617064E-2</v>
      </c>
      <c r="K521" s="195">
        <v>45</v>
      </c>
      <c r="L521" s="196">
        <v>0.31914893617021278</v>
      </c>
      <c r="M521" s="195">
        <v>401</v>
      </c>
      <c r="N521" s="196">
        <v>0.26260641781270466</v>
      </c>
      <c r="O521" s="197" t="s">
        <v>924</v>
      </c>
      <c r="P521" s="198">
        <v>10.829787234042554</v>
      </c>
      <c r="Q521" s="198">
        <v>6.510416666666667</v>
      </c>
      <c r="R521" s="199"/>
      <c r="S521" s="186"/>
    </row>
    <row r="522" spans="1:19" s="184" customFormat="1" ht="15" customHeight="1">
      <c r="A522" s="186"/>
      <c r="B522" s="193" t="s">
        <v>452</v>
      </c>
      <c r="C522" s="194" t="s">
        <v>1001</v>
      </c>
      <c r="D522" s="194" t="s">
        <v>914</v>
      </c>
      <c r="E522" s="195">
        <v>2</v>
      </c>
      <c r="F522" s="196">
        <v>2.564102564102564E-2</v>
      </c>
      <c r="G522" s="195">
        <v>76</v>
      </c>
      <c r="H522" s="196">
        <v>8.0782312925170071E-3</v>
      </c>
      <c r="I522" s="195">
        <v>362</v>
      </c>
      <c r="J522" s="196">
        <v>3.6595228467448445E-3</v>
      </c>
      <c r="K522" s="195">
        <v>2</v>
      </c>
      <c r="L522" s="196">
        <v>2.6315789473684209E-2</v>
      </c>
      <c r="M522" s="195">
        <v>7</v>
      </c>
      <c r="N522" s="196">
        <v>1.9337016574585635E-2</v>
      </c>
      <c r="O522" s="197" t="s">
        <v>931</v>
      </c>
      <c r="P522" s="198">
        <v>4.7631578947368425</v>
      </c>
      <c r="Q522" s="198">
        <v>4.3918918918918921</v>
      </c>
      <c r="R522" s="199"/>
      <c r="S522" s="186"/>
    </row>
    <row r="523" spans="1:19" s="184" customFormat="1" ht="15" customHeight="1">
      <c r="A523" s="186"/>
      <c r="B523" s="193" t="s">
        <v>553</v>
      </c>
      <c r="C523" s="194" t="s">
        <v>928</v>
      </c>
      <c r="D523" s="194" t="s">
        <v>914</v>
      </c>
      <c r="E523" s="195"/>
      <c r="F523" s="196"/>
      <c r="G523" s="195">
        <v>129</v>
      </c>
      <c r="H523" s="196">
        <v>1.3711734693877551E-2</v>
      </c>
      <c r="I523" s="195">
        <v>1459</v>
      </c>
      <c r="J523" s="196">
        <v>1.4749292357460574E-2</v>
      </c>
      <c r="K523" s="195">
        <v>38</v>
      </c>
      <c r="L523" s="196">
        <v>0.29457364341085274</v>
      </c>
      <c r="M523" s="195">
        <v>306</v>
      </c>
      <c r="N523" s="196">
        <v>0.20973269362577107</v>
      </c>
      <c r="O523" s="197" t="s">
        <v>929</v>
      </c>
      <c r="P523" s="198">
        <v>11.310077519379846</v>
      </c>
      <c r="Q523" s="198">
        <v>7.6593406593406597</v>
      </c>
      <c r="R523" s="199"/>
      <c r="S523" s="186"/>
    </row>
    <row r="524" spans="1:19" s="184" customFormat="1" ht="15" customHeight="1">
      <c r="A524" s="186"/>
      <c r="B524" s="193" t="s">
        <v>679</v>
      </c>
      <c r="C524" s="194" t="s">
        <v>936</v>
      </c>
      <c r="D524" s="194" t="s">
        <v>914</v>
      </c>
      <c r="E524" s="195">
        <v>1</v>
      </c>
      <c r="F524" s="196">
        <v>1.2195121951219513E-2</v>
      </c>
      <c r="G524" s="195">
        <v>81</v>
      </c>
      <c r="H524" s="196">
        <v>8.6096938775510196E-3</v>
      </c>
      <c r="I524" s="195">
        <v>749</v>
      </c>
      <c r="J524" s="196">
        <v>7.5717751718560452E-3</v>
      </c>
      <c r="K524" s="195">
        <v>6</v>
      </c>
      <c r="L524" s="196">
        <v>7.407407407407407E-2</v>
      </c>
      <c r="M524" s="195">
        <v>22</v>
      </c>
      <c r="N524" s="196">
        <v>2.9372496662216287E-2</v>
      </c>
      <c r="O524" s="197" t="s">
        <v>926</v>
      </c>
      <c r="P524" s="198">
        <v>9.2469135802469129</v>
      </c>
      <c r="Q524" s="198">
        <v>8.2533333333333339</v>
      </c>
      <c r="R524" s="199"/>
      <c r="S524" s="186"/>
    </row>
    <row r="525" spans="1:19" s="184" customFormat="1" ht="15" customHeight="1">
      <c r="A525" s="186"/>
      <c r="B525" s="193" t="s">
        <v>366</v>
      </c>
      <c r="C525" s="194" t="s">
        <v>1004</v>
      </c>
      <c r="D525" s="194" t="s">
        <v>914</v>
      </c>
      <c r="E525" s="195"/>
      <c r="F525" s="196"/>
      <c r="G525" s="195">
        <v>74</v>
      </c>
      <c r="H525" s="196">
        <v>7.8656462585034014E-3</v>
      </c>
      <c r="I525" s="195">
        <v>680</v>
      </c>
      <c r="J525" s="196">
        <v>6.8742418115649009E-3</v>
      </c>
      <c r="K525" s="195">
        <v>18</v>
      </c>
      <c r="L525" s="196">
        <v>0.24324324324324326</v>
      </c>
      <c r="M525" s="195">
        <v>137</v>
      </c>
      <c r="N525" s="196">
        <v>0.20147058823529412</v>
      </c>
      <c r="O525" s="197" t="s">
        <v>924</v>
      </c>
      <c r="P525" s="198">
        <v>9.1891891891891895</v>
      </c>
      <c r="Q525" s="198">
        <v>6.1607142857142856</v>
      </c>
      <c r="R525" s="199"/>
      <c r="S525" s="186"/>
    </row>
    <row r="526" spans="1:19" s="184" customFormat="1" ht="18.75" customHeight="1">
      <c r="A526" s="186"/>
      <c r="B526" s="200" t="s">
        <v>1006</v>
      </c>
      <c r="C526" s="201"/>
      <c r="D526" s="201"/>
      <c r="E526" s="202"/>
      <c r="F526" s="203"/>
      <c r="G526" s="202">
        <v>317</v>
      </c>
      <c r="H526" s="203">
        <v>3.3694727891156462E-2</v>
      </c>
      <c r="I526" s="202">
        <v>5707</v>
      </c>
      <c r="J526" s="203">
        <v>5.7693085321471896E-2</v>
      </c>
      <c r="K526" s="202">
        <v>87</v>
      </c>
      <c r="L526" s="203">
        <v>0.27444794952681389</v>
      </c>
      <c r="M526" s="202">
        <v>961</v>
      </c>
      <c r="N526" s="203">
        <v>0.16838969686350097</v>
      </c>
      <c r="O526" s="201"/>
      <c r="P526" s="204">
        <v>18.003154574132491</v>
      </c>
      <c r="Q526" s="204">
        <v>14.895652173913044</v>
      </c>
      <c r="R526" s="205">
        <v>6.2681388012618298</v>
      </c>
      <c r="S526" s="186"/>
    </row>
    <row r="527" spans="1:19" s="184" customFormat="1" ht="18" customHeight="1">
      <c r="A527" s="186"/>
      <c r="B527" s="200" t="s">
        <v>1007</v>
      </c>
      <c r="C527" s="201"/>
      <c r="D527" s="201"/>
      <c r="E527" s="202">
        <v>22</v>
      </c>
      <c r="F527" s="203">
        <v>8.0058224163027658E-3</v>
      </c>
      <c r="G527" s="202">
        <v>2726</v>
      </c>
      <c r="H527" s="203">
        <v>0.28975340136054423</v>
      </c>
      <c r="I527" s="202">
        <v>27527</v>
      </c>
      <c r="J527" s="203">
        <v>0.27827537403962799</v>
      </c>
      <c r="K527" s="202">
        <v>430</v>
      </c>
      <c r="L527" s="203">
        <v>0.15774027879677183</v>
      </c>
      <c r="M527" s="202">
        <v>5009</v>
      </c>
      <c r="N527" s="203">
        <v>0.18196679623642242</v>
      </c>
      <c r="O527" s="201"/>
      <c r="P527" s="204">
        <v>10.097945707997065</v>
      </c>
      <c r="Q527" s="204">
        <v>7.5679442508710801</v>
      </c>
      <c r="R527" s="206"/>
      <c r="S527" s="186"/>
    </row>
    <row r="528" spans="1:19" s="184" customFormat="1" ht="18" customHeight="1">
      <c r="A528" s="186"/>
      <c r="B528" s="207" t="s">
        <v>887</v>
      </c>
      <c r="C528" s="208"/>
      <c r="D528" s="208"/>
      <c r="E528" s="209">
        <v>49</v>
      </c>
      <c r="F528" s="210">
        <v>5.1813471502590676E-3</v>
      </c>
      <c r="G528" s="209">
        <v>9408</v>
      </c>
      <c r="H528" s="210">
        <v>1</v>
      </c>
      <c r="I528" s="209">
        <v>98920</v>
      </c>
      <c r="J528" s="210">
        <v>1</v>
      </c>
      <c r="K528" s="209">
        <v>1043</v>
      </c>
      <c r="L528" s="210">
        <v>0.11086309523809523</v>
      </c>
      <c r="M528" s="209">
        <v>9744</v>
      </c>
      <c r="N528" s="210">
        <v>9.8503841488071175E-2</v>
      </c>
      <c r="O528" s="208"/>
      <c r="P528" s="211">
        <v>10.514455782312925</v>
      </c>
      <c r="Q528" s="211">
        <v>8.7038852361028098</v>
      </c>
      <c r="R528" s="212">
        <v>5.5281837160751568</v>
      </c>
      <c r="S528" s="186"/>
    </row>
    <row r="529" spans="1:19" s="184" customFormat="1" ht="15.75" customHeight="1">
      <c r="A529" s="186"/>
      <c r="B529" s="255" t="s">
        <v>988</v>
      </c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186"/>
    </row>
    <row r="530" spans="1:19" s="184" customFormat="1" ht="9" customHeight="1">
      <c r="A530" s="186"/>
      <c r="B530" s="186"/>
      <c r="C530" s="186"/>
      <c r="D530" s="186"/>
      <c r="E530" s="186"/>
      <c r="F530" s="186"/>
      <c r="G530" s="186"/>
      <c r="H530" s="186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</row>
    <row r="531" spans="1:19" s="184" customFormat="1" ht="9" customHeight="1">
      <c r="A531" s="186"/>
      <c r="B531" s="186"/>
      <c r="C531" s="186"/>
      <c r="D531" s="186"/>
      <c r="E531" s="186"/>
      <c r="F531" s="186"/>
      <c r="G531" s="186"/>
      <c r="H531" s="186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</row>
    <row r="532" spans="1:19" s="184" customFormat="1" ht="18" customHeight="1">
      <c r="A532" s="186"/>
      <c r="B532" s="187" t="s">
        <v>3681</v>
      </c>
      <c r="C532" s="186"/>
      <c r="D532" s="186"/>
      <c r="E532" s="186"/>
      <c r="F532" s="186"/>
      <c r="G532" s="186"/>
      <c r="H532" s="186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</row>
    <row r="533" spans="1:19" s="184" customFormat="1" ht="27" customHeight="1">
      <c r="A533" s="186"/>
      <c r="B533" s="247"/>
      <c r="C533" s="188"/>
      <c r="D533" s="248"/>
      <c r="E533" s="248"/>
      <c r="F533" s="248"/>
      <c r="G533" s="249" t="s">
        <v>893</v>
      </c>
      <c r="H533" s="249"/>
      <c r="I533" s="249"/>
      <c r="J533" s="249"/>
      <c r="K533" s="249"/>
      <c r="L533" s="249"/>
      <c r="M533" s="249"/>
      <c r="N533" s="249"/>
      <c r="O533" s="249"/>
      <c r="P533" s="249"/>
      <c r="Q533" s="249"/>
      <c r="R533" s="249"/>
      <c r="S533" s="186"/>
    </row>
    <row r="534" spans="1:19" s="184" customFormat="1" ht="18" customHeight="1">
      <c r="A534" s="186"/>
      <c r="B534" s="247"/>
      <c r="C534" s="189"/>
      <c r="D534" s="248"/>
      <c r="E534" s="248"/>
      <c r="F534" s="248"/>
      <c r="G534" s="250" t="s">
        <v>839</v>
      </c>
      <c r="H534" s="250"/>
      <c r="I534" s="250"/>
      <c r="J534" s="250"/>
      <c r="K534" s="251" t="s">
        <v>894</v>
      </c>
      <c r="L534" s="251"/>
      <c r="M534" s="251"/>
      <c r="N534" s="251"/>
      <c r="O534" s="251" t="s">
        <v>895</v>
      </c>
      <c r="P534" s="252" t="s">
        <v>896</v>
      </c>
      <c r="Q534" s="252"/>
      <c r="R534" s="252"/>
      <c r="S534" s="186"/>
    </row>
    <row r="535" spans="1:19" s="184" customFormat="1" ht="18" customHeight="1">
      <c r="A535" s="186"/>
      <c r="B535" s="253" t="s">
        <v>275</v>
      </c>
      <c r="C535" s="250" t="s">
        <v>998</v>
      </c>
      <c r="D535" s="250" t="s">
        <v>897</v>
      </c>
      <c r="E535" s="254" t="s">
        <v>849</v>
      </c>
      <c r="F535" s="254"/>
      <c r="G535" s="250" t="s">
        <v>898</v>
      </c>
      <c r="H535" s="250"/>
      <c r="I535" s="250" t="s">
        <v>899</v>
      </c>
      <c r="J535" s="250"/>
      <c r="K535" s="251" t="s">
        <v>898</v>
      </c>
      <c r="L535" s="251"/>
      <c r="M535" s="251" t="s">
        <v>899</v>
      </c>
      <c r="N535" s="251"/>
      <c r="O535" s="251"/>
      <c r="P535" s="252"/>
      <c r="Q535" s="252"/>
      <c r="R535" s="252"/>
      <c r="S535" s="186"/>
    </row>
    <row r="536" spans="1:19" s="184" customFormat="1" ht="45.75" customHeight="1">
      <c r="A536" s="186"/>
      <c r="B536" s="253"/>
      <c r="C536" s="250"/>
      <c r="D536" s="250"/>
      <c r="E536" s="190" t="s">
        <v>900</v>
      </c>
      <c r="F536" s="190" t="s">
        <v>901</v>
      </c>
      <c r="G536" s="190" t="s">
        <v>900</v>
      </c>
      <c r="H536" s="191" t="s">
        <v>902</v>
      </c>
      <c r="I536" s="190" t="s">
        <v>900</v>
      </c>
      <c r="J536" s="191" t="s">
        <v>902</v>
      </c>
      <c r="K536" s="191" t="s">
        <v>900</v>
      </c>
      <c r="L536" s="191" t="s">
        <v>901</v>
      </c>
      <c r="M536" s="191" t="s">
        <v>900</v>
      </c>
      <c r="N536" s="191" t="s">
        <v>901</v>
      </c>
      <c r="O536" s="251"/>
      <c r="P536" s="191" t="s">
        <v>903</v>
      </c>
      <c r="Q536" s="191" t="s">
        <v>904</v>
      </c>
      <c r="R536" s="192" t="s">
        <v>905</v>
      </c>
      <c r="S536" s="186"/>
    </row>
    <row r="537" spans="1:19" s="184" customFormat="1" ht="15" customHeight="1">
      <c r="A537" s="186"/>
      <c r="B537" s="193" t="s">
        <v>358</v>
      </c>
      <c r="C537" s="194" t="s">
        <v>1004</v>
      </c>
      <c r="D537" s="194" t="s">
        <v>914</v>
      </c>
      <c r="E537" s="195">
        <v>1</v>
      </c>
      <c r="F537" s="196">
        <v>9.433962264150943E-3</v>
      </c>
      <c r="G537" s="195">
        <v>105</v>
      </c>
      <c r="H537" s="196">
        <v>1.0566569387138975E-2</v>
      </c>
      <c r="I537" s="195">
        <v>1100</v>
      </c>
      <c r="J537" s="196">
        <v>7.6352833384235224E-3</v>
      </c>
      <c r="K537" s="195">
        <v>4</v>
      </c>
      <c r="L537" s="196">
        <v>3.8095238095238099E-2</v>
      </c>
      <c r="M537" s="195">
        <v>61</v>
      </c>
      <c r="N537" s="196">
        <v>5.5454545454545458E-2</v>
      </c>
      <c r="O537" s="197" t="s">
        <v>939</v>
      </c>
      <c r="P537" s="198">
        <v>10.476190476190476</v>
      </c>
      <c r="Q537" s="198">
        <v>9.4554455445544559</v>
      </c>
      <c r="R537" s="199"/>
      <c r="S537" s="186"/>
    </row>
    <row r="538" spans="1:19" s="184" customFormat="1" ht="15" customHeight="1">
      <c r="A538" s="186"/>
      <c r="B538" s="193" t="s">
        <v>359</v>
      </c>
      <c r="C538" s="194" t="s">
        <v>1004</v>
      </c>
      <c r="D538" s="194" t="s">
        <v>914</v>
      </c>
      <c r="E538" s="195">
        <v>1</v>
      </c>
      <c r="F538" s="196">
        <v>2.5575447570332483E-3</v>
      </c>
      <c r="G538" s="195">
        <v>390</v>
      </c>
      <c r="H538" s="196">
        <v>3.924725772365905E-2</v>
      </c>
      <c r="I538" s="195">
        <v>4971</v>
      </c>
      <c r="J538" s="196">
        <v>3.4504539523003024E-2</v>
      </c>
      <c r="K538" s="195">
        <v>103</v>
      </c>
      <c r="L538" s="196">
        <v>0.26410256410256411</v>
      </c>
      <c r="M538" s="195">
        <v>809</v>
      </c>
      <c r="N538" s="196">
        <v>0.16274391470529068</v>
      </c>
      <c r="O538" s="197" t="s">
        <v>931</v>
      </c>
      <c r="P538" s="198">
        <v>12.746153846153845</v>
      </c>
      <c r="Q538" s="198">
        <v>9.1149825783972123</v>
      </c>
      <c r="R538" s="199"/>
      <c r="S538" s="186"/>
    </row>
    <row r="539" spans="1:19" s="184" customFormat="1" ht="15" customHeight="1">
      <c r="A539" s="186"/>
      <c r="B539" s="193" t="s">
        <v>810</v>
      </c>
      <c r="C539" s="194" t="s">
        <v>926</v>
      </c>
      <c r="D539" s="194" t="s">
        <v>914</v>
      </c>
      <c r="E539" s="195"/>
      <c r="F539" s="196"/>
      <c r="G539" s="195">
        <v>1014</v>
      </c>
      <c r="H539" s="196">
        <v>0.10204287008151354</v>
      </c>
      <c r="I539" s="195">
        <v>16156</v>
      </c>
      <c r="J539" s="196">
        <v>0.11214148874142765</v>
      </c>
      <c r="K539" s="195">
        <v>41</v>
      </c>
      <c r="L539" s="196">
        <v>4.0433925049309663E-2</v>
      </c>
      <c r="M539" s="195">
        <v>627</v>
      </c>
      <c r="N539" s="196">
        <v>3.8809111166130228E-2</v>
      </c>
      <c r="O539" s="197" t="s">
        <v>980</v>
      </c>
      <c r="P539" s="198">
        <v>15.932938856015779</v>
      </c>
      <c r="Q539" s="198">
        <v>14.232271325796505</v>
      </c>
      <c r="R539" s="199"/>
      <c r="S539" s="186"/>
    </row>
    <row r="540" spans="1:19" s="184" customFormat="1" ht="15" customHeight="1">
      <c r="A540" s="186"/>
      <c r="B540" s="193" t="s">
        <v>446</v>
      </c>
      <c r="C540" s="194" t="s">
        <v>1001</v>
      </c>
      <c r="D540" s="194" t="s">
        <v>914</v>
      </c>
      <c r="E540" s="195">
        <v>1</v>
      </c>
      <c r="F540" s="196">
        <v>8.5470085470085479E-3</v>
      </c>
      <c r="G540" s="195">
        <v>116</v>
      </c>
      <c r="H540" s="196">
        <v>1.1673543322934488E-2</v>
      </c>
      <c r="I540" s="195">
        <v>736</v>
      </c>
      <c r="J540" s="196">
        <v>5.1086986700724655E-3</v>
      </c>
      <c r="K540" s="195">
        <v>2</v>
      </c>
      <c r="L540" s="196">
        <v>1.7241379310344827E-2</v>
      </c>
      <c r="M540" s="195">
        <v>6</v>
      </c>
      <c r="N540" s="196">
        <v>8.152173913043478E-3</v>
      </c>
      <c r="O540" s="197" t="s">
        <v>926</v>
      </c>
      <c r="P540" s="198">
        <v>6.3448275862068968</v>
      </c>
      <c r="Q540" s="198">
        <v>6.0877192982456139</v>
      </c>
      <c r="R540" s="199"/>
      <c r="S540" s="186"/>
    </row>
    <row r="541" spans="1:19" s="184" customFormat="1" ht="15" customHeight="1">
      <c r="A541" s="186"/>
      <c r="B541" s="193" t="s">
        <v>466</v>
      </c>
      <c r="C541" s="194" t="s">
        <v>1002</v>
      </c>
      <c r="D541" s="194" t="s">
        <v>914</v>
      </c>
      <c r="E541" s="195">
        <v>4</v>
      </c>
      <c r="F541" s="196">
        <v>3.3898305084745763E-2</v>
      </c>
      <c r="G541" s="195">
        <v>114</v>
      </c>
      <c r="H541" s="196">
        <v>1.1472275334608031E-2</v>
      </c>
      <c r="I541" s="195">
        <v>1028</v>
      </c>
      <c r="J541" s="196">
        <v>7.1355193380903464E-3</v>
      </c>
      <c r="K541" s="195">
        <v>2</v>
      </c>
      <c r="L541" s="196">
        <v>1.7543859649122806E-2</v>
      </c>
      <c r="M541" s="195">
        <v>32</v>
      </c>
      <c r="N541" s="196">
        <v>3.1128404669260701E-2</v>
      </c>
      <c r="O541" s="197" t="s">
        <v>952</v>
      </c>
      <c r="P541" s="198">
        <v>9.0175438596491233</v>
      </c>
      <c r="Q541" s="198">
        <v>8.2857142857142865</v>
      </c>
      <c r="R541" s="199"/>
      <c r="S541" s="186"/>
    </row>
    <row r="542" spans="1:19" s="184" customFormat="1" ht="15" customHeight="1">
      <c r="A542" s="186"/>
      <c r="B542" s="193" t="s">
        <v>360</v>
      </c>
      <c r="C542" s="194" t="s">
        <v>1004</v>
      </c>
      <c r="D542" s="194" t="s">
        <v>914</v>
      </c>
      <c r="E542" s="195">
        <v>5</v>
      </c>
      <c r="F542" s="196">
        <v>1.2987012987012988E-2</v>
      </c>
      <c r="G542" s="195">
        <v>380</v>
      </c>
      <c r="H542" s="196">
        <v>3.8240917782026769E-2</v>
      </c>
      <c r="I542" s="195">
        <v>3201</v>
      </c>
      <c r="J542" s="196">
        <v>2.221867451481245E-2</v>
      </c>
      <c r="K542" s="195">
        <v>8</v>
      </c>
      <c r="L542" s="196">
        <v>2.1052631578947368E-2</v>
      </c>
      <c r="M542" s="195">
        <v>58</v>
      </c>
      <c r="N542" s="196">
        <v>1.8119337706966571E-2</v>
      </c>
      <c r="O542" s="197" t="s">
        <v>939</v>
      </c>
      <c r="P542" s="198">
        <v>8.4236842105263161</v>
      </c>
      <c r="Q542" s="198">
        <v>7.997311827956989</v>
      </c>
      <c r="R542" s="199"/>
      <c r="S542" s="186"/>
    </row>
    <row r="543" spans="1:19" s="184" customFormat="1" ht="15" customHeight="1">
      <c r="A543" s="186"/>
      <c r="B543" s="193" t="s">
        <v>465</v>
      </c>
      <c r="C543" s="194" t="s">
        <v>1002</v>
      </c>
      <c r="D543" s="194" t="s">
        <v>914</v>
      </c>
      <c r="E543" s="195">
        <v>4</v>
      </c>
      <c r="F543" s="196">
        <v>1.2307692307692308E-2</v>
      </c>
      <c r="G543" s="195">
        <v>321</v>
      </c>
      <c r="H543" s="196">
        <v>3.2303512126396296E-2</v>
      </c>
      <c r="I543" s="195">
        <v>4094</v>
      </c>
      <c r="J543" s="196">
        <v>2.8417136352278091E-2</v>
      </c>
      <c r="K543" s="195">
        <v>20</v>
      </c>
      <c r="L543" s="196">
        <v>6.2305295950155763E-2</v>
      </c>
      <c r="M543" s="195">
        <v>285</v>
      </c>
      <c r="N543" s="196">
        <v>6.9614069369809475E-2</v>
      </c>
      <c r="O543" s="197" t="s">
        <v>951</v>
      </c>
      <c r="P543" s="198">
        <v>12.753894080996885</v>
      </c>
      <c r="Q543" s="198">
        <v>10.727574750830565</v>
      </c>
      <c r="R543" s="199"/>
      <c r="S543" s="186"/>
    </row>
    <row r="544" spans="1:19" s="184" customFormat="1" ht="15" customHeight="1">
      <c r="A544" s="186"/>
      <c r="B544" s="193" t="s">
        <v>578</v>
      </c>
      <c r="C544" s="194" t="s">
        <v>924</v>
      </c>
      <c r="D544" s="194" t="s">
        <v>914</v>
      </c>
      <c r="E544" s="195"/>
      <c r="F544" s="196"/>
      <c r="G544" s="195">
        <v>183</v>
      </c>
      <c r="H544" s="196">
        <v>1.8416020931870787E-2</v>
      </c>
      <c r="I544" s="195">
        <v>1622</v>
      </c>
      <c r="J544" s="196">
        <v>1.1258572340839048E-2</v>
      </c>
      <c r="K544" s="195">
        <v>8</v>
      </c>
      <c r="L544" s="196">
        <v>4.3715846994535519E-2</v>
      </c>
      <c r="M544" s="195">
        <v>113</v>
      </c>
      <c r="N544" s="196">
        <v>6.9667077681874232E-2</v>
      </c>
      <c r="O544" s="197" t="s">
        <v>926</v>
      </c>
      <c r="P544" s="198">
        <v>8.863387978142077</v>
      </c>
      <c r="Q544" s="198">
        <v>7.8</v>
      </c>
      <c r="R544" s="199"/>
      <c r="S544" s="186"/>
    </row>
    <row r="545" spans="1:19" s="184" customFormat="1" ht="15" customHeight="1">
      <c r="A545" s="186"/>
      <c r="B545" s="193" t="s">
        <v>445</v>
      </c>
      <c r="C545" s="194" t="s">
        <v>1001</v>
      </c>
      <c r="D545" s="194" t="s">
        <v>914</v>
      </c>
      <c r="E545" s="195">
        <v>1</v>
      </c>
      <c r="F545" s="196">
        <v>1.5873015873015872E-2</v>
      </c>
      <c r="G545" s="195">
        <v>62</v>
      </c>
      <c r="H545" s="196">
        <v>6.2393076381201569E-3</v>
      </c>
      <c r="I545" s="195">
        <v>523</v>
      </c>
      <c r="J545" s="196">
        <v>3.63023016908682E-3</v>
      </c>
      <c r="K545" s="195">
        <v>14</v>
      </c>
      <c r="L545" s="196">
        <v>0.22580645161290322</v>
      </c>
      <c r="M545" s="195">
        <v>108</v>
      </c>
      <c r="N545" s="196">
        <v>0.20650095602294455</v>
      </c>
      <c r="O545" s="197" t="s">
        <v>928</v>
      </c>
      <c r="P545" s="198">
        <v>8.435483870967742</v>
      </c>
      <c r="Q545" s="198">
        <v>5.729166666666667</v>
      </c>
      <c r="R545" s="199"/>
      <c r="S545" s="186"/>
    </row>
    <row r="546" spans="1:19" s="184" customFormat="1" ht="15" customHeight="1">
      <c r="A546" s="186"/>
      <c r="B546" s="193" t="s">
        <v>577</v>
      </c>
      <c r="C546" s="194" t="s">
        <v>924</v>
      </c>
      <c r="D546" s="194" t="s">
        <v>914</v>
      </c>
      <c r="E546" s="195"/>
      <c r="F546" s="196"/>
      <c r="G546" s="195">
        <v>108</v>
      </c>
      <c r="H546" s="196">
        <v>1.086847136962866E-2</v>
      </c>
      <c r="I546" s="195">
        <v>1265</v>
      </c>
      <c r="J546" s="196">
        <v>8.7805758391870502E-3</v>
      </c>
      <c r="K546" s="195">
        <v>39</v>
      </c>
      <c r="L546" s="196">
        <v>0.3611111111111111</v>
      </c>
      <c r="M546" s="195">
        <v>276</v>
      </c>
      <c r="N546" s="196">
        <v>0.21818181818181817</v>
      </c>
      <c r="O546" s="197" t="s">
        <v>924</v>
      </c>
      <c r="P546" s="198">
        <v>11.712962962962964</v>
      </c>
      <c r="Q546" s="198">
        <v>8.1159420289855078</v>
      </c>
      <c r="R546" s="199"/>
      <c r="S546" s="186"/>
    </row>
    <row r="547" spans="1:19" s="184" customFormat="1" ht="15" customHeight="1">
      <c r="A547" s="186"/>
      <c r="B547" s="193" t="s">
        <v>349</v>
      </c>
      <c r="C547" s="194" t="s">
        <v>1004</v>
      </c>
      <c r="D547" s="194" t="s">
        <v>914</v>
      </c>
      <c r="E547" s="195">
        <v>2</v>
      </c>
      <c r="F547" s="196">
        <v>1.098901098901099E-2</v>
      </c>
      <c r="G547" s="195">
        <v>180</v>
      </c>
      <c r="H547" s="196">
        <v>1.81141189493811E-2</v>
      </c>
      <c r="I547" s="195">
        <v>3775</v>
      </c>
      <c r="J547" s="196">
        <v>2.6202904184135269E-2</v>
      </c>
      <c r="K547" s="195">
        <v>59</v>
      </c>
      <c r="L547" s="196">
        <v>0.32777777777777778</v>
      </c>
      <c r="M547" s="195">
        <v>1065</v>
      </c>
      <c r="N547" s="196">
        <v>0.28211920529801326</v>
      </c>
      <c r="O547" s="197" t="s">
        <v>939</v>
      </c>
      <c r="P547" s="198">
        <v>20.972222222222221</v>
      </c>
      <c r="Q547" s="198">
        <v>12.15702479338843</v>
      </c>
      <c r="R547" s="199"/>
      <c r="S547" s="186"/>
    </row>
    <row r="548" spans="1:19" s="184" customFormat="1" ht="15" customHeight="1">
      <c r="A548" s="186"/>
      <c r="B548" s="193" t="s">
        <v>806</v>
      </c>
      <c r="C548" s="194" t="s">
        <v>1001</v>
      </c>
      <c r="D548" s="194" t="s">
        <v>914</v>
      </c>
      <c r="E548" s="195"/>
      <c r="F548" s="196"/>
      <c r="G548" s="195">
        <v>191</v>
      </c>
      <c r="H548" s="196">
        <v>1.9221092885176611E-2</v>
      </c>
      <c r="I548" s="195">
        <v>2564</v>
      </c>
      <c r="J548" s="196">
        <v>1.77971513451981E-2</v>
      </c>
      <c r="K548" s="195">
        <v>91</v>
      </c>
      <c r="L548" s="196">
        <v>0.47643979057591623</v>
      </c>
      <c r="M548" s="195">
        <v>1005</v>
      </c>
      <c r="N548" s="196">
        <v>0.3919656786271451</v>
      </c>
      <c r="O548" s="197" t="s">
        <v>928</v>
      </c>
      <c r="P548" s="198">
        <v>13.424083769633508</v>
      </c>
      <c r="Q548" s="198">
        <v>6.49</v>
      </c>
      <c r="R548" s="199"/>
      <c r="S548" s="186"/>
    </row>
    <row r="549" spans="1:19" s="184" customFormat="1" ht="15" customHeight="1">
      <c r="A549" s="186"/>
      <c r="B549" s="193" t="s">
        <v>677</v>
      </c>
      <c r="C549" s="194" t="s">
        <v>926</v>
      </c>
      <c r="D549" s="194" t="s">
        <v>914</v>
      </c>
      <c r="E549" s="195"/>
      <c r="F549" s="196"/>
      <c r="G549" s="195">
        <v>489</v>
      </c>
      <c r="H549" s="196">
        <v>4.9210023145818654E-2</v>
      </c>
      <c r="I549" s="195">
        <v>5747</v>
      </c>
      <c r="J549" s="196">
        <v>3.9890884859927256E-2</v>
      </c>
      <c r="K549" s="195">
        <v>26</v>
      </c>
      <c r="L549" s="196">
        <v>5.3169734151329244E-2</v>
      </c>
      <c r="M549" s="195">
        <v>592</v>
      </c>
      <c r="N549" s="196">
        <v>0.10301026622585698</v>
      </c>
      <c r="O549" s="197" t="s">
        <v>952</v>
      </c>
      <c r="P549" s="198">
        <v>11.752556237218814</v>
      </c>
      <c r="Q549" s="198">
        <v>9.2246220302375814</v>
      </c>
      <c r="R549" s="199"/>
      <c r="S549" s="186"/>
    </row>
    <row r="550" spans="1:19" s="184" customFormat="1" ht="15" customHeight="1">
      <c r="A550" s="186"/>
      <c r="B550" s="193" t="s">
        <v>469</v>
      </c>
      <c r="C550" s="194" t="s">
        <v>1002</v>
      </c>
      <c r="D550" s="194" t="s">
        <v>914</v>
      </c>
      <c r="E550" s="195">
        <v>2</v>
      </c>
      <c r="F550" s="196">
        <v>5.5401662049861496E-3</v>
      </c>
      <c r="G550" s="195">
        <v>359</v>
      </c>
      <c r="H550" s="196">
        <v>3.6127603904598973E-2</v>
      </c>
      <c r="I550" s="195">
        <v>3617</v>
      </c>
      <c r="J550" s="196">
        <v>2.5106199850070801E-2</v>
      </c>
      <c r="K550" s="195">
        <v>13</v>
      </c>
      <c r="L550" s="196">
        <v>3.6211699164345405E-2</v>
      </c>
      <c r="M550" s="195">
        <v>77</v>
      </c>
      <c r="N550" s="196">
        <v>2.1288360519767763E-2</v>
      </c>
      <c r="O550" s="197" t="s">
        <v>951</v>
      </c>
      <c r="P550" s="198">
        <v>10.075208913649025</v>
      </c>
      <c r="Q550" s="198">
        <v>9.1416184971098264</v>
      </c>
      <c r="R550" s="199"/>
      <c r="S550" s="186"/>
    </row>
    <row r="551" spans="1:19" s="184" customFormat="1" ht="15" customHeight="1">
      <c r="A551" s="186"/>
      <c r="B551" s="193" t="s">
        <v>468</v>
      </c>
      <c r="C551" s="194" t="s">
        <v>1002</v>
      </c>
      <c r="D551" s="194" t="s">
        <v>914</v>
      </c>
      <c r="E551" s="195">
        <v>1</v>
      </c>
      <c r="F551" s="196">
        <v>8.1967213114754103E-3</v>
      </c>
      <c r="G551" s="195">
        <v>121</v>
      </c>
      <c r="H551" s="196">
        <v>1.2176713293750628E-2</v>
      </c>
      <c r="I551" s="195">
        <v>1714</v>
      </c>
      <c r="J551" s="196">
        <v>1.1897159674598106E-2</v>
      </c>
      <c r="K551" s="195">
        <v>50</v>
      </c>
      <c r="L551" s="196">
        <v>0.41322314049586778</v>
      </c>
      <c r="M551" s="195">
        <v>556</v>
      </c>
      <c r="N551" s="196">
        <v>0.32438739789964993</v>
      </c>
      <c r="O551" s="197" t="s">
        <v>920</v>
      </c>
      <c r="P551" s="198">
        <v>14.165289256198347</v>
      </c>
      <c r="Q551" s="198">
        <v>7.140845070422535</v>
      </c>
      <c r="R551" s="199"/>
      <c r="S551" s="186"/>
    </row>
    <row r="552" spans="1:19" s="184" customFormat="1" ht="15" customHeight="1">
      <c r="A552" s="186"/>
      <c r="B552" s="193" t="s">
        <v>659</v>
      </c>
      <c r="C552" s="194" t="s">
        <v>943</v>
      </c>
      <c r="D552" s="194" t="s">
        <v>914</v>
      </c>
      <c r="E552" s="195">
        <v>2</v>
      </c>
      <c r="F552" s="196">
        <v>3.4482758620689655E-2</v>
      </c>
      <c r="G552" s="195">
        <v>56</v>
      </c>
      <c r="H552" s="196">
        <v>5.6355036731407871E-3</v>
      </c>
      <c r="I552" s="195">
        <v>1132</v>
      </c>
      <c r="J552" s="196">
        <v>7.8574006719049332E-3</v>
      </c>
      <c r="K552" s="195">
        <v>25</v>
      </c>
      <c r="L552" s="196">
        <v>0.44642857142857145</v>
      </c>
      <c r="M552" s="195">
        <v>438</v>
      </c>
      <c r="N552" s="196">
        <v>0.38692579505300351</v>
      </c>
      <c r="O552" s="197" t="s">
        <v>926</v>
      </c>
      <c r="P552" s="198">
        <v>20.214285714285715</v>
      </c>
      <c r="Q552" s="198">
        <v>7.870967741935484</v>
      </c>
      <c r="R552" s="199"/>
      <c r="S552" s="186"/>
    </row>
    <row r="553" spans="1:19" s="184" customFormat="1" ht="15" customHeight="1">
      <c r="A553" s="186"/>
      <c r="B553" s="193" t="s">
        <v>350</v>
      </c>
      <c r="C553" s="194" t="s">
        <v>1004</v>
      </c>
      <c r="D553" s="194" t="s">
        <v>914</v>
      </c>
      <c r="E553" s="195">
        <v>5</v>
      </c>
      <c r="F553" s="196">
        <v>1.9607843137254902E-2</v>
      </c>
      <c r="G553" s="195">
        <v>250</v>
      </c>
      <c r="H553" s="196">
        <v>2.5158498540807085E-2</v>
      </c>
      <c r="I553" s="195">
        <v>3843</v>
      </c>
      <c r="J553" s="196">
        <v>2.6674903517783267E-2</v>
      </c>
      <c r="K553" s="195">
        <v>9</v>
      </c>
      <c r="L553" s="196">
        <v>3.5999999999999997E-2</v>
      </c>
      <c r="M553" s="195">
        <v>96</v>
      </c>
      <c r="N553" s="196">
        <v>2.4980483996877439E-2</v>
      </c>
      <c r="O553" s="197" t="s">
        <v>940</v>
      </c>
      <c r="P553" s="198">
        <v>15.372</v>
      </c>
      <c r="Q553" s="198">
        <v>13.979253112033195</v>
      </c>
      <c r="R553" s="199"/>
      <c r="S553" s="186"/>
    </row>
    <row r="554" spans="1:19" s="184" customFormat="1" ht="15" customHeight="1">
      <c r="A554" s="186"/>
      <c r="B554" s="193" t="s">
        <v>535</v>
      </c>
      <c r="C554" s="194" t="s">
        <v>1567</v>
      </c>
      <c r="D554" s="194" t="s">
        <v>914</v>
      </c>
      <c r="E554" s="195">
        <v>1</v>
      </c>
      <c r="F554" s="196">
        <v>5.8139534883720929E-3</v>
      </c>
      <c r="G554" s="195">
        <v>171</v>
      </c>
      <c r="H554" s="196">
        <v>1.7208413001912046E-2</v>
      </c>
      <c r="I554" s="195">
        <v>1590</v>
      </c>
      <c r="J554" s="196">
        <v>1.1036455007357636E-2</v>
      </c>
      <c r="K554" s="195">
        <v>6</v>
      </c>
      <c r="L554" s="196">
        <v>3.5087719298245612E-2</v>
      </c>
      <c r="M554" s="195">
        <v>14</v>
      </c>
      <c r="N554" s="196">
        <v>8.8050314465408803E-3</v>
      </c>
      <c r="O554" s="197" t="s">
        <v>921</v>
      </c>
      <c r="P554" s="198">
        <v>9.2982456140350873</v>
      </c>
      <c r="Q554" s="198">
        <v>8.7515151515151519</v>
      </c>
      <c r="R554" s="199"/>
      <c r="S554" s="186"/>
    </row>
    <row r="555" spans="1:19" s="184" customFormat="1" ht="15" customHeight="1">
      <c r="A555" s="186"/>
      <c r="B555" s="193" t="s">
        <v>728</v>
      </c>
      <c r="C555" s="194" t="s">
        <v>953</v>
      </c>
      <c r="D555" s="194" t="s">
        <v>914</v>
      </c>
      <c r="E555" s="195">
        <v>12</v>
      </c>
      <c r="F555" s="196">
        <v>1.1494252873563218E-2</v>
      </c>
      <c r="G555" s="195">
        <v>1032</v>
      </c>
      <c r="H555" s="196">
        <v>0.10385428197645165</v>
      </c>
      <c r="I555" s="195">
        <v>18662</v>
      </c>
      <c r="J555" s="196">
        <v>0.12953605241969071</v>
      </c>
      <c r="K555" s="195">
        <v>36</v>
      </c>
      <c r="L555" s="196">
        <v>3.4883720930232558E-2</v>
      </c>
      <c r="M555" s="195">
        <v>425</v>
      </c>
      <c r="N555" s="196">
        <v>2.2773550530489767E-2</v>
      </c>
      <c r="O555" s="197" t="s">
        <v>956</v>
      </c>
      <c r="P555" s="198">
        <v>18.083333333333332</v>
      </c>
      <c r="Q555" s="198">
        <v>16.39457831325301</v>
      </c>
      <c r="R555" s="199"/>
      <c r="S555" s="186"/>
    </row>
    <row r="556" spans="1:19" s="184" customFormat="1" ht="15" customHeight="1">
      <c r="A556" s="186"/>
      <c r="B556" s="193" t="s">
        <v>674</v>
      </c>
      <c r="C556" s="194" t="s">
        <v>926</v>
      </c>
      <c r="D556" s="194" t="s">
        <v>914</v>
      </c>
      <c r="E556" s="195">
        <v>2</v>
      </c>
      <c r="F556" s="196">
        <v>1.5267175572519083E-2</v>
      </c>
      <c r="G556" s="195">
        <v>129</v>
      </c>
      <c r="H556" s="196">
        <v>1.2981785247056456E-2</v>
      </c>
      <c r="I556" s="195">
        <v>975</v>
      </c>
      <c r="J556" s="196">
        <v>6.7676375045117587E-3</v>
      </c>
      <c r="K556" s="195">
        <v>2</v>
      </c>
      <c r="L556" s="196">
        <v>1.5503875968992248E-2</v>
      </c>
      <c r="M556" s="195">
        <v>13</v>
      </c>
      <c r="N556" s="196">
        <v>1.3333333333333334E-2</v>
      </c>
      <c r="O556" s="197" t="s">
        <v>921</v>
      </c>
      <c r="P556" s="198">
        <v>7.558139534883721</v>
      </c>
      <c r="Q556" s="198">
        <v>7.228346456692913</v>
      </c>
      <c r="R556" s="199"/>
      <c r="S556" s="186"/>
    </row>
    <row r="557" spans="1:19" s="184" customFormat="1" ht="15" customHeight="1">
      <c r="A557" s="186"/>
      <c r="B557" s="193" t="s">
        <v>675</v>
      </c>
      <c r="C557" s="194" t="s">
        <v>926</v>
      </c>
      <c r="D557" s="194" t="s">
        <v>914</v>
      </c>
      <c r="E557" s="195">
        <v>3</v>
      </c>
      <c r="F557" s="196">
        <v>8.9820359281437123E-3</v>
      </c>
      <c r="G557" s="195">
        <v>331</v>
      </c>
      <c r="H557" s="196">
        <v>3.3309852068028577E-2</v>
      </c>
      <c r="I557" s="195">
        <v>2200</v>
      </c>
      <c r="J557" s="196">
        <v>1.5270566676847045E-2</v>
      </c>
      <c r="K557" s="195">
        <v>15</v>
      </c>
      <c r="L557" s="196">
        <v>4.5317220543806644E-2</v>
      </c>
      <c r="M557" s="195">
        <v>166</v>
      </c>
      <c r="N557" s="196">
        <v>7.5454545454545455E-2</v>
      </c>
      <c r="O557" s="197" t="s">
        <v>943</v>
      </c>
      <c r="P557" s="198">
        <v>6.6465256797583079</v>
      </c>
      <c r="Q557" s="198">
        <v>5.6297468354430382</v>
      </c>
      <c r="R557" s="199"/>
      <c r="S557" s="186"/>
    </row>
    <row r="558" spans="1:19" s="184" customFormat="1" ht="15" customHeight="1">
      <c r="A558" s="186"/>
      <c r="B558" s="193" t="s">
        <v>729</v>
      </c>
      <c r="C558" s="194" t="s">
        <v>953</v>
      </c>
      <c r="D558" s="194" t="s">
        <v>914</v>
      </c>
      <c r="E558" s="195">
        <v>13</v>
      </c>
      <c r="F558" s="196">
        <v>1.7356475300400534E-2</v>
      </c>
      <c r="G558" s="195">
        <v>736</v>
      </c>
      <c r="H558" s="196">
        <v>7.4066619704136055E-2</v>
      </c>
      <c r="I558" s="195">
        <v>8379</v>
      </c>
      <c r="J558" s="196">
        <v>5.8160035538773358E-2</v>
      </c>
      <c r="K558" s="195">
        <v>34</v>
      </c>
      <c r="L558" s="196">
        <v>4.619565217391304E-2</v>
      </c>
      <c r="M558" s="195">
        <v>496</v>
      </c>
      <c r="N558" s="196">
        <v>5.9195608067788522E-2</v>
      </c>
      <c r="O558" s="197" t="s">
        <v>951</v>
      </c>
      <c r="P558" s="198">
        <v>11.384510869565217</v>
      </c>
      <c r="Q558" s="198">
        <v>9.8247863247863254</v>
      </c>
      <c r="R558" s="199"/>
      <c r="S558" s="186"/>
    </row>
    <row r="559" spans="1:19" s="184" customFormat="1" ht="15" customHeight="1">
      <c r="A559" s="186"/>
      <c r="B559" s="193" t="s">
        <v>534</v>
      </c>
      <c r="C559" s="194" t="s">
        <v>1567</v>
      </c>
      <c r="D559" s="194" t="s">
        <v>914</v>
      </c>
      <c r="E559" s="195"/>
      <c r="F559" s="196"/>
      <c r="G559" s="195">
        <v>146</v>
      </c>
      <c r="H559" s="196">
        <v>1.4692563147831338E-2</v>
      </c>
      <c r="I559" s="195">
        <v>2022</v>
      </c>
      <c r="J559" s="196">
        <v>1.4035039009356693E-2</v>
      </c>
      <c r="K559" s="195">
        <v>49</v>
      </c>
      <c r="L559" s="196">
        <v>0.33561643835616439</v>
      </c>
      <c r="M559" s="195">
        <v>467</v>
      </c>
      <c r="N559" s="196">
        <v>0.23095944609297725</v>
      </c>
      <c r="O559" s="197" t="s">
        <v>925</v>
      </c>
      <c r="P559" s="198">
        <v>13.849315068493151</v>
      </c>
      <c r="Q559" s="198">
        <v>8.9587628865979383</v>
      </c>
      <c r="R559" s="199"/>
      <c r="S559" s="186"/>
    </row>
    <row r="560" spans="1:19" s="184" customFormat="1" ht="15" customHeight="1">
      <c r="A560" s="186"/>
      <c r="B560" s="193" t="s">
        <v>795</v>
      </c>
      <c r="C560" s="194" t="s">
        <v>1003</v>
      </c>
      <c r="D560" s="194" t="s">
        <v>914</v>
      </c>
      <c r="E560" s="195"/>
      <c r="F560" s="196"/>
      <c r="G560" s="195">
        <v>100</v>
      </c>
      <c r="H560" s="196">
        <v>1.0063399416322834E-2</v>
      </c>
      <c r="I560" s="195">
        <v>1533</v>
      </c>
      <c r="J560" s="196">
        <v>1.0640808507093872E-2</v>
      </c>
      <c r="K560" s="195">
        <v>1</v>
      </c>
      <c r="L560" s="196">
        <v>0.01</v>
      </c>
      <c r="M560" s="195">
        <v>6</v>
      </c>
      <c r="N560" s="196">
        <v>3.9138943248532287E-3</v>
      </c>
      <c r="O560" s="197" t="s">
        <v>912</v>
      </c>
      <c r="P560" s="198">
        <v>15.33</v>
      </c>
      <c r="Q560" s="198">
        <v>15.020202020202021</v>
      </c>
      <c r="R560" s="199"/>
      <c r="S560" s="186"/>
    </row>
    <row r="561" spans="1:19" s="184" customFormat="1" ht="15" customHeight="1">
      <c r="A561" s="186"/>
      <c r="B561" s="193" t="s">
        <v>673</v>
      </c>
      <c r="C561" s="194" t="s">
        <v>926</v>
      </c>
      <c r="D561" s="194" t="s">
        <v>914</v>
      </c>
      <c r="E561" s="195"/>
      <c r="F561" s="196"/>
      <c r="G561" s="195">
        <v>56</v>
      </c>
      <c r="H561" s="196">
        <v>5.6355036731407871E-3</v>
      </c>
      <c r="I561" s="195">
        <v>487</v>
      </c>
      <c r="J561" s="196">
        <v>3.380348168920232E-3</v>
      </c>
      <c r="K561" s="195">
        <v>16</v>
      </c>
      <c r="L561" s="196">
        <v>0.2857142857142857</v>
      </c>
      <c r="M561" s="195">
        <v>55</v>
      </c>
      <c r="N561" s="196">
        <v>0.11293634496919917</v>
      </c>
      <c r="O561" s="197" t="s">
        <v>924</v>
      </c>
      <c r="P561" s="198">
        <v>8.6964285714285712</v>
      </c>
      <c r="Q561" s="198">
        <v>6.4</v>
      </c>
      <c r="R561" s="199"/>
      <c r="S561" s="186"/>
    </row>
    <row r="562" spans="1:19" s="184" customFormat="1" ht="15" customHeight="1">
      <c r="A562" s="186"/>
      <c r="B562" s="193" t="s">
        <v>528</v>
      </c>
      <c r="C562" s="194" t="s">
        <v>1567</v>
      </c>
      <c r="D562" s="194" t="s">
        <v>914</v>
      </c>
      <c r="E562" s="195">
        <v>1</v>
      </c>
      <c r="F562" s="196">
        <v>1.4492753623188406E-2</v>
      </c>
      <c r="G562" s="195">
        <v>68</v>
      </c>
      <c r="H562" s="196">
        <v>6.8431116030995267E-3</v>
      </c>
      <c r="I562" s="195">
        <v>1105</v>
      </c>
      <c r="J562" s="196">
        <v>7.6699891717799925E-3</v>
      </c>
      <c r="K562" s="195">
        <v>4</v>
      </c>
      <c r="L562" s="196">
        <v>5.8823529411764705E-2</v>
      </c>
      <c r="M562" s="195">
        <v>82</v>
      </c>
      <c r="N562" s="196">
        <v>7.4208144796380091E-2</v>
      </c>
      <c r="O562" s="197" t="s">
        <v>941</v>
      </c>
      <c r="P562" s="198">
        <v>16.25</v>
      </c>
      <c r="Q562" s="198">
        <v>13.734375</v>
      </c>
      <c r="R562" s="199"/>
      <c r="S562" s="186"/>
    </row>
    <row r="563" spans="1:19" s="184" customFormat="1" ht="15" customHeight="1">
      <c r="A563" s="186"/>
      <c r="B563" s="193" t="s">
        <v>794</v>
      </c>
      <c r="C563" s="194" t="s">
        <v>1003</v>
      </c>
      <c r="D563" s="194" t="s">
        <v>914</v>
      </c>
      <c r="E563" s="195"/>
      <c r="F563" s="196"/>
      <c r="G563" s="195">
        <v>137</v>
      </c>
      <c r="H563" s="196">
        <v>1.3786857200362282E-2</v>
      </c>
      <c r="I563" s="195">
        <v>2936</v>
      </c>
      <c r="J563" s="196">
        <v>2.0379265346919511E-2</v>
      </c>
      <c r="K563" s="195">
        <v>15</v>
      </c>
      <c r="L563" s="196">
        <v>0.10948905109489052</v>
      </c>
      <c r="M563" s="195">
        <v>129</v>
      </c>
      <c r="N563" s="196">
        <v>4.3937329700272483E-2</v>
      </c>
      <c r="O563" s="197" t="s">
        <v>912</v>
      </c>
      <c r="P563" s="198">
        <v>21.430656934306569</v>
      </c>
      <c r="Q563" s="198">
        <v>18.090163934426229</v>
      </c>
      <c r="R563" s="199"/>
      <c r="S563" s="186"/>
    </row>
    <row r="564" spans="1:19" s="184" customFormat="1" ht="15" customHeight="1">
      <c r="A564" s="186"/>
      <c r="B564" s="193" t="s">
        <v>812</v>
      </c>
      <c r="C564" s="194" t="s">
        <v>926</v>
      </c>
      <c r="D564" s="194" t="s">
        <v>907</v>
      </c>
      <c r="E564" s="195"/>
      <c r="F564" s="196"/>
      <c r="G564" s="195">
        <v>99</v>
      </c>
      <c r="H564" s="196">
        <v>9.962765422159606E-3</v>
      </c>
      <c r="I564" s="195">
        <v>3528</v>
      </c>
      <c r="J564" s="196">
        <v>2.4488436016325624E-2</v>
      </c>
      <c r="K564" s="195">
        <v>5</v>
      </c>
      <c r="L564" s="196">
        <v>5.0505050505050504E-2</v>
      </c>
      <c r="M564" s="195">
        <v>180</v>
      </c>
      <c r="N564" s="196">
        <v>5.1020408163265307E-2</v>
      </c>
      <c r="O564" s="197" t="s">
        <v>944</v>
      </c>
      <c r="P564" s="198">
        <v>35.636363636363633</v>
      </c>
      <c r="Q564" s="198">
        <v>31.73404255319149</v>
      </c>
      <c r="R564" s="199">
        <v>9.9191919191919187</v>
      </c>
      <c r="S564" s="186"/>
    </row>
    <row r="565" spans="1:19" s="184" customFormat="1" ht="15" customHeight="1">
      <c r="A565" s="186"/>
      <c r="B565" s="193" t="s">
        <v>391</v>
      </c>
      <c r="C565" s="194" t="s">
        <v>1000</v>
      </c>
      <c r="D565" s="194" t="s">
        <v>914</v>
      </c>
      <c r="E565" s="195"/>
      <c r="F565" s="196"/>
      <c r="G565" s="195">
        <v>126</v>
      </c>
      <c r="H565" s="196">
        <v>1.2679883264566771E-2</v>
      </c>
      <c r="I565" s="195">
        <v>3414</v>
      </c>
      <c r="J565" s="196">
        <v>2.3697143015798096E-2</v>
      </c>
      <c r="K565" s="195"/>
      <c r="L565" s="196"/>
      <c r="M565" s="195"/>
      <c r="N565" s="196"/>
      <c r="O565" s="197" t="s">
        <v>949</v>
      </c>
      <c r="P565" s="198">
        <v>27.095238095238095</v>
      </c>
      <c r="Q565" s="198">
        <v>27.095238095238095</v>
      </c>
      <c r="R565" s="199"/>
      <c r="S565" s="186"/>
    </row>
    <row r="566" spans="1:19" s="184" customFormat="1" ht="15" customHeight="1">
      <c r="A566" s="186"/>
      <c r="B566" s="193" t="s">
        <v>495</v>
      </c>
      <c r="C566" s="194" t="s">
        <v>999</v>
      </c>
      <c r="D566" s="194" t="s">
        <v>914</v>
      </c>
      <c r="E566" s="195">
        <v>1</v>
      </c>
      <c r="F566" s="196">
        <v>7.9365079365079361E-3</v>
      </c>
      <c r="G566" s="195">
        <v>125</v>
      </c>
      <c r="H566" s="196">
        <v>1.2579249270403542E-2</v>
      </c>
      <c r="I566" s="195">
        <v>2623</v>
      </c>
      <c r="J566" s="196">
        <v>1.8206680178804453E-2</v>
      </c>
      <c r="K566" s="195">
        <v>6</v>
      </c>
      <c r="L566" s="196">
        <v>4.8000000000000001E-2</v>
      </c>
      <c r="M566" s="195">
        <v>66</v>
      </c>
      <c r="N566" s="196">
        <v>2.5162028211971027E-2</v>
      </c>
      <c r="O566" s="197" t="s">
        <v>960</v>
      </c>
      <c r="P566" s="198">
        <v>20.984000000000002</v>
      </c>
      <c r="Q566" s="198">
        <v>18.714285714285715</v>
      </c>
      <c r="R566" s="199"/>
      <c r="S566" s="186"/>
    </row>
    <row r="567" spans="1:19" s="184" customFormat="1" ht="15" customHeight="1">
      <c r="A567" s="186"/>
      <c r="B567" s="193" t="s">
        <v>499</v>
      </c>
      <c r="C567" s="194" t="s">
        <v>999</v>
      </c>
      <c r="D567" s="194" t="s">
        <v>914</v>
      </c>
      <c r="E567" s="195">
        <v>1</v>
      </c>
      <c r="F567" s="196">
        <v>1.4492753623188406E-2</v>
      </c>
      <c r="G567" s="195">
        <v>68</v>
      </c>
      <c r="H567" s="196">
        <v>6.8431116030995267E-3</v>
      </c>
      <c r="I567" s="195">
        <v>1266</v>
      </c>
      <c r="J567" s="196">
        <v>8.787517005858345E-3</v>
      </c>
      <c r="K567" s="195">
        <v>2</v>
      </c>
      <c r="L567" s="196">
        <v>2.9411764705882353E-2</v>
      </c>
      <c r="M567" s="195">
        <v>11</v>
      </c>
      <c r="N567" s="196">
        <v>8.6887835703001581E-3</v>
      </c>
      <c r="O567" s="197" t="s">
        <v>961</v>
      </c>
      <c r="P567" s="198">
        <v>18.617647058823529</v>
      </c>
      <c r="Q567" s="198">
        <v>17.5</v>
      </c>
      <c r="R567" s="199"/>
      <c r="S567" s="186"/>
    </row>
    <row r="568" spans="1:19" s="184" customFormat="1" ht="18.75" customHeight="1">
      <c r="A568" s="186"/>
      <c r="B568" s="200" t="s">
        <v>1006</v>
      </c>
      <c r="C568" s="201"/>
      <c r="D568" s="201"/>
      <c r="E568" s="202"/>
      <c r="F568" s="203"/>
      <c r="G568" s="202">
        <v>615</v>
      </c>
      <c r="H568" s="203">
        <v>6.1889906410385429E-2</v>
      </c>
      <c r="I568" s="202">
        <v>17129</v>
      </c>
      <c r="J568" s="203">
        <v>0.11889524391259683</v>
      </c>
      <c r="K568" s="202">
        <v>218</v>
      </c>
      <c r="L568" s="203">
        <v>0.35447154471544717</v>
      </c>
      <c r="M568" s="202">
        <v>4162</v>
      </c>
      <c r="N568" s="203">
        <v>0.24297974195808278</v>
      </c>
      <c r="O568" s="201"/>
      <c r="P568" s="204">
        <v>27.852032520325203</v>
      </c>
      <c r="Q568" s="204">
        <v>20.546599496221663</v>
      </c>
      <c r="R568" s="205">
        <v>8.0861788617886177</v>
      </c>
      <c r="S568" s="186"/>
    </row>
    <row r="569" spans="1:19" s="184" customFormat="1" ht="18" customHeight="1">
      <c r="A569" s="186"/>
      <c r="B569" s="200" t="s">
        <v>1007</v>
      </c>
      <c r="C569" s="201"/>
      <c r="D569" s="201"/>
      <c r="E569" s="202">
        <v>22</v>
      </c>
      <c r="F569" s="203">
        <v>1.3915243516761544E-2</v>
      </c>
      <c r="G569" s="202">
        <v>1559</v>
      </c>
      <c r="H569" s="203">
        <v>0.15688839690047299</v>
      </c>
      <c r="I569" s="202">
        <v>19131</v>
      </c>
      <c r="J569" s="203">
        <v>0.13279145958852764</v>
      </c>
      <c r="K569" s="202">
        <v>301</v>
      </c>
      <c r="L569" s="203">
        <v>0.19307248236048749</v>
      </c>
      <c r="M569" s="202">
        <v>3784</v>
      </c>
      <c r="N569" s="203">
        <v>0.19779415608175213</v>
      </c>
      <c r="O569" s="201"/>
      <c r="P569" s="204">
        <v>12.271327774214241</v>
      </c>
      <c r="Q569" s="204">
        <v>8.6645468998410173</v>
      </c>
      <c r="R569" s="206"/>
      <c r="S569" s="186"/>
    </row>
    <row r="570" spans="1:19" s="184" customFormat="1" ht="18" customHeight="1">
      <c r="A570" s="186"/>
      <c r="B570" s="207" t="s">
        <v>887</v>
      </c>
      <c r="C570" s="208"/>
      <c r="D570" s="208"/>
      <c r="E570" s="209">
        <v>85</v>
      </c>
      <c r="F570" s="210">
        <v>8.4813410496906803E-3</v>
      </c>
      <c r="G570" s="209">
        <v>9937</v>
      </c>
      <c r="H570" s="210">
        <v>1</v>
      </c>
      <c r="I570" s="209">
        <v>144068</v>
      </c>
      <c r="J570" s="210">
        <v>1</v>
      </c>
      <c r="K570" s="209">
        <v>1224</v>
      </c>
      <c r="L570" s="210">
        <v>0.12317600885579148</v>
      </c>
      <c r="M570" s="209">
        <v>16014</v>
      </c>
      <c r="N570" s="210">
        <v>0.11115584307410389</v>
      </c>
      <c r="O570" s="208"/>
      <c r="P570" s="211">
        <v>14.49813827110798</v>
      </c>
      <c r="Q570" s="211">
        <v>11.823711695168139</v>
      </c>
      <c r="R570" s="212">
        <v>8.3403361344537821</v>
      </c>
      <c r="S570" s="186"/>
    </row>
    <row r="571" spans="1:19" s="184" customFormat="1" ht="15.75" customHeight="1">
      <c r="A571" s="186"/>
      <c r="B571" s="255" t="s">
        <v>988</v>
      </c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186"/>
    </row>
    <row r="572" spans="1:19" s="184" customFormat="1" ht="9" customHeight="1">
      <c r="A572" s="186"/>
      <c r="B572" s="186"/>
      <c r="C572" s="186"/>
      <c r="D572" s="186"/>
      <c r="E572" s="186"/>
      <c r="F572" s="186"/>
      <c r="G572" s="186"/>
      <c r="H572" s="186"/>
      <c r="I572" s="186"/>
      <c r="J572" s="186"/>
      <c r="K572" s="186"/>
      <c r="L572" s="186"/>
      <c r="M572" s="186"/>
      <c r="N572" s="186"/>
      <c r="O572" s="186"/>
      <c r="P572" s="186"/>
      <c r="Q572" s="186"/>
      <c r="R572" s="186"/>
      <c r="S572" s="186"/>
    </row>
    <row r="573" spans="1:19" s="184" customFormat="1" ht="9" customHeight="1">
      <c r="A573" s="186"/>
      <c r="B573" s="186"/>
      <c r="C573" s="186"/>
      <c r="D573" s="186"/>
      <c r="E573" s="186"/>
      <c r="F573" s="186"/>
      <c r="G573" s="186"/>
      <c r="H573" s="186"/>
      <c r="I573" s="186"/>
      <c r="J573" s="186"/>
      <c r="K573" s="186"/>
      <c r="L573" s="186"/>
      <c r="M573" s="186"/>
      <c r="N573" s="186"/>
      <c r="O573" s="186"/>
      <c r="P573" s="186"/>
      <c r="Q573" s="186"/>
      <c r="R573" s="186"/>
      <c r="S573" s="186"/>
    </row>
    <row r="574" spans="1:19" s="184" customFormat="1" ht="18" customHeight="1">
      <c r="A574" s="186"/>
      <c r="B574" s="187" t="s">
        <v>3682</v>
      </c>
      <c r="C574" s="186"/>
      <c r="D574" s="186"/>
      <c r="E574" s="186"/>
      <c r="F574" s="186"/>
      <c r="G574" s="186"/>
      <c r="H574" s="186"/>
      <c r="I574" s="186"/>
      <c r="J574" s="186"/>
      <c r="K574" s="186"/>
      <c r="L574" s="186"/>
      <c r="M574" s="186"/>
      <c r="N574" s="186"/>
      <c r="O574" s="186"/>
      <c r="P574" s="186"/>
      <c r="Q574" s="186"/>
      <c r="R574" s="186"/>
      <c r="S574" s="186"/>
    </row>
    <row r="575" spans="1:19" s="184" customFormat="1" ht="27" customHeight="1">
      <c r="A575" s="186"/>
      <c r="B575" s="247"/>
      <c r="C575" s="188"/>
      <c r="D575" s="248"/>
      <c r="E575" s="248"/>
      <c r="F575" s="248"/>
      <c r="G575" s="249" t="s">
        <v>893</v>
      </c>
      <c r="H575" s="249"/>
      <c r="I575" s="249"/>
      <c r="J575" s="249"/>
      <c r="K575" s="249"/>
      <c r="L575" s="249"/>
      <c r="M575" s="249"/>
      <c r="N575" s="249"/>
      <c r="O575" s="249"/>
      <c r="P575" s="249"/>
      <c r="Q575" s="249"/>
      <c r="R575" s="249"/>
      <c r="S575" s="186"/>
    </row>
    <row r="576" spans="1:19" s="184" customFormat="1" ht="18" customHeight="1">
      <c r="A576" s="186"/>
      <c r="B576" s="247"/>
      <c r="C576" s="189"/>
      <c r="D576" s="248"/>
      <c r="E576" s="248"/>
      <c r="F576" s="248"/>
      <c r="G576" s="250" t="s">
        <v>839</v>
      </c>
      <c r="H576" s="250"/>
      <c r="I576" s="250"/>
      <c r="J576" s="250"/>
      <c r="K576" s="251" t="s">
        <v>894</v>
      </c>
      <c r="L576" s="251"/>
      <c r="M576" s="251"/>
      <c r="N576" s="251"/>
      <c r="O576" s="251" t="s">
        <v>895</v>
      </c>
      <c r="P576" s="252" t="s">
        <v>896</v>
      </c>
      <c r="Q576" s="252"/>
      <c r="R576" s="252"/>
      <c r="S576" s="186"/>
    </row>
    <row r="577" spans="1:19" s="184" customFormat="1" ht="18" customHeight="1">
      <c r="A577" s="186"/>
      <c r="B577" s="253" t="s">
        <v>275</v>
      </c>
      <c r="C577" s="250" t="s">
        <v>998</v>
      </c>
      <c r="D577" s="250" t="s">
        <v>897</v>
      </c>
      <c r="E577" s="254" t="s">
        <v>849</v>
      </c>
      <c r="F577" s="254"/>
      <c r="G577" s="250" t="s">
        <v>898</v>
      </c>
      <c r="H577" s="250"/>
      <c r="I577" s="250" t="s">
        <v>899</v>
      </c>
      <c r="J577" s="250"/>
      <c r="K577" s="251" t="s">
        <v>898</v>
      </c>
      <c r="L577" s="251"/>
      <c r="M577" s="251" t="s">
        <v>899</v>
      </c>
      <c r="N577" s="251"/>
      <c r="O577" s="251"/>
      <c r="P577" s="252"/>
      <c r="Q577" s="252"/>
      <c r="R577" s="252"/>
      <c r="S577" s="186"/>
    </row>
    <row r="578" spans="1:19" s="184" customFormat="1" ht="45.75" customHeight="1">
      <c r="A578" s="186"/>
      <c r="B578" s="253"/>
      <c r="C578" s="250"/>
      <c r="D578" s="250"/>
      <c r="E578" s="190" t="s">
        <v>900</v>
      </c>
      <c r="F578" s="190" t="s">
        <v>901</v>
      </c>
      <c r="G578" s="190" t="s">
        <v>900</v>
      </c>
      <c r="H578" s="191" t="s">
        <v>902</v>
      </c>
      <c r="I578" s="190" t="s">
        <v>900</v>
      </c>
      <c r="J578" s="191" t="s">
        <v>902</v>
      </c>
      <c r="K578" s="191" t="s">
        <v>900</v>
      </c>
      <c r="L578" s="191" t="s">
        <v>901</v>
      </c>
      <c r="M578" s="191" t="s">
        <v>900</v>
      </c>
      <c r="N578" s="191" t="s">
        <v>901</v>
      </c>
      <c r="O578" s="251"/>
      <c r="P578" s="191" t="s">
        <v>903</v>
      </c>
      <c r="Q578" s="191" t="s">
        <v>904</v>
      </c>
      <c r="R578" s="192" t="s">
        <v>905</v>
      </c>
      <c r="S578" s="186"/>
    </row>
    <row r="579" spans="1:19" s="184" customFormat="1" ht="15" customHeight="1">
      <c r="A579" s="186"/>
      <c r="B579" s="193" t="s">
        <v>392</v>
      </c>
      <c r="C579" s="194" t="s">
        <v>1000</v>
      </c>
      <c r="D579" s="194" t="s">
        <v>914</v>
      </c>
      <c r="E579" s="195"/>
      <c r="F579" s="196"/>
      <c r="G579" s="195">
        <v>97</v>
      </c>
      <c r="H579" s="196">
        <v>0.14542728635682159</v>
      </c>
      <c r="I579" s="195">
        <v>765</v>
      </c>
      <c r="J579" s="196">
        <v>0.21016483516483517</v>
      </c>
      <c r="K579" s="195"/>
      <c r="L579" s="196"/>
      <c r="M579" s="195"/>
      <c r="N579" s="196"/>
      <c r="O579" s="197" t="s">
        <v>923</v>
      </c>
      <c r="P579" s="198">
        <v>7.8865979381443303</v>
      </c>
      <c r="Q579" s="198">
        <v>7.8865979381443303</v>
      </c>
      <c r="R579" s="199"/>
      <c r="S579" s="186"/>
    </row>
    <row r="580" spans="1:19" s="184" customFormat="1" ht="15" customHeight="1">
      <c r="A580" s="186"/>
      <c r="B580" s="193" t="s">
        <v>513</v>
      </c>
      <c r="C580" s="194" t="s">
        <v>999</v>
      </c>
      <c r="D580" s="194" t="s">
        <v>914</v>
      </c>
      <c r="E580" s="195"/>
      <c r="F580" s="196"/>
      <c r="G580" s="195">
        <v>49</v>
      </c>
      <c r="H580" s="196">
        <v>7.3463268365817097E-2</v>
      </c>
      <c r="I580" s="195">
        <v>192</v>
      </c>
      <c r="J580" s="196">
        <v>5.2747252747252747E-2</v>
      </c>
      <c r="K580" s="195"/>
      <c r="L580" s="196"/>
      <c r="M580" s="195"/>
      <c r="N580" s="196"/>
      <c r="O580" s="197" t="s">
        <v>920</v>
      </c>
      <c r="P580" s="198">
        <v>3.9183673469387754</v>
      </c>
      <c r="Q580" s="198">
        <v>3.9183673469387754</v>
      </c>
      <c r="R580" s="199"/>
      <c r="S580" s="186"/>
    </row>
    <row r="581" spans="1:19" s="184" customFormat="1" ht="15" customHeight="1">
      <c r="A581" s="186"/>
      <c r="B581" s="193" t="s">
        <v>357</v>
      </c>
      <c r="C581" s="194" t="s">
        <v>1004</v>
      </c>
      <c r="D581" s="194" t="s">
        <v>914</v>
      </c>
      <c r="E581" s="195">
        <v>1</v>
      </c>
      <c r="F581" s="196">
        <v>4.3478260869565216E-2</v>
      </c>
      <c r="G581" s="195">
        <v>22</v>
      </c>
      <c r="H581" s="196">
        <v>3.2983508245877063E-2</v>
      </c>
      <c r="I581" s="195">
        <v>172</v>
      </c>
      <c r="J581" s="196">
        <v>4.7252747252747251E-2</v>
      </c>
      <c r="K581" s="195"/>
      <c r="L581" s="196"/>
      <c r="M581" s="195"/>
      <c r="N581" s="196"/>
      <c r="O581" s="197" t="s">
        <v>922</v>
      </c>
      <c r="P581" s="198">
        <v>7.8181818181818183</v>
      </c>
      <c r="Q581" s="198">
        <v>7.8181818181818183</v>
      </c>
      <c r="R581" s="199"/>
      <c r="S581" s="186"/>
    </row>
    <row r="582" spans="1:19" s="184" customFormat="1" ht="15" customHeight="1">
      <c r="A582" s="186"/>
      <c r="B582" s="193" t="s">
        <v>711</v>
      </c>
      <c r="C582" s="194" t="s">
        <v>917</v>
      </c>
      <c r="D582" s="194" t="s">
        <v>914</v>
      </c>
      <c r="E582" s="195"/>
      <c r="F582" s="196"/>
      <c r="G582" s="195">
        <v>10</v>
      </c>
      <c r="H582" s="196">
        <v>1.4992503748125937E-2</v>
      </c>
      <c r="I582" s="195">
        <v>34</v>
      </c>
      <c r="J582" s="196">
        <v>9.3406593406593404E-3</v>
      </c>
      <c r="K582" s="195"/>
      <c r="L582" s="196"/>
      <c r="M582" s="195"/>
      <c r="N582" s="196"/>
      <c r="O582" s="197" t="s">
        <v>930</v>
      </c>
      <c r="P582" s="198">
        <v>3.4</v>
      </c>
      <c r="Q582" s="198">
        <v>3.4</v>
      </c>
      <c r="R582" s="199"/>
      <c r="S582" s="186"/>
    </row>
    <row r="583" spans="1:19" s="184" customFormat="1" ht="15" customHeight="1">
      <c r="A583" s="186"/>
      <c r="B583" s="193" t="s">
        <v>358</v>
      </c>
      <c r="C583" s="194" t="s">
        <v>1004</v>
      </c>
      <c r="D583" s="194" t="s">
        <v>914</v>
      </c>
      <c r="E583" s="195"/>
      <c r="F583" s="196"/>
      <c r="G583" s="195">
        <v>29</v>
      </c>
      <c r="H583" s="196">
        <v>4.3478260869565216E-2</v>
      </c>
      <c r="I583" s="195">
        <v>182</v>
      </c>
      <c r="J583" s="196">
        <v>0.05</v>
      </c>
      <c r="K583" s="195"/>
      <c r="L583" s="196"/>
      <c r="M583" s="195"/>
      <c r="N583" s="196"/>
      <c r="O583" s="197" t="s">
        <v>939</v>
      </c>
      <c r="P583" s="198">
        <v>6.2758620689655169</v>
      </c>
      <c r="Q583" s="198">
        <v>6.2758620689655169</v>
      </c>
      <c r="R583" s="199"/>
      <c r="S583" s="186"/>
    </row>
    <row r="584" spans="1:19" s="184" customFormat="1" ht="15" customHeight="1">
      <c r="A584" s="186"/>
      <c r="B584" s="193" t="s">
        <v>359</v>
      </c>
      <c r="C584" s="194" t="s">
        <v>1004</v>
      </c>
      <c r="D584" s="194" t="s">
        <v>914</v>
      </c>
      <c r="E584" s="195"/>
      <c r="F584" s="196"/>
      <c r="G584" s="195">
        <v>20</v>
      </c>
      <c r="H584" s="196">
        <v>2.9985007496251874E-2</v>
      </c>
      <c r="I584" s="195">
        <v>177</v>
      </c>
      <c r="J584" s="196">
        <v>4.8626373626373627E-2</v>
      </c>
      <c r="K584" s="195"/>
      <c r="L584" s="196"/>
      <c r="M584" s="195"/>
      <c r="N584" s="196"/>
      <c r="O584" s="197" t="s">
        <v>931</v>
      </c>
      <c r="P584" s="198">
        <v>8.85</v>
      </c>
      <c r="Q584" s="198">
        <v>8.85</v>
      </c>
      <c r="R584" s="199"/>
      <c r="S584" s="186"/>
    </row>
    <row r="585" spans="1:19" s="184" customFormat="1" ht="15" customHeight="1">
      <c r="A585" s="186"/>
      <c r="B585" s="193" t="s">
        <v>573</v>
      </c>
      <c r="C585" s="194" t="s">
        <v>924</v>
      </c>
      <c r="D585" s="194" t="s">
        <v>914</v>
      </c>
      <c r="E585" s="195"/>
      <c r="F585" s="196"/>
      <c r="G585" s="195">
        <v>2</v>
      </c>
      <c r="H585" s="196">
        <v>2.9985007496251873E-3</v>
      </c>
      <c r="I585" s="195">
        <v>4</v>
      </c>
      <c r="J585" s="196">
        <v>1.0989010989010989E-3</v>
      </c>
      <c r="K585" s="195"/>
      <c r="L585" s="196"/>
      <c r="M585" s="195"/>
      <c r="N585" s="196"/>
      <c r="O585" s="197" t="s">
        <v>951</v>
      </c>
      <c r="P585" s="198">
        <v>2</v>
      </c>
      <c r="Q585" s="198">
        <v>2</v>
      </c>
      <c r="R585" s="199"/>
      <c r="S585" s="186"/>
    </row>
    <row r="586" spans="1:19" s="184" customFormat="1" ht="15" customHeight="1">
      <c r="A586" s="186"/>
      <c r="B586" s="193" t="s">
        <v>792</v>
      </c>
      <c r="C586" s="194" t="s">
        <v>1000</v>
      </c>
      <c r="D586" s="194" t="s">
        <v>907</v>
      </c>
      <c r="E586" s="195"/>
      <c r="F586" s="196"/>
      <c r="G586" s="195">
        <v>7</v>
      </c>
      <c r="H586" s="196">
        <v>1.0494752623688156E-2</v>
      </c>
      <c r="I586" s="195">
        <v>35</v>
      </c>
      <c r="J586" s="196">
        <v>9.6153846153846159E-3</v>
      </c>
      <c r="K586" s="195"/>
      <c r="L586" s="196"/>
      <c r="M586" s="195"/>
      <c r="N586" s="196"/>
      <c r="O586" s="197" t="s">
        <v>924</v>
      </c>
      <c r="P586" s="198">
        <v>5</v>
      </c>
      <c r="Q586" s="198">
        <v>5</v>
      </c>
      <c r="R586" s="199">
        <v>1.5714285714285714</v>
      </c>
      <c r="S586" s="186"/>
    </row>
    <row r="587" spans="1:19" s="184" customFormat="1" ht="15" customHeight="1">
      <c r="A587" s="186"/>
      <c r="B587" s="193" t="s">
        <v>446</v>
      </c>
      <c r="C587" s="194" t="s">
        <v>1001</v>
      </c>
      <c r="D587" s="194" t="s">
        <v>914</v>
      </c>
      <c r="E587" s="195"/>
      <c r="F587" s="196"/>
      <c r="G587" s="195">
        <v>3</v>
      </c>
      <c r="H587" s="196">
        <v>4.4977511244377807E-3</v>
      </c>
      <c r="I587" s="195">
        <v>16</v>
      </c>
      <c r="J587" s="196">
        <v>4.3956043956043956E-3</v>
      </c>
      <c r="K587" s="195"/>
      <c r="L587" s="196"/>
      <c r="M587" s="195"/>
      <c r="N587" s="196"/>
      <c r="O587" s="197" t="s">
        <v>926</v>
      </c>
      <c r="P587" s="198">
        <v>5.333333333333333</v>
      </c>
      <c r="Q587" s="198">
        <v>5.333333333333333</v>
      </c>
      <c r="R587" s="199"/>
      <c r="S587" s="186"/>
    </row>
    <row r="588" spans="1:19" s="184" customFormat="1" ht="15" customHeight="1">
      <c r="A588" s="186"/>
      <c r="B588" s="193" t="s">
        <v>390</v>
      </c>
      <c r="C588" s="194" t="s">
        <v>1000</v>
      </c>
      <c r="D588" s="194" t="s">
        <v>914</v>
      </c>
      <c r="E588" s="195"/>
      <c r="F588" s="196"/>
      <c r="G588" s="195">
        <v>13</v>
      </c>
      <c r="H588" s="196">
        <v>1.9490254872563718E-2</v>
      </c>
      <c r="I588" s="195">
        <v>56</v>
      </c>
      <c r="J588" s="196">
        <v>1.5384615384615385E-2</v>
      </c>
      <c r="K588" s="195">
        <v>1</v>
      </c>
      <c r="L588" s="196">
        <v>7.6923076923076927E-2</v>
      </c>
      <c r="M588" s="195">
        <v>3</v>
      </c>
      <c r="N588" s="196">
        <v>5.3571428571428568E-2</v>
      </c>
      <c r="O588" s="197" t="s">
        <v>930</v>
      </c>
      <c r="P588" s="198">
        <v>4.3076923076923075</v>
      </c>
      <c r="Q588" s="198">
        <v>3.6666666666666665</v>
      </c>
      <c r="R588" s="199"/>
      <c r="S588" s="186"/>
    </row>
    <row r="589" spans="1:19" s="184" customFormat="1" ht="15" customHeight="1">
      <c r="A589" s="186"/>
      <c r="B589" s="193" t="s">
        <v>791</v>
      </c>
      <c r="C589" s="194" t="s">
        <v>1000</v>
      </c>
      <c r="D589" s="194" t="s">
        <v>907</v>
      </c>
      <c r="E589" s="195"/>
      <c r="F589" s="196"/>
      <c r="G589" s="195">
        <v>2</v>
      </c>
      <c r="H589" s="196">
        <v>2.9985007496251873E-3</v>
      </c>
      <c r="I589" s="195">
        <v>12</v>
      </c>
      <c r="J589" s="196">
        <v>3.2967032967032967E-3</v>
      </c>
      <c r="K589" s="195"/>
      <c r="L589" s="196"/>
      <c r="M589" s="195"/>
      <c r="N589" s="196"/>
      <c r="O589" s="197" t="s">
        <v>924</v>
      </c>
      <c r="P589" s="198">
        <v>6</v>
      </c>
      <c r="Q589" s="198">
        <v>6</v>
      </c>
      <c r="R589" s="199">
        <v>2.5</v>
      </c>
      <c r="S589" s="186"/>
    </row>
    <row r="590" spans="1:19" s="184" customFormat="1" ht="15" customHeight="1">
      <c r="A590" s="186"/>
      <c r="B590" s="193" t="s">
        <v>360</v>
      </c>
      <c r="C590" s="194" t="s">
        <v>1004</v>
      </c>
      <c r="D590" s="194" t="s">
        <v>914</v>
      </c>
      <c r="E590" s="195"/>
      <c r="F590" s="196"/>
      <c r="G590" s="195">
        <v>9</v>
      </c>
      <c r="H590" s="196">
        <v>1.3493253373313344E-2</v>
      </c>
      <c r="I590" s="195">
        <v>78</v>
      </c>
      <c r="J590" s="196">
        <v>2.1428571428571429E-2</v>
      </c>
      <c r="K590" s="195"/>
      <c r="L590" s="196"/>
      <c r="M590" s="195"/>
      <c r="N590" s="196"/>
      <c r="O590" s="197" t="s">
        <v>939</v>
      </c>
      <c r="P590" s="198">
        <v>8.6666666666666661</v>
      </c>
      <c r="Q590" s="198">
        <v>8.6666666666666661</v>
      </c>
      <c r="R590" s="199"/>
      <c r="S590" s="186"/>
    </row>
    <row r="591" spans="1:19" s="184" customFormat="1" ht="15" customHeight="1">
      <c r="A591" s="186"/>
      <c r="B591" s="193" t="s">
        <v>352</v>
      </c>
      <c r="C591" s="194" t="s">
        <v>1004</v>
      </c>
      <c r="D591" s="194" t="s">
        <v>914</v>
      </c>
      <c r="E591" s="195"/>
      <c r="F591" s="196"/>
      <c r="G591" s="195">
        <v>4</v>
      </c>
      <c r="H591" s="196">
        <v>5.9970014992503746E-3</v>
      </c>
      <c r="I591" s="195">
        <v>36</v>
      </c>
      <c r="J591" s="196">
        <v>9.8901098901098897E-3</v>
      </c>
      <c r="K591" s="195"/>
      <c r="L591" s="196"/>
      <c r="M591" s="195"/>
      <c r="N591" s="196"/>
      <c r="O591" s="197" t="s">
        <v>941</v>
      </c>
      <c r="P591" s="198">
        <v>9</v>
      </c>
      <c r="Q591" s="198">
        <v>9</v>
      </c>
      <c r="R591" s="199"/>
      <c r="S591" s="186"/>
    </row>
    <row r="592" spans="1:19" s="184" customFormat="1" ht="15" customHeight="1">
      <c r="A592" s="186"/>
      <c r="B592" s="193" t="s">
        <v>368</v>
      </c>
      <c r="C592" s="194" t="s">
        <v>1004</v>
      </c>
      <c r="D592" s="194" t="s">
        <v>914</v>
      </c>
      <c r="E592" s="195"/>
      <c r="F592" s="196"/>
      <c r="G592" s="195">
        <v>3</v>
      </c>
      <c r="H592" s="196">
        <v>4.4977511244377807E-3</v>
      </c>
      <c r="I592" s="195">
        <v>18</v>
      </c>
      <c r="J592" s="196">
        <v>4.9450549450549448E-3</v>
      </c>
      <c r="K592" s="195"/>
      <c r="L592" s="196"/>
      <c r="M592" s="195"/>
      <c r="N592" s="196"/>
      <c r="O592" s="197" t="s">
        <v>929</v>
      </c>
      <c r="P592" s="198">
        <v>6</v>
      </c>
      <c r="Q592" s="198">
        <v>6</v>
      </c>
      <c r="R592" s="199"/>
      <c r="S592" s="186"/>
    </row>
    <row r="593" spans="1:19" s="184" customFormat="1" ht="15" customHeight="1">
      <c r="A593" s="186"/>
      <c r="B593" s="193" t="s">
        <v>389</v>
      </c>
      <c r="C593" s="194" t="s">
        <v>1000</v>
      </c>
      <c r="D593" s="194" t="s">
        <v>914</v>
      </c>
      <c r="E593" s="195"/>
      <c r="F593" s="196"/>
      <c r="G593" s="195">
        <v>3</v>
      </c>
      <c r="H593" s="196">
        <v>4.4977511244377807E-3</v>
      </c>
      <c r="I593" s="195">
        <v>34</v>
      </c>
      <c r="J593" s="196">
        <v>9.3406593406593404E-3</v>
      </c>
      <c r="K593" s="195">
        <v>2</v>
      </c>
      <c r="L593" s="196">
        <v>0.66666666666666663</v>
      </c>
      <c r="M593" s="195">
        <v>12</v>
      </c>
      <c r="N593" s="196">
        <v>0.35294117647058826</v>
      </c>
      <c r="O593" s="197" t="s">
        <v>930</v>
      </c>
      <c r="P593" s="198">
        <v>11.333333333333334</v>
      </c>
      <c r="Q593" s="198">
        <v>4</v>
      </c>
      <c r="R593" s="199"/>
      <c r="S593" s="186"/>
    </row>
    <row r="594" spans="1:19" s="184" customFormat="1" ht="15" customHeight="1">
      <c r="A594" s="186"/>
      <c r="B594" s="193" t="s">
        <v>404</v>
      </c>
      <c r="C594" s="194" t="s">
        <v>1000</v>
      </c>
      <c r="D594" s="194" t="s">
        <v>914</v>
      </c>
      <c r="E594" s="195">
        <v>1</v>
      </c>
      <c r="F594" s="196">
        <v>8.3333333333333329E-2</v>
      </c>
      <c r="G594" s="195">
        <v>11</v>
      </c>
      <c r="H594" s="196">
        <v>1.6491754122938532E-2</v>
      </c>
      <c r="I594" s="195">
        <v>33</v>
      </c>
      <c r="J594" s="196">
        <v>9.0659340659340667E-3</v>
      </c>
      <c r="K594" s="195"/>
      <c r="L594" s="196"/>
      <c r="M594" s="195"/>
      <c r="N594" s="196"/>
      <c r="O594" s="197" t="s">
        <v>925</v>
      </c>
      <c r="P594" s="198">
        <v>3</v>
      </c>
      <c r="Q594" s="198">
        <v>3</v>
      </c>
      <c r="R594" s="199"/>
      <c r="S594" s="186"/>
    </row>
    <row r="595" spans="1:19" s="184" customFormat="1" ht="15" customHeight="1">
      <c r="A595" s="186"/>
      <c r="B595" s="193" t="s">
        <v>340</v>
      </c>
      <c r="C595" s="194" t="s">
        <v>1005</v>
      </c>
      <c r="D595" s="194" t="s">
        <v>914</v>
      </c>
      <c r="E595" s="195"/>
      <c r="F595" s="196"/>
      <c r="G595" s="195">
        <v>3</v>
      </c>
      <c r="H595" s="196">
        <v>4.4977511244377807E-3</v>
      </c>
      <c r="I595" s="195">
        <v>13</v>
      </c>
      <c r="J595" s="196">
        <v>3.5714285714285713E-3</v>
      </c>
      <c r="K595" s="195"/>
      <c r="L595" s="196"/>
      <c r="M595" s="195"/>
      <c r="N595" s="196"/>
      <c r="O595" s="197" t="s">
        <v>930</v>
      </c>
      <c r="P595" s="198">
        <v>4.333333333333333</v>
      </c>
      <c r="Q595" s="198">
        <v>4.333333333333333</v>
      </c>
      <c r="R595" s="199"/>
      <c r="S595" s="186"/>
    </row>
    <row r="596" spans="1:19" s="184" customFormat="1" ht="15" customHeight="1">
      <c r="A596" s="186"/>
      <c r="B596" s="193" t="s">
        <v>789</v>
      </c>
      <c r="C596" s="194" t="s">
        <v>1000</v>
      </c>
      <c r="D596" s="194" t="s">
        <v>907</v>
      </c>
      <c r="E596" s="195"/>
      <c r="F596" s="196"/>
      <c r="G596" s="195">
        <v>2</v>
      </c>
      <c r="H596" s="196">
        <v>2.9985007496251873E-3</v>
      </c>
      <c r="I596" s="195">
        <v>10</v>
      </c>
      <c r="J596" s="196">
        <v>2.7472527472527475E-3</v>
      </c>
      <c r="K596" s="195"/>
      <c r="L596" s="196"/>
      <c r="M596" s="195"/>
      <c r="N596" s="196"/>
      <c r="O596" s="197" t="s">
        <v>933</v>
      </c>
      <c r="P596" s="198">
        <v>5</v>
      </c>
      <c r="Q596" s="198">
        <v>5</v>
      </c>
      <c r="R596" s="199">
        <v>1.5</v>
      </c>
      <c r="S596" s="186"/>
    </row>
    <row r="597" spans="1:19" s="184" customFormat="1" ht="15" customHeight="1">
      <c r="A597" s="186"/>
      <c r="B597" s="193" t="s">
        <v>348</v>
      </c>
      <c r="C597" s="194" t="s">
        <v>1004</v>
      </c>
      <c r="D597" s="194" t="s">
        <v>914</v>
      </c>
      <c r="E597" s="195"/>
      <c r="F597" s="196"/>
      <c r="G597" s="195">
        <v>9</v>
      </c>
      <c r="H597" s="196">
        <v>1.3493253373313344E-2</v>
      </c>
      <c r="I597" s="195">
        <v>62</v>
      </c>
      <c r="J597" s="196">
        <v>1.7032967032967031E-2</v>
      </c>
      <c r="K597" s="195"/>
      <c r="L597" s="196"/>
      <c r="M597" s="195"/>
      <c r="N597" s="196"/>
      <c r="O597" s="197" t="s">
        <v>938</v>
      </c>
      <c r="P597" s="198">
        <v>6.8888888888888893</v>
      </c>
      <c r="Q597" s="198">
        <v>6.8888888888888893</v>
      </c>
      <c r="R597" s="199"/>
      <c r="S597" s="186"/>
    </row>
    <row r="598" spans="1:19" s="184" customFormat="1" ht="15" customHeight="1">
      <c r="A598" s="186"/>
      <c r="B598" s="193" t="s">
        <v>343</v>
      </c>
      <c r="C598" s="194" t="s">
        <v>1005</v>
      </c>
      <c r="D598" s="194" t="s">
        <v>914</v>
      </c>
      <c r="E598" s="195"/>
      <c r="F598" s="196"/>
      <c r="G598" s="195">
        <v>46</v>
      </c>
      <c r="H598" s="196">
        <v>6.8965517241379309E-2</v>
      </c>
      <c r="I598" s="195">
        <v>147</v>
      </c>
      <c r="J598" s="196">
        <v>4.0384615384615387E-2</v>
      </c>
      <c r="K598" s="195"/>
      <c r="L598" s="196"/>
      <c r="M598" s="195"/>
      <c r="N598" s="196"/>
      <c r="O598" s="197" t="s">
        <v>920</v>
      </c>
      <c r="P598" s="198">
        <v>3.1956521739130435</v>
      </c>
      <c r="Q598" s="198">
        <v>3.1956521739130435</v>
      </c>
      <c r="R598" s="199"/>
      <c r="S598" s="186"/>
    </row>
    <row r="599" spans="1:19" s="184" customFormat="1" ht="15" customHeight="1">
      <c r="A599" s="186"/>
      <c r="B599" s="193" t="s">
        <v>396</v>
      </c>
      <c r="C599" s="194" t="s">
        <v>1000</v>
      </c>
      <c r="D599" s="194" t="s">
        <v>914</v>
      </c>
      <c r="E599" s="195"/>
      <c r="F599" s="196"/>
      <c r="G599" s="195">
        <v>2</v>
      </c>
      <c r="H599" s="196">
        <v>2.9985007496251873E-3</v>
      </c>
      <c r="I599" s="195">
        <v>10</v>
      </c>
      <c r="J599" s="196">
        <v>2.7472527472527475E-3</v>
      </c>
      <c r="K599" s="195"/>
      <c r="L599" s="196"/>
      <c r="M599" s="195"/>
      <c r="N599" s="196"/>
      <c r="O599" s="197" t="s">
        <v>922</v>
      </c>
      <c r="P599" s="198">
        <v>5</v>
      </c>
      <c r="Q599" s="198">
        <v>5</v>
      </c>
      <c r="R599" s="199"/>
      <c r="S599" s="186"/>
    </row>
    <row r="600" spans="1:19" s="184" customFormat="1" ht="15" customHeight="1">
      <c r="A600" s="186"/>
      <c r="B600" s="193" t="s">
        <v>408</v>
      </c>
      <c r="C600" s="194" t="s">
        <v>1000</v>
      </c>
      <c r="D600" s="194" t="s">
        <v>914</v>
      </c>
      <c r="E600" s="195"/>
      <c r="F600" s="196"/>
      <c r="G600" s="195">
        <v>3</v>
      </c>
      <c r="H600" s="196">
        <v>4.4977511244377807E-3</v>
      </c>
      <c r="I600" s="195">
        <v>9</v>
      </c>
      <c r="J600" s="196">
        <v>2.4725274725274724E-3</v>
      </c>
      <c r="K600" s="195"/>
      <c r="L600" s="196"/>
      <c r="M600" s="195"/>
      <c r="N600" s="196"/>
      <c r="O600" s="197" t="s">
        <v>920</v>
      </c>
      <c r="P600" s="198">
        <v>3</v>
      </c>
      <c r="Q600" s="198">
        <v>3</v>
      </c>
      <c r="R600" s="199"/>
      <c r="S600" s="186"/>
    </row>
    <row r="601" spans="1:19" s="184" customFormat="1" ht="15" customHeight="1">
      <c r="A601" s="186"/>
      <c r="B601" s="193" t="s">
        <v>403</v>
      </c>
      <c r="C601" s="194" t="s">
        <v>1000</v>
      </c>
      <c r="D601" s="194" t="s">
        <v>914</v>
      </c>
      <c r="E601" s="195"/>
      <c r="F601" s="196"/>
      <c r="G601" s="195">
        <v>3</v>
      </c>
      <c r="H601" s="196">
        <v>4.4977511244377807E-3</v>
      </c>
      <c r="I601" s="195">
        <v>18</v>
      </c>
      <c r="J601" s="196">
        <v>4.9450549450549448E-3</v>
      </c>
      <c r="K601" s="195"/>
      <c r="L601" s="196"/>
      <c r="M601" s="195"/>
      <c r="N601" s="196"/>
      <c r="O601" s="197" t="s">
        <v>930</v>
      </c>
      <c r="P601" s="198">
        <v>6</v>
      </c>
      <c r="Q601" s="198">
        <v>6</v>
      </c>
      <c r="R601" s="199"/>
      <c r="S601" s="186"/>
    </row>
    <row r="602" spans="1:19" s="184" customFormat="1" ht="15" customHeight="1">
      <c r="A602" s="186"/>
      <c r="B602" s="193" t="s">
        <v>367</v>
      </c>
      <c r="C602" s="194" t="s">
        <v>1004</v>
      </c>
      <c r="D602" s="194" t="s">
        <v>914</v>
      </c>
      <c r="E602" s="195"/>
      <c r="F602" s="196"/>
      <c r="G602" s="195">
        <v>62</v>
      </c>
      <c r="H602" s="196">
        <v>9.2953523238380811E-2</v>
      </c>
      <c r="I602" s="195">
        <v>324</v>
      </c>
      <c r="J602" s="196">
        <v>8.9010989010989014E-2</v>
      </c>
      <c r="K602" s="195"/>
      <c r="L602" s="196"/>
      <c r="M602" s="195"/>
      <c r="N602" s="196"/>
      <c r="O602" s="197" t="s">
        <v>943</v>
      </c>
      <c r="P602" s="198">
        <v>5.225806451612903</v>
      </c>
      <c r="Q602" s="198">
        <v>5.225806451612903</v>
      </c>
      <c r="R602" s="199"/>
      <c r="S602" s="186"/>
    </row>
    <row r="603" spans="1:19" s="184" customFormat="1" ht="15" customHeight="1">
      <c r="A603" s="186"/>
      <c r="B603" s="193" t="s">
        <v>405</v>
      </c>
      <c r="C603" s="194" t="s">
        <v>1000</v>
      </c>
      <c r="D603" s="194" t="s">
        <v>914</v>
      </c>
      <c r="E603" s="195"/>
      <c r="F603" s="196"/>
      <c r="G603" s="195">
        <v>2</v>
      </c>
      <c r="H603" s="196">
        <v>2.9985007496251873E-3</v>
      </c>
      <c r="I603" s="195">
        <v>25</v>
      </c>
      <c r="J603" s="196">
        <v>6.868131868131868E-3</v>
      </c>
      <c r="K603" s="195"/>
      <c r="L603" s="196"/>
      <c r="M603" s="195"/>
      <c r="N603" s="196"/>
      <c r="O603" s="197" t="s">
        <v>926</v>
      </c>
      <c r="P603" s="198">
        <v>12.5</v>
      </c>
      <c r="Q603" s="198">
        <v>12.5</v>
      </c>
      <c r="R603" s="199"/>
      <c r="S603" s="186"/>
    </row>
    <row r="604" spans="1:19" s="184" customFormat="1" ht="15" customHeight="1">
      <c r="A604" s="186"/>
      <c r="B604" s="193" t="s">
        <v>366</v>
      </c>
      <c r="C604" s="194" t="s">
        <v>1004</v>
      </c>
      <c r="D604" s="194" t="s">
        <v>914</v>
      </c>
      <c r="E604" s="195"/>
      <c r="F604" s="196"/>
      <c r="G604" s="195">
        <v>8</v>
      </c>
      <c r="H604" s="196">
        <v>1.1994002998500749E-2</v>
      </c>
      <c r="I604" s="195">
        <v>63</v>
      </c>
      <c r="J604" s="196">
        <v>1.7307692307692309E-2</v>
      </c>
      <c r="K604" s="195">
        <v>1</v>
      </c>
      <c r="L604" s="196">
        <v>0.125</v>
      </c>
      <c r="M604" s="195">
        <v>8</v>
      </c>
      <c r="N604" s="196">
        <v>0.12698412698412698</v>
      </c>
      <c r="O604" s="197" t="s">
        <v>924</v>
      </c>
      <c r="P604" s="198">
        <v>7.875</v>
      </c>
      <c r="Q604" s="198">
        <v>6.2857142857142856</v>
      </c>
      <c r="R604" s="199"/>
      <c r="S604" s="186"/>
    </row>
    <row r="605" spans="1:19" s="184" customFormat="1" ht="15" customHeight="1">
      <c r="A605" s="186"/>
      <c r="B605" s="193" t="s">
        <v>370</v>
      </c>
      <c r="C605" s="194" t="s">
        <v>1004</v>
      </c>
      <c r="D605" s="194" t="s">
        <v>914</v>
      </c>
      <c r="E605" s="195"/>
      <c r="F605" s="196"/>
      <c r="G605" s="195">
        <v>11</v>
      </c>
      <c r="H605" s="196">
        <v>1.6491754122938532E-2</v>
      </c>
      <c r="I605" s="195">
        <v>42</v>
      </c>
      <c r="J605" s="196">
        <v>1.1538461538461539E-2</v>
      </c>
      <c r="K605" s="195"/>
      <c r="L605" s="196"/>
      <c r="M605" s="195"/>
      <c r="N605" s="196"/>
      <c r="O605" s="197" t="s">
        <v>916</v>
      </c>
      <c r="P605" s="198">
        <v>3.8181818181818183</v>
      </c>
      <c r="Q605" s="198">
        <v>3.8181818181818183</v>
      </c>
      <c r="R605" s="199"/>
      <c r="S605" s="186"/>
    </row>
    <row r="606" spans="1:19" s="184" customFormat="1" ht="15" customHeight="1">
      <c r="A606" s="186"/>
      <c r="B606" s="193" t="s">
        <v>339</v>
      </c>
      <c r="C606" s="194" t="s">
        <v>1005</v>
      </c>
      <c r="D606" s="194" t="s">
        <v>914</v>
      </c>
      <c r="E606" s="195"/>
      <c r="F606" s="196"/>
      <c r="G606" s="195">
        <v>53</v>
      </c>
      <c r="H606" s="196">
        <v>7.9460269865067462E-2</v>
      </c>
      <c r="I606" s="195">
        <v>248</v>
      </c>
      <c r="J606" s="196">
        <v>6.8131868131868126E-2</v>
      </c>
      <c r="K606" s="195">
        <v>1</v>
      </c>
      <c r="L606" s="196">
        <v>1.8867924528301886E-2</v>
      </c>
      <c r="M606" s="195">
        <v>1</v>
      </c>
      <c r="N606" s="196">
        <v>4.0322580645161289E-3</v>
      </c>
      <c r="O606" s="197" t="s">
        <v>928</v>
      </c>
      <c r="P606" s="198">
        <v>4.6792452830188678</v>
      </c>
      <c r="Q606" s="198">
        <v>4.5576923076923075</v>
      </c>
      <c r="R606" s="199"/>
      <c r="S606" s="186"/>
    </row>
    <row r="607" spans="1:19" s="184" customFormat="1" ht="15" customHeight="1">
      <c r="A607" s="186"/>
      <c r="B607" s="193" t="s">
        <v>541</v>
      </c>
      <c r="C607" s="194" t="s">
        <v>1567</v>
      </c>
      <c r="D607" s="194" t="s">
        <v>914</v>
      </c>
      <c r="E607" s="195"/>
      <c r="F607" s="196"/>
      <c r="G607" s="195">
        <v>57</v>
      </c>
      <c r="H607" s="196">
        <v>8.5457271364317841E-2</v>
      </c>
      <c r="I607" s="195">
        <v>260</v>
      </c>
      <c r="J607" s="196">
        <v>7.1428571428571425E-2</v>
      </c>
      <c r="K607" s="195"/>
      <c r="L607" s="196"/>
      <c r="M607" s="195"/>
      <c r="N607" s="196"/>
      <c r="O607" s="197" t="s">
        <v>936</v>
      </c>
      <c r="P607" s="198">
        <v>4.5614035087719298</v>
      </c>
      <c r="Q607" s="198">
        <v>4.5614035087719298</v>
      </c>
      <c r="R607" s="199"/>
      <c r="S607" s="186"/>
    </row>
    <row r="608" spans="1:19" s="184" customFormat="1" ht="15" customHeight="1">
      <c r="A608" s="186"/>
      <c r="B608" s="193" t="s">
        <v>699</v>
      </c>
      <c r="C608" s="194" t="s">
        <v>939</v>
      </c>
      <c r="D608" s="194" t="s">
        <v>914</v>
      </c>
      <c r="E608" s="195"/>
      <c r="F608" s="196"/>
      <c r="G608" s="195">
        <v>37</v>
      </c>
      <c r="H608" s="196">
        <v>5.5472263868065967E-2</v>
      </c>
      <c r="I608" s="195">
        <v>131</v>
      </c>
      <c r="J608" s="196">
        <v>3.5989010989010986E-2</v>
      </c>
      <c r="K608" s="195"/>
      <c r="L608" s="196"/>
      <c r="M608" s="195"/>
      <c r="N608" s="196"/>
      <c r="O608" s="197" t="s">
        <v>924</v>
      </c>
      <c r="P608" s="198">
        <v>3.5405405405405403</v>
      </c>
      <c r="Q608" s="198">
        <v>3.5405405405405403</v>
      </c>
      <c r="R608" s="199"/>
      <c r="S608" s="186"/>
    </row>
    <row r="609" spans="1:19" s="184" customFormat="1" ht="15" customHeight="1">
      <c r="A609" s="186"/>
      <c r="B609" s="193" t="s">
        <v>362</v>
      </c>
      <c r="C609" s="194" t="s">
        <v>1004</v>
      </c>
      <c r="D609" s="194" t="s">
        <v>914</v>
      </c>
      <c r="E609" s="195"/>
      <c r="F609" s="196"/>
      <c r="G609" s="195">
        <v>3</v>
      </c>
      <c r="H609" s="196">
        <v>4.4977511244377807E-3</v>
      </c>
      <c r="I609" s="195">
        <v>14</v>
      </c>
      <c r="J609" s="196">
        <v>3.8461538461538464E-3</v>
      </c>
      <c r="K609" s="195"/>
      <c r="L609" s="196"/>
      <c r="M609" s="195"/>
      <c r="N609" s="196"/>
      <c r="O609" s="197" t="s">
        <v>931</v>
      </c>
      <c r="P609" s="198">
        <v>4.666666666666667</v>
      </c>
      <c r="Q609" s="198">
        <v>4.666666666666667</v>
      </c>
      <c r="R609" s="199"/>
      <c r="S609" s="186"/>
    </row>
    <row r="610" spans="1:19" s="184" customFormat="1" ht="15" customHeight="1">
      <c r="A610" s="186"/>
      <c r="B610" s="193" t="s">
        <v>397</v>
      </c>
      <c r="C610" s="194" t="s">
        <v>1000</v>
      </c>
      <c r="D610" s="194" t="s">
        <v>914</v>
      </c>
      <c r="E610" s="195"/>
      <c r="F610" s="196"/>
      <c r="G610" s="195">
        <v>2</v>
      </c>
      <c r="H610" s="196">
        <v>2.9985007496251873E-3</v>
      </c>
      <c r="I610" s="195">
        <v>21</v>
      </c>
      <c r="J610" s="196">
        <v>5.7692307692307696E-3</v>
      </c>
      <c r="K610" s="195">
        <v>1</v>
      </c>
      <c r="L610" s="196">
        <v>0.5</v>
      </c>
      <c r="M610" s="195">
        <v>3</v>
      </c>
      <c r="N610" s="196">
        <v>0.14285714285714285</v>
      </c>
      <c r="O610" s="197" t="s">
        <v>928</v>
      </c>
      <c r="P610" s="198">
        <v>10.5</v>
      </c>
      <c r="Q610" s="198">
        <v>8</v>
      </c>
      <c r="R610" s="199"/>
      <c r="S610" s="186"/>
    </row>
    <row r="611" spans="1:19" s="184" customFormat="1" ht="15" customHeight="1">
      <c r="A611" s="186"/>
      <c r="B611" s="193" t="s">
        <v>393</v>
      </c>
      <c r="C611" s="194" t="s">
        <v>1000</v>
      </c>
      <c r="D611" s="194" t="s">
        <v>914</v>
      </c>
      <c r="E611" s="195"/>
      <c r="F611" s="196"/>
      <c r="G611" s="195">
        <v>2</v>
      </c>
      <c r="H611" s="196">
        <v>2.9985007496251873E-3</v>
      </c>
      <c r="I611" s="195">
        <v>13</v>
      </c>
      <c r="J611" s="196">
        <v>3.5714285714285713E-3</v>
      </c>
      <c r="K611" s="195"/>
      <c r="L611" s="196"/>
      <c r="M611" s="195"/>
      <c r="N611" s="196"/>
      <c r="O611" s="197" t="s">
        <v>917</v>
      </c>
      <c r="P611" s="198">
        <v>6.5</v>
      </c>
      <c r="Q611" s="198">
        <v>6.5</v>
      </c>
      <c r="R611" s="199"/>
      <c r="S611" s="186"/>
    </row>
    <row r="612" spans="1:19" s="184" customFormat="1" ht="15" customHeight="1">
      <c r="A612" s="186"/>
      <c r="B612" s="193" t="s">
        <v>698</v>
      </c>
      <c r="C612" s="194" t="s">
        <v>939</v>
      </c>
      <c r="D612" s="194" t="s">
        <v>914</v>
      </c>
      <c r="E612" s="195"/>
      <c r="F612" s="196"/>
      <c r="G612" s="195">
        <v>2</v>
      </c>
      <c r="H612" s="196">
        <v>2.9985007496251873E-3</v>
      </c>
      <c r="I612" s="195">
        <v>15</v>
      </c>
      <c r="J612" s="196">
        <v>4.120879120879121E-3</v>
      </c>
      <c r="K612" s="195"/>
      <c r="L612" s="196"/>
      <c r="M612" s="195"/>
      <c r="N612" s="196"/>
      <c r="O612" s="197" t="s">
        <v>928</v>
      </c>
      <c r="P612" s="198">
        <v>7.5</v>
      </c>
      <c r="Q612" s="198">
        <v>7.5</v>
      </c>
      <c r="R612" s="199"/>
      <c r="S612" s="186"/>
    </row>
    <row r="613" spans="1:19" s="184" customFormat="1" ht="15" customHeight="1">
      <c r="A613" s="186"/>
      <c r="B613" s="193" t="s">
        <v>530</v>
      </c>
      <c r="C613" s="194" t="s">
        <v>1567</v>
      </c>
      <c r="D613" s="194" t="s">
        <v>914</v>
      </c>
      <c r="E613" s="195"/>
      <c r="F613" s="196"/>
      <c r="G613" s="195">
        <v>2</v>
      </c>
      <c r="H613" s="196">
        <v>2.9985007496251873E-3</v>
      </c>
      <c r="I613" s="195">
        <v>15</v>
      </c>
      <c r="J613" s="196">
        <v>4.120879120879121E-3</v>
      </c>
      <c r="K613" s="195"/>
      <c r="L613" s="196"/>
      <c r="M613" s="195"/>
      <c r="N613" s="196"/>
      <c r="O613" s="197" t="s">
        <v>919</v>
      </c>
      <c r="P613" s="198">
        <v>7.5</v>
      </c>
      <c r="Q613" s="198">
        <v>7.5</v>
      </c>
      <c r="R613" s="199"/>
      <c r="S613" s="186"/>
    </row>
    <row r="614" spans="1:19" s="184" customFormat="1" ht="15" customHeight="1">
      <c r="A614" s="186"/>
      <c r="B614" s="193" t="s">
        <v>400</v>
      </c>
      <c r="C614" s="194" t="s">
        <v>1000</v>
      </c>
      <c r="D614" s="194" t="s">
        <v>914</v>
      </c>
      <c r="E614" s="195"/>
      <c r="F614" s="196"/>
      <c r="G614" s="195">
        <v>2</v>
      </c>
      <c r="H614" s="196">
        <v>2.9985007496251873E-3</v>
      </c>
      <c r="I614" s="195">
        <v>22</v>
      </c>
      <c r="J614" s="196">
        <v>6.0439560439560442E-3</v>
      </c>
      <c r="K614" s="195">
        <v>1</v>
      </c>
      <c r="L614" s="196">
        <v>0.5</v>
      </c>
      <c r="M614" s="195">
        <v>6</v>
      </c>
      <c r="N614" s="196">
        <v>0.27272727272727271</v>
      </c>
      <c r="O614" s="197" t="s">
        <v>928</v>
      </c>
      <c r="P614" s="198">
        <v>11</v>
      </c>
      <c r="Q614" s="198">
        <v>6</v>
      </c>
      <c r="R614" s="199"/>
      <c r="S614" s="186"/>
    </row>
    <row r="615" spans="1:19" s="184" customFormat="1" ht="15" customHeight="1">
      <c r="A615" s="186"/>
      <c r="B615" s="193" t="s">
        <v>540</v>
      </c>
      <c r="C615" s="194" t="s">
        <v>1567</v>
      </c>
      <c r="D615" s="194" t="s">
        <v>914</v>
      </c>
      <c r="E615" s="195"/>
      <c r="F615" s="196"/>
      <c r="G615" s="195">
        <v>19</v>
      </c>
      <c r="H615" s="196">
        <v>2.8485757121439279E-2</v>
      </c>
      <c r="I615" s="195">
        <v>90</v>
      </c>
      <c r="J615" s="196">
        <v>2.4725274725274724E-2</v>
      </c>
      <c r="K615" s="195"/>
      <c r="L615" s="196"/>
      <c r="M615" s="195"/>
      <c r="N615" s="196"/>
      <c r="O615" s="197" t="s">
        <v>924</v>
      </c>
      <c r="P615" s="198">
        <v>4.7368421052631575</v>
      </c>
      <c r="Q615" s="198">
        <v>4.7368421052631575</v>
      </c>
      <c r="R615" s="199"/>
      <c r="S615" s="186"/>
    </row>
    <row r="616" spans="1:19" s="184" customFormat="1" ht="15" customHeight="1">
      <c r="A616" s="186"/>
      <c r="B616" s="193" t="s">
        <v>696</v>
      </c>
      <c r="C616" s="194" t="s">
        <v>939</v>
      </c>
      <c r="D616" s="194" t="s">
        <v>914</v>
      </c>
      <c r="E616" s="195"/>
      <c r="F616" s="196"/>
      <c r="G616" s="195">
        <v>24</v>
      </c>
      <c r="H616" s="196">
        <v>3.5982008995502246E-2</v>
      </c>
      <c r="I616" s="195">
        <v>103</v>
      </c>
      <c r="J616" s="196">
        <v>2.8296703296703297E-2</v>
      </c>
      <c r="K616" s="195"/>
      <c r="L616" s="196"/>
      <c r="M616" s="195"/>
      <c r="N616" s="196"/>
      <c r="O616" s="197" t="s">
        <v>925</v>
      </c>
      <c r="P616" s="198">
        <v>4.291666666666667</v>
      </c>
      <c r="Q616" s="198">
        <v>4.291666666666667</v>
      </c>
      <c r="R616" s="199"/>
      <c r="S616" s="186"/>
    </row>
    <row r="617" spans="1:19" s="184" customFormat="1" ht="15" customHeight="1">
      <c r="A617" s="186"/>
      <c r="B617" s="193" t="s">
        <v>338</v>
      </c>
      <c r="C617" s="194" t="s">
        <v>1005</v>
      </c>
      <c r="D617" s="194" t="s">
        <v>914</v>
      </c>
      <c r="E617" s="195"/>
      <c r="F617" s="196"/>
      <c r="G617" s="195">
        <v>5</v>
      </c>
      <c r="H617" s="196">
        <v>7.4962518740629685E-3</v>
      </c>
      <c r="I617" s="195">
        <v>21</v>
      </c>
      <c r="J617" s="196">
        <v>5.7692307692307696E-3</v>
      </c>
      <c r="K617" s="195"/>
      <c r="L617" s="196"/>
      <c r="M617" s="195"/>
      <c r="N617" s="196"/>
      <c r="O617" s="197" t="s">
        <v>927</v>
      </c>
      <c r="P617" s="198">
        <v>4.2</v>
      </c>
      <c r="Q617" s="198">
        <v>4.2</v>
      </c>
      <c r="R617" s="199"/>
      <c r="S617" s="186"/>
    </row>
    <row r="618" spans="1:19" s="184" customFormat="1" ht="18.75" customHeight="1">
      <c r="A618" s="186"/>
      <c r="B618" s="200" t="s">
        <v>1006</v>
      </c>
      <c r="C618" s="201"/>
      <c r="D618" s="201"/>
      <c r="E618" s="202"/>
      <c r="F618" s="203"/>
      <c r="G618" s="202">
        <v>2</v>
      </c>
      <c r="H618" s="203">
        <v>2.9985007496251873E-3</v>
      </c>
      <c r="I618" s="202">
        <v>8</v>
      </c>
      <c r="J618" s="203">
        <v>2.1978021978021978E-3</v>
      </c>
      <c r="K618" s="202"/>
      <c r="L618" s="203"/>
      <c r="M618" s="202"/>
      <c r="N618" s="203"/>
      <c r="O618" s="201"/>
      <c r="P618" s="204">
        <v>4</v>
      </c>
      <c r="Q618" s="204">
        <v>4</v>
      </c>
      <c r="R618" s="205">
        <v>2</v>
      </c>
      <c r="S618" s="186"/>
    </row>
    <row r="619" spans="1:19" s="184" customFormat="1" ht="18" customHeight="1">
      <c r="A619" s="186"/>
      <c r="B619" s="200" t="s">
        <v>1007</v>
      </c>
      <c r="C619" s="201"/>
      <c r="D619" s="201"/>
      <c r="E619" s="202">
        <v>1</v>
      </c>
      <c r="F619" s="203">
        <v>4.3478260869565216E-2</v>
      </c>
      <c r="G619" s="202">
        <v>22</v>
      </c>
      <c r="H619" s="203">
        <v>3.2983508245877063E-2</v>
      </c>
      <c r="I619" s="202">
        <v>112</v>
      </c>
      <c r="J619" s="203">
        <v>3.0769230769230771E-2</v>
      </c>
      <c r="K619" s="202">
        <v>1</v>
      </c>
      <c r="L619" s="203">
        <v>4.5454545454545456E-2</v>
      </c>
      <c r="M619" s="202">
        <v>5</v>
      </c>
      <c r="N619" s="203">
        <v>4.4642857142857144E-2</v>
      </c>
      <c r="O619" s="201"/>
      <c r="P619" s="204">
        <v>5.0909090909090908</v>
      </c>
      <c r="Q619" s="204">
        <v>4.5238095238095237</v>
      </c>
      <c r="R619" s="206"/>
      <c r="S619" s="186"/>
    </row>
    <row r="620" spans="1:19" s="184" customFormat="1" ht="18" customHeight="1">
      <c r="A620" s="186"/>
      <c r="B620" s="207" t="s">
        <v>887</v>
      </c>
      <c r="C620" s="208"/>
      <c r="D620" s="208"/>
      <c r="E620" s="209">
        <v>3</v>
      </c>
      <c r="F620" s="210">
        <v>4.4776119402985077E-3</v>
      </c>
      <c r="G620" s="209">
        <v>667</v>
      </c>
      <c r="H620" s="210">
        <v>1</v>
      </c>
      <c r="I620" s="209">
        <v>3640</v>
      </c>
      <c r="J620" s="210">
        <v>1</v>
      </c>
      <c r="K620" s="209">
        <v>8</v>
      </c>
      <c r="L620" s="210">
        <v>1.1994002998500749E-2</v>
      </c>
      <c r="M620" s="209">
        <v>38</v>
      </c>
      <c r="N620" s="210">
        <v>1.0439560439560439E-2</v>
      </c>
      <c r="O620" s="208"/>
      <c r="P620" s="211">
        <v>5.4572713643178412</v>
      </c>
      <c r="Q620" s="211">
        <v>5.3444613050075871</v>
      </c>
      <c r="R620" s="212">
        <v>1.7692307692307692</v>
      </c>
      <c r="S620" s="186"/>
    </row>
    <row r="621" spans="1:19" s="184" customFormat="1" ht="15.75" customHeight="1">
      <c r="A621" s="186"/>
      <c r="B621" s="255" t="s">
        <v>988</v>
      </c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186"/>
    </row>
    <row r="622" spans="1:19" s="184" customFormat="1" ht="9" customHeight="1">
      <c r="A622" s="186"/>
      <c r="B622" s="186"/>
      <c r="C622" s="186"/>
      <c r="D622" s="186"/>
      <c r="E622" s="186"/>
      <c r="F622" s="186"/>
      <c r="G622" s="186"/>
      <c r="H622" s="186"/>
      <c r="I622" s="186"/>
      <c r="J622" s="186"/>
      <c r="K622" s="186"/>
      <c r="L622" s="186"/>
      <c r="M622" s="186"/>
      <c r="N622" s="186"/>
      <c r="O622" s="186"/>
      <c r="P622" s="186"/>
      <c r="Q622" s="186"/>
      <c r="R622" s="186"/>
      <c r="S622" s="186"/>
    </row>
    <row r="623" spans="1:19" s="184" customFormat="1" ht="9" customHeight="1">
      <c r="A623" s="186"/>
      <c r="B623" s="186"/>
      <c r="C623" s="186"/>
      <c r="D623" s="186"/>
      <c r="E623" s="186"/>
      <c r="F623" s="186"/>
      <c r="G623" s="186"/>
      <c r="H623" s="186"/>
      <c r="I623" s="186"/>
      <c r="J623" s="186"/>
      <c r="K623" s="186"/>
      <c r="L623" s="186"/>
      <c r="M623" s="186"/>
      <c r="N623" s="186"/>
      <c r="O623" s="186"/>
      <c r="P623" s="186"/>
      <c r="Q623" s="186"/>
      <c r="R623" s="186"/>
      <c r="S623" s="186"/>
    </row>
    <row r="624" spans="1:19" s="184" customFormat="1" ht="18" customHeight="1">
      <c r="A624" s="186"/>
      <c r="B624" s="187" t="s">
        <v>3683</v>
      </c>
      <c r="C624" s="186"/>
      <c r="D624" s="186"/>
      <c r="E624" s="186"/>
      <c r="F624" s="186"/>
      <c r="G624" s="186"/>
      <c r="H624" s="186"/>
      <c r="I624" s="186"/>
      <c r="J624" s="186"/>
      <c r="K624" s="186"/>
      <c r="L624" s="186"/>
      <c r="M624" s="186"/>
      <c r="N624" s="186"/>
      <c r="O624" s="186"/>
      <c r="P624" s="186"/>
      <c r="Q624" s="186"/>
      <c r="R624" s="186"/>
      <c r="S624" s="186"/>
    </row>
    <row r="625" spans="1:19" s="184" customFormat="1" ht="27" customHeight="1">
      <c r="A625" s="186"/>
      <c r="B625" s="247"/>
      <c r="C625" s="188"/>
      <c r="D625" s="248"/>
      <c r="E625" s="248"/>
      <c r="F625" s="248"/>
      <c r="G625" s="249" t="s">
        <v>893</v>
      </c>
      <c r="H625" s="249"/>
      <c r="I625" s="249"/>
      <c r="J625" s="249"/>
      <c r="K625" s="249"/>
      <c r="L625" s="249"/>
      <c r="M625" s="249"/>
      <c r="N625" s="249"/>
      <c r="O625" s="249"/>
      <c r="P625" s="249"/>
      <c r="Q625" s="249"/>
      <c r="R625" s="249"/>
      <c r="S625" s="186"/>
    </row>
    <row r="626" spans="1:19" s="184" customFormat="1" ht="18" customHeight="1">
      <c r="A626" s="186"/>
      <c r="B626" s="247"/>
      <c r="C626" s="189"/>
      <c r="D626" s="248"/>
      <c r="E626" s="248"/>
      <c r="F626" s="248"/>
      <c r="G626" s="250" t="s">
        <v>839</v>
      </c>
      <c r="H626" s="250"/>
      <c r="I626" s="250"/>
      <c r="J626" s="250"/>
      <c r="K626" s="251" t="s">
        <v>894</v>
      </c>
      <c r="L626" s="251"/>
      <c r="M626" s="251"/>
      <c r="N626" s="251"/>
      <c r="O626" s="251" t="s">
        <v>895</v>
      </c>
      <c r="P626" s="252" t="s">
        <v>896</v>
      </c>
      <c r="Q626" s="252"/>
      <c r="R626" s="252"/>
      <c r="S626" s="186"/>
    </row>
    <row r="627" spans="1:19" s="184" customFormat="1" ht="18" customHeight="1">
      <c r="A627" s="186"/>
      <c r="B627" s="253" t="s">
        <v>275</v>
      </c>
      <c r="C627" s="250" t="s">
        <v>998</v>
      </c>
      <c r="D627" s="250" t="s">
        <v>897</v>
      </c>
      <c r="E627" s="254" t="s">
        <v>849</v>
      </c>
      <c r="F627" s="254"/>
      <c r="G627" s="250" t="s">
        <v>898</v>
      </c>
      <c r="H627" s="250"/>
      <c r="I627" s="250" t="s">
        <v>899</v>
      </c>
      <c r="J627" s="250"/>
      <c r="K627" s="251" t="s">
        <v>898</v>
      </c>
      <c r="L627" s="251"/>
      <c r="M627" s="251" t="s">
        <v>899</v>
      </c>
      <c r="N627" s="251"/>
      <c r="O627" s="251"/>
      <c r="P627" s="252"/>
      <c r="Q627" s="252"/>
      <c r="R627" s="252"/>
      <c r="S627" s="186"/>
    </row>
    <row r="628" spans="1:19" s="184" customFormat="1" ht="45.75" customHeight="1">
      <c r="A628" s="186"/>
      <c r="B628" s="253"/>
      <c r="C628" s="250"/>
      <c r="D628" s="250"/>
      <c r="E628" s="190" t="s">
        <v>900</v>
      </c>
      <c r="F628" s="190" t="s">
        <v>901</v>
      </c>
      <c r="G628" s="190" t="s">
        <v>900</v>
      </c>
      <c r="H628" s="191" t="s">
        <v>902</v>
      </c>
      <c r="I628" s="190" t="s">
        <v>900</v>
      </c>
      <c r="J628" s="191" t="s">
        <v>902</v>
      </c>
      <c r="K628" s="191" t="s">
        <v>900</v>
      </c>
      <c r="L628" s="191" t="s">
        <v>901</v>
      </c>
      <c r="M628" s="191" t="s">
        <v>900</v>
      </c>
      <c r="N628" s="191" t="s">
        <v>901</v>
      </c>
      <c r="O628" s="251"/>
      <c r="P628" s="191" t="s">
        <v>903</v>
      </c>
      <c r="Q628" s="191" t="s">
        <v>904</v>
      </c>
      <c r="R628" s="192" t="s">
        <v>905</v>
      </c>
      <c r="S628" s="186"/>
    </row>
    <row r="629" spans="1:19" s="184" customFormat="1" ht="15" customHeight="1">
      <c r="A629" s="186"/>
      <c r="B629" s="193" t="s">
        <v>392</v>
      </c>
      <c r="C629" s="194" t="s">
        <v>1000</v>
      </c>
      <c r="D629" s="194" t="s">
        <v>914</v>
      </c>
      <c r="E629" s="195">
        <v>61</v>
      </c>
      <c r="F629" s="196">
        <v>3.648543573180214E-3</v>
      </c>
      <c r="G629" s="195">
        <v>16658</v>
      </c>
      <c r="H629" s="196">
        <v>0.10708890217482145</v>
      </c>
      <c r="I629" s="195">
        <v>181837</v>
      </c>
      <c r="J629" s="196">
        <v>0.10984780294728499</v>
      </c>
      <c r="K629" s="195">
        <v>842</v>
      </c>
      <c r="L629" s="196">
        <v>5.0546284067715212E-2</v>
      </c>
      <c r="M629" s="195">
        <v>6708</v>
      </c>
      <c r="N629" s="196">
        <v>3.6890181866176854E-2</v>
      </c>
      <c r="O629" s="197" t="s">
        <v>923</v>
      </c>
      <c r="P629" s="198">
        <v>10.915896266058351</v>
      </c>
      <c r="Q629" s="198">
        <v>9.7952073849266572</v>
      </c>
      <c r="R629" s="199"/>
      <c r="S629" s="186"/>
    </row>
    <row r="630" spans="1:19" s="184" customFormat="1" ht="15" customHeight="1">
      <c r="A630" s="186"/>
      <c r="B630" s="193" t="s">
        <v>285</v>
      </c>
      <c r="C630" s="194" t="s">
        <v>1003</v>
      </c>
      <c r="D630" s="194" t="s">
        <v>914</v>
      </c>
      <c r="E630" s="195">
        <v>21</v>
      </c>
      <c r="F630" s="196">
        <v>1.5813253012048192E-2</v>
      </c>
      <c r="G630" s="195">
        <v>1307</v>
      </c>
      <c r="H630" s="196">
        <v>8.4022808946146964E-3</v>
      </c>
      <c r="I630" s="195">
        <v>14860</v>
      </c>
      <c r="J630" s="196">
        <v>8.9769318224379793E-3</v>
      </c>
      <c r="K630" s="195">
        <v>90</v>
      </c>
      <c r="L630" s="196">
        <v>6.8859984697781179E-2</v>
      </c>
      <c r="M630" s="195">
        <v>1965</v>
      </c>
      <c r="N630" s="196">
        <v>0.13223418573351278</v>
      </c>
      <c r="O630" s="197" t="s">
        <v>917</v>
      </c>
      <c r="P630" s="198">
        <v>11.369548584544759</v>
      </c>
      <c r="Q630" s="198">
        <v>8.8824979457682822</v>
      </c>
      <c r="R630" s="199"/>
      <c r="S630" s="186"/>
    </row>
    <row r="631" spans="1:19" s="184" customFormat="1" ht="15" customHeight="1">
      <c r="A631" s="186"/>
      <c r="B631" s="193" t="s">
        <v>357</v>
      </c>
      <c r="C631" s="194" t="s">
        <v>1004</v>
      </c>
      <c r="D631" s="194" t="s">
        <v>914</v>
      </c>
      <c r="E631" s="195">
        <v>37</v>
      </c>
      <c r="F631" s="196">
        <v>6.9771827267584383E-3</v>
      </c>
      <c r="G631" s="195">
        <v>5266</v>
      </c>
      <c r="H631" s="196">
        <v>3.385341330607574E-2</v>
      </c>
      <c r="I631" s="195">
        <v>59433</v>
      </c>
      <c r="J631" s="196">
        <v>3.5903498587009183E-2</v>
      </c>
      <c r="K631" s="195">
        <v>259</v>
      </c>
      <c r="L631" s="196">
        <v>4.9183440941891379E-2</v>
      </c>
      <c r="M631" s="195">
        <v>2546</v>
      </c>
      <c r="N631" s="196">
        <v>4.2838153887570875E-2</v>
      </c>
      <c r="O631" s="197" t="s">
        <v>922</v>
      </c>
      <c r="P631" s="198">
        <v>11.286175465248766</v>
      </c>
      <c r="Q631" s="198">
        <v>9.964849211104454</v>
      </c>
      <c r="R631" s="199"/>
      <c r="S631" s="186"/>
    </row>
    <row r="632" spans="1:19" s="184" customFormat="1" ht="15" customHeight="1">
      <c r="A632" s="186"/>
      <c r="B632" s="193" t="s">
        <v>287</v>
      </c>
      <c r="C632" s="194" t="s">
        <v>1003</v>
      </c>
      <c r="D632" s="194" t="s">
        <v>914</v>
      </c>
      <c r="E632" s="195">
        <v>7</v>
      </c>
      <c r="F632" s="196">
        <v>2.0697811945594325E-3</v>
      </c>
      <c r="G632" s="195">
        <v>3375</v>
      </c>
      <c r="H632" s="196">
        <v>2.1696785018611019E-2</v>
      </c>
      <c r="I632" s="195">
        <v>37510</v>
      </c>
      <c r="J632" s="196">
        <v>2.2659805697149975E-2</v>
      </c>
      <c r="K632" s="195">
        <v>110</v>
      </c>
      <c r="L632" s="196">
        <v>3.259259259259259E-2</v>
      </c>
      <c r="M632" s="195">
        <v>1268</v>
      </c>
      <c r="N632" s="196">
        <v>3.3804318848307119E-2</v>
      </c>
      <c r="O632" s="197" t="s">
        <v>919</v>
      </c>
      <c r="P632" s="198">
        <v>11.114074074074074</v>
      </c>
      <c r="Q632" s="198">
        <v>10.087289433384379</v>
      </c>
      <c r="R632" s="199"/>
      <c r="S632" s="186"/>
    </row>
    <row r="633" spans="1:19" s="184" customFormat="1" ht="15" customHeight="1">
      <c r="A633" s="186"/>
      <c r="B633" s="193" t="s">
        <v>358</v>
      </c>
      <c r="C633" s="194" t="s">
        <v>1004</v>
      </c>
      <c r="D633" s="194" t="s">
        <v>914</v>
      </c>
      <c r="E633" s="195">
        <v>28</v>
      </c>
      <c r="F633" s="196">
        <v>4.4381042954509432E-3</v>
      </c>
      <c r="G633" s="195">
        <v>6281</v>
      </c>
      <c r="H633" s="196">
        <v>4.0378520504265429E-2</v>
      </c>
      <c r="I633" s="195">
        <v>60813</v>
      </c>
      <c r="J633" s="196">
        <v>3.6737157127720112E-2</v>
      </c>
      <c r="K633" s="195">
        <v>248</v>
      </c>
      <c r="L633" s="196">
        <v>3.9484158573475564E-2</v>
      </c>
      <c r="M633" s="195">
        <v>1866</v>
      </c>
      <c r="N633" s="196">
        <v>3.0684228701100092E-2</v>
      </c>
      <c r="O633" s="197" t="s">
        <v>939</v>
      </c>
      <c r="P633" s="198">
        <v>9.6820569972934241</v>
      </c>
      <c r="Q633" s="198">
        <v>8.9050223769269028</v>
      </c>
      <c r="R633" s="199"/>
      <c r="S633" s="186"/>
    </row>
    <row r="634" spans="1:19" s="184" customFormat="1" ht="15" customHeight="1">
      <c r="A634" s="186"/>
      <c r="B634" s="193" t="s">
        <v>359</v>
      </c>
      <c r="C634" s="194" t="s">
        <v>1004</v>
      </c>
      <c r="D634" s="194" t="s">
        <v>914</v>
      </c>
      <c r="E634" s="195">
        <v>21</v>
      </c>
      <c r="F634" s="196">
        <v>2.4988100904331269E-3</v>
      </c>
      <c r="G634" s="195">
        <v>8383</v>
      </c>
      <c r="H634" s="196">
        <v>5.3891599647708496E-2</v>
      </c>
      <c r="I634" s="195">
        <v>102833</v>
      </c>
      <c r="J634" s="196">
        <v>6.2121455591976099E-2</v>
      </c>
      <c r="K634" s="195">
        <v>2026</v>
      </c>
      <c r="L634" s="196">
        <v>0.24167958964571157</v>
      </c>
      <c r="M634" s="195">
        <v>16132</v>
      </c>
      <c r="N634" s="196">
        <v>0.15687571110441201</v>
      </c>
      <c r="O634" s="197" t="s">
        <v>931</v>
      </c>
      <c r="P634" s="198">
        <v>12.266849576523917</v>
      </c>
      <c r="Q634" s="198">
        <v>8.8426930942268367</v>
      </c>
      <c r="R634" s="199"/>
      <c r="S634" s="186"/>
    </row>
    <row r="635" spans="1:19" s="184" customFormat="1" ht="15" customHeight="1">
      <c r="A635" s="186"/>
      <c r="B635" s="193" t="s">
        <v>810</v>
      </c>
      <c r="C635" s="194" t="s">
        <v>926</v>
      </c>
      <c r="D635" s="194" t="s">
        <v>914</v>
      </c>
      <c r="E635" s="195">
        <v>17</v>
      </c>
      <c r="F635" s="196">
        <v>2.6033690658499235E-3</v>
      </c>
      <c r="G635" s="195">
        <v>6513</v>
      </c>
      <c r="H635" s="196">
        <v>4.1869973578137355E-2</v>
      </c>
      <c r="I635" s="195">
        <v>91286</v>
      </c>
      <c r="J635" s="196">
        <v>5.5145908367636165E-2</v>
      </c>
      <c r="K635" s="195">
        <v>161</v>
      </c>
      <c r="L635" s="196">
        <v>2.4719791186857056E-2</v>
      </c>
      <c r="M635" s="195">
        <v>2225</v>
      </c>
      <c r="N635" s="196">
        <v>2.4373945621453456E-2</v>
      </c>
      <c r="O635" s="197" t="s">
        <v>980</v>
      </c>
      <c r="P635" s="198">
        <v>14.015968063872256</v>
      </c>
      <c r="Q635" s="198">
        <v>12.977802267002518</v>
      </c>
      <c r="R635" s="199"/>
      <c r="S635" s="186"/>
    </row>
    <row r="636" spans="1:19" s="184" customFormat="1" ht="15" customHeight="1">
      <c r="A636" s="186"/>
      <c r="B636" s="193" t="s">
        <v>573</v>
      </c>
      <c r="C636" s="194" t="s">
        <v>924</v>
      </c>
      <c r="D636" s="194" t="s">
        <v>914</v>
      </c>
      <c r="E636" s="195">
        <v>31</v>
      </c>
      <c r="F636" s="196">
        <v>8.4630084630084625E-3</v>
      </c>
      <c r="G636" s="195">
        <v>3632</v>
      </c>
      <c r="H636" s="196">
        <v>2.3348955018546735E-2</v>
      </c>
      <c r="I636" s="195">
        <v>39253</v>
      </c>
      <c r="J636" s="196">
        <v>2.371275268009139E-2</v>
      </c>
      <c r="K636" s="195">
        <v>95</v>
      </c>
      <c r="L636" s="196">
        <v>2.6156387665198236E-2</v>
      </c>
      <c r="M636" s="195">
        <v>1091</v>
      </c>
      <c r="N636" s="196">
        <v>2.7794053957659288E-2</v>
      </c>
      <c r="O636" s="197" t="s">
        <v>951</v>
      </c>
      <c r="P636" s="198">
        <v>10.807544052863436</v>
      </c>
      <c r="Q636" s="198">
        <v>10.010460842521912</v>
      </c>
      <c r="R636" s="199"/>
      <c r="S636" s="186"/>
    </row>
    <row r="637" spans="1:19" s="184" customFormat="1" ht="15" customHeight="1">
      <c r="A637" s="186"/>
      <c r="B637" s="193" t="s">
        <v>446</v>
      </c>
      <c r="C637" s="194" t="s">
        <v>1001</v>
      </c>
      <c r="D637" s="194" t="s">
        <v>914</v>
      </c>
      <c r="E637" s="195">
        <v>119</v>
      </c>
      <c r="F637" s="196">
        <v>4.4386422976501305E-2</v>
      </c>
      <c r="G637" s="195">
        <v>2562</v>
      </c>
      <c r="H637" s="196">
        <v>1.647027058301672E-2</v>
      </c>
      <c r="I637" s="195">
        <v>17530</v>
      </c>
      <c r="J637" s="196">
        <v>1.0589879868596082E-2</v>
      </c>
      <c r="K637" s="195">
        <v>58</v>
      </c>
      <c r="L637" s="196">
        <v>2.263856362217018E-2</v>
      </c>
      <c r="M637" s="195">
        <v>287</v>
      </c>
      <c r="N637" s="196">
        <v>1.6371933827723902E-2</v>
      </c>
      <c r="O637" s="197" t="s">
        <v>926</v>
      </c>
      <c r="P637" s="198">
        <v>6.8423106947697114</v>
      </c>
      <c r="Q637" s="198">
        <v>6.4692492012779557</v>
      </c>
      <c r="R637" s="199"/>
      <c r="S637" s="186"/>
    </row>
    <row r="638" spans="1:19" s="184" customFormat="1" ht="15" customHeight="1">
      <c r="A638" s="186"/>
      <c r="B638" s="193" t="s">
        <v>466</v>
      </c>
      <c r="C638" s="194" t="s">
        <v>1002</v>
      </c>
      <c r="D638" s="194" t="s">
        <v>914</v>
      </c>
      <c r="E638" s="195">
        <v>35</v>
      </c>
      <c r="F638" s="196">
        <v>1.2844036697247707E-2</v>
      </c>
      <c r="G638" s="195">
        <v>2690</v>
      </c>
      <c r="H638" s="196">
        <v>1.7293141244463302E-2</v>
      </c>
      <c r="I638" s="195">
        <v>29644</v>
      </c>
      <c r="J638" s="196">
        <v>1.7907952015097678E-2</v>
      </c>
      <c r="K638" s="195">
        <v>47</v>
      </c>
      <c r="L638" s="196">
        <v>1.7472118959107805E-2</v>
      </c>
      <c r="M638" s="195">
        <v>509</v>
      </c>
      <c r="N638" s="196">
        <v>1.7170422345162598E-2</v>
      </c>
      <c r="O638" s="197" t="s">
        <v>952</v>
      </c>
      <c r="P638" s="198">
        <v>11.02007434944238</v>
      </c>
      <c r="Q638" s="198">
        <v>10.418842224744608</v>
      </c>
      <c r="R638" s="199"/>
      <c r="S638" s="186"/>
    </row>
    <row r="639" spans="1:19" s="184" customFormat="1" ht="15" customHeight="1">
      <c r="A639" s="186"/>
      <c r="B639" s="193" t="s">
        <v>360</v>
      </c>
      <c r="C639" s="194" t="s">
        <v>1004</v>
      </c>
      <c r="D639" s="194" t="s">
        <v>914</v>
      </c>
      <c r="E639" s="195">
        <v>27</v>
      </c>
      <c r="F639" s="196">
        <v>5.5203434880392562E-3</v>
      </c>
      <c r="G639" s="195">
        <v>4864</v>
      </c>
      <c r="H639" s="196">
        <v>3.1269085134970072E-2</v>
      </c>
      <c r="I639" s="195">
        <v>45251</v>
      </c>
      <c r="J639" s="196">
        <v>2.7336146830224835E-2</v>
      </c>
      <c r="K639" s="195">
        <v>148</v>
      </c>
      <c r="L639" s="196">
        <v>3.0427631578947369E-2</v>
      </c>
      <c r="M639" s="195">
        <v>932</v>
      </c>
      <c r="N639" s="196">
        <v>2.0596229917570881E-2</v>
      </c>
      <c r="O639" s="197" t="s">
        <v>939</v>
      </c>
      <c r="P639" s="198">
        <v>9.3032483552631575</v>
      </c>
      <c r="Q639" s="198">
        <v>8.7379134860050893</v>
      </c>
      <c r="R639" s="199"/>
      <c r="S639" s="186"/>
    </row>
    <row r="640" spans="1:19" s="184" customFormat="1" ht="15" customHeight="1">
      <c r="A640" s="186"/>
      <c r="B640" s="193" t="s">
        <v>352</v>
      </c>
      <c r="C640" s="194" t="s">
        <v>1004</v>
      </c>
      <c r="D640" s="194" t="s">
        <v>914</v>
      </c>
      <c r="E640" s="195">
        <v>28</v>
      </c>
      <c r="F640" s="196">
        <v>1.0715652506697282E-2</v>
      </c>
      <c r="G640" s="195">
        <v>2585</v>
      </c>
      <c r="H640" s="196">
        <v>1.6618130154995404E-2</v>
      </c>
      <c r="I640" s="195">
        <v>33175</v>
      </c>
      <c r="J640" s="196">
        <v>2.0041030498612382E-2</v>
      </c>
      <c r="K640" s="195">
        <v>46</v>
      </c>
      <c r="L640" s="196">
        <v>1.7794970986460348E-2</v>
      </c>
      <c r="M640" s="195">
        <v>553</v>
      </c>
      <c r="N640" s="196">
        <v>1.6669178598342126E-2</v>
      </c>
      <c r="O640" s="197" t="s">
        <v>941</v>
      </c>
      <c r="P640" s="198">
        <v>12.833655705996131</v>
      </c>
      <c r="Q640" s="198">
        <v>12.196140212682158</v>
      </c>
      <c r="R640" s="199"/>
      <c r="S640" s="186"/>
    </row>
    <row r="641" spans="1:19" s="184" customFormat="1" ht="15" customHeight="1">
      <c r="A641" s="186"/>
      <c r="B641" s="193" t="s">
        <v>652</v>
      </c>
      <c r="C641" s="194" t="s">
        <v>916</v>
      </c>
      <c r="D641" s="194" t="s">
        <v>914</v>
      </c>
      <c r="E641" s="195">
        <v>122</v>
      </c>
      <c r="F641" s="196">
        <v>2.435615891395488E-2</v>
      </c>
      <c r="G641" s="195">
        <v>4887</v>
      </c>
      <c r="H641" s="196">
        <v>3.1416944706948759E-2</v>
      </c>
      <c r="I641" s="195">
        <v>45461</v>
      </c>
      <c r="J641" s="196">
        <v>2.7463007912506932E-2</v>
      </c>
      <c r="K641" s="195">
        <v>99</v>
      </c>
      <c r="L641" s="196">
        <v>2.0257826887661142E-2</v>
      </c>
      <c r="M641" s="195">
        <v>757</v>
      </c>
      <c r="N641" s="196">
        <v>1.6651635467763576E-2</v>
      </c>
      <c r="O641" s="197" t="s">
        <v>953</v>
      </c>
      <c r="P641" s="198">
        <v>9.302435031716799</v>
      </c>
      <c r="Q641" s="198">
        <v>8.8197577276524637</v>
      </c>
      <c r="R641" s="199"/>
      <c r="S641" s="186"/>
    </row>
    <row r="642" spans="1:19" s="184" customFormat="1" ht="15" customHeight="1">
      <c r="A642" s="186"/>
      <c r="B642" s="193" t="s">
        <v>760</v>
      </c>
      <c r="C642" s="194" t="s">
        <v>1003</v>
      </c>
      <c r="D642" s="194" t="s">
        <v>914</v>
      </c>
      <c r="E642" s="195">
        <v>36</v>
      </c>
      <c r="F642" s="196">
        <v>1.4078998826750098E-2</v>
      </c>
      <c r="G642" s="195">
        <v>2521</v>
      </c>
      <c r="H642" s="196">
        <v>1.6206694824272113E-2</v>
      </c>
      <c r="I642" s="195">
        <v>20018</v>
      </c>
      <c r="J642" s="196">
        <v>1.2092881643443035E-2</v>
      </c>
      <c r="K642" s="195">
        <v>276</v>
      </c>
      <c r="L642" s="196">
        <v>0.10948036493454978</v>
      </c>
      <c r="M642" s="195">
        <v>1692</v>
      </c>
      <c r="N642" s="196">
        <v>8.4523928464382059E-2</v>
      </c>
      <c r="O642" s="197" t="s">
        <v>920</v>
      </c>
      <c r="P642" s="198">
        <v>7.9404998016660056</v>
      </c>
      <c r="Q642" s="198">
        <v>6.562138084632517</v>
      </c>
      <c r="R642" s="199"/>
      <c r="S642" s="186"/>
    </row>
    <row r="643" spans="1:19" s="184" customFormat="1" ht="15" customHeight="1">
      <c r="A643" s="186"/>
      <c r="B643" s="193" t="s">
        <v>404</v>
      </c>
      <c r="C643" s="194" t="s">
        <v>1000</v>
      </c>
      <c r="D643" s="194" t="s">
        <v>914</v>
      </c>
      <c r="E643" s="195">
        <v>122</v>
      </c>
      <c r="F643" s="196">
        <v>8.155080213903744E-2</v>
      </c>
      <c r="G643" s="195">
        <v>1374</v>
      </c>
      <c r="H643" s="196">
        <v>8.8330022564656416E-3</v>
      </c>
      <c r="I643" s="195">
        <v>9645</v>
      </c>
      <c r="J643" s="196">
        <v>5.8265482790992142E-3</v>
      </c>
      <c r="K643" s="195">
        <v>88</v>
      </c>
      <c r="L643" s="196">
        <v>6.4046579330422126E-2</v>
      </c>
      <c r="M643" s="195">
        <v>462</v>
      </c>
      <c r="N643" s="196">
        <v>4.7900466562986001E-2</v>
      </c>
      <c r="O643" s="197" t="s">
        <v>925</v>
      </c>
      <c r="P643" s="198">
        <v>7.0196506550218345</v>
      </c>
      <c r="Q643" s="198">
        <v>6.1827371695178845</v>
      </c>
      <c r="R643" s="199"/>
      <c r="S643" s="186"/>
    </row>
    <row r="644" spans="1:19" s="184" customFormat="1" ht="15" customHeight="1">
      <c r="A644" s="186"/>
      <c r="B644" s="193" t="s">
        <v>348</v>
      </c>
      <c r="C644" s="194" t="s">
        <v>1004</v>
      </c>
      <c r="D644" s="194" t="s">
        <v>914</v>
      </c>
      <c r="E644" s="195">
        <v>1</v>
      </c>
      <c r="F644" s="196">
        <v>4.9455984174085062E-4</v>
      </c>
      <c r="G644" s="195">
        <v>2021</v>
      </c>
      <c r="H644" s="196">
        <v>1.2992356302996406E-2</v>
      </c>
      <c r="I644" s="195">
        <v>24185</v>
      </c>
      <c r="J644" s="196">
        <v>1.4610167976154949E-2</v>
      </c>
      <c r="K644" s="195">
        <v>55</v>
      </c>
      <c r="L644" s="196">
        <v>2.7214250371103414E-2</v>
      </c>
      <c r="M644" s="195">
        <v>603</v>
      </c>
      <c r="N644" s="196">
        <v>2.4932809592722763E-2</v>
      </c>
      <c r="O644" s="197" t="s">
        <v>938</v>
      </c>
      <c r="P644" s="198">
        <v>11.966848095002474</v>
      </c>
      <c r="Q644" s="198">
        <v>11.071719226856562</v>
      </c>
      <c r="R644" s="199"/>
      <c r="S644" s="186"/>
    </row>
    <row r="645" spans="1:19" s="184" customFormat="1" ht="15" customHeight="1">
      <c r="A645" s="186"/>
      <c r="B645" s="193" t="s">
        <v>465</v>
      </c>
      <c r="C645" s="194" t="s">
        <v>1002</v>
      </c>
      <c r="D645" s="194" t="s">
        <v>914</v>
      </c>
      <c r="E645" s="195">
        <v>34</v>
      </c>
      <c r="F645" s="196">
        <v>1.116584564860427E-2</v>
      </c>
      <c r="G645" s="195">
        <v>3011</v>
      </c>
      <c r="H645" s="196">
        <v>1.9356746575122305E-2</v>
      </c>
      <c r="I645" s="195">
        <v>34193</v>
      </c>
      <c r="J645" s="196">
        <v>2.0656004697484645E-2</v>
      </c>
      <c r="K645" s="195">
        <v>95</v>
      </c>
      <c r="L645" s="196">
        <v>3.155097974094985E-2</v>
      </c>
      <c r="M645" s="195">
        <v>989</v>
      </c>
      <c r="N645" s="196">
        <v>2.8924048781914426E-2</v>
      </c>
      <c r="O645" s="197" t="s">
        <v>951</v>
      </c>
      <c r="P645" s="198">
        <v>11.356027897708403</v>
      </c>
      <c r="Q645" s="198">
        <v>10.436899862825788</v>
      </c>
      <c r="R645" s="199"/>
      <c r="S645" s="186"/>
    </row>
    <row r="646" spans="1:19" s="184" customFormat="1" ht="15" customHeight="1">
      <c r="A646" s="186"/>
      <c r="B646" s="193" t="s">
        <v>437</v>
      </c>
      <c r="C646" s="194" t="s">
        <v>1001</v>
      </c>
      <c r="D646" s="194" t="s">
        <v>914</v>
      </c>
      <c r="E646" s="195">
        <v>12</v>
      </c>
      <c r="F646" s="196">
        <v>6.5252854812398045E-3</v>
      </c>
      <c r="G646" s="195">
        <v>1827</v>
      </c>
      <c r="H646" s="196">
        <v>1.1745192956741432E-2</v>
      </c>
      <c r="I646" s="195">
        <v>19772</v>
      </c>
      <c r="J646" s="196">
        <v>1.1944272947055433E-2</v>
      </c>
      <c r="K646" s="195">
        <v>619</v>
      </c>
      <c r="L646" s="196">
        <v>0.33880678708264916</v>
      </c>
      <c r="M646" s="195">
        <v>4580</v>
      </c>
      <c r="N646" s="196">
        <v>0.23164070402589521</v>
      </c>
      <c r="O646" s="197" t="s">
        <v>924</v>
      </c>
      <c r="P646" s="198">
        <v>10.822112753147236</v>
      </c>
      <c r="Q646" s="198">
        <v>6.9039735099337749</v>
      </c>
      <c r="R646" s="199"/>
      <c r="S646" s="186"/>
    </row>
    <row r="647" spans="1:19" s="184" customFormat="1" ht="15" customHeight="1">
      <c r="A647" s="186"/>
      <c r="B647" s="193" t="s">
        <v>578</v>
      </c>
      <c r="C647" s="194" t="s">
        <v>924</v>
      </c>
      <c r="D647" s="194" t="s">
        <v>914</v>
      </c>
      <c r="E647" s="195">
        <v>13</v>
      </c>
      <c r="F647" s="196">
        <v>7.2747621712367094E-3</v>
      </c>
      <c r="G647" s="195">
        <v>1774</v>
      </c>
      <c r="H647" s="196">
        <v>1.1404473073486207E-2</v>
      </c>
      <c r="I647" s="195">
        <v>14976</v>
      </c>
      <c r="J647" s="196">
        <v>9.0470074678890445E-3</v>
      </c>
      <c r="K647" s="195">
        <v>68</v>
      </c>
      <c r="L647" s="196">
        <v>3.8331454340473504E-2</v>
      </c>
      <c r="M647" s="195">
        <v>439</v>
      </c>
      <c r="N647" s="196">
        <v>2.9313568376068376E-2</v>
      </c>
      <c r="O647" s="197" t="s">
        <v>926</v>
      </c>
      <c r="P647" s="198">
        <v>8.441939120631341</v>
      </c>
      <c r="Q647" s="198">
        <v>7.8036342321219223</v>
      </c>
      <c r="R647" s="199"/>
      <c r="S647" s="186"/>
    </row>
    <row r="648" spans="1:19" s="184" customFormat="1" ht="15" customHeight="1">
      <c r="A648" s="186"/>
      <c r="B648" s="193" t="s">
        <v>435</v>
      </c>
      <c r="C648" s="194" t="s">
        <v>1001</v>
      </c>
      <c r="D648" s="194" t="s">
        <v>914</v>
      </c>
      <c r="E648" s="195">
        <v>6</v>
      </c>
      <c r="F648" s="196">
        <v>4.178272980501393E-3</v>
      </c>
      <c r="G648" s="195">
        <v>1430</v>
      </c>
      <c r="H648" s="196">
        <v>9.1930081708485219E-3</v>
      </c>
      <c r="I648" s="195">
        <v>19880</v>
      </c>
      <c r="J648" s="196">
        <v>1.2009515789371941E-2</v>
      </c>
      <c r="K648" s="195">
        <v>374</v>
      </c>
      <c r="L648" s="196">
        <v>0.26153846153846155</v>
      </c>
      <c r="M648" s="195">
        <v>3348</v>
      </c>
      <c r="N648" s="196">
        <v>0.16841046277665997</v>
      </c>
      <c r="O648" s="197" t="s">
        <v>943</v>
      </c>
      <c r="P648" s="198">
        <v>13.902097902097902</v>
      </c>
      <c r="Q648" s="198">
        <v>9.6003787878787872</v>
      </c>
      <c r="R648" s="199"/>
      <c r="S648" s="186"/>
    </row>
    <row r="649" spans="1:19" s="184" customFormat="1" ht="15" customHeight="1">
      <c r="A649" s="186"/>
      <c r="B649" s="193" t="s">
        <v>407</v>
      </c>
      <c r="C649" s="194" t="s">
        <v>1000</v>
      </c>
      <c r="D649" s="194" t="s">
        <v>914</v>
      </c>
      <c r="E649" s="195">
        <v>54</v>
      </c>
      <c r="F649" s="196">
        <v>3.3707865168539325E-2</v>
      </c>
      <c r="G649" s="195">
        <v>1548</v>
      </c>
      <c r="H649" s="196">
        <v>9.951592061869588E-3</v>
      </c>
      <c r="I649" s="195">
        <v>11428</v>
      </c>
      <c r="J649" s="196">
        <v>6.9036592777134073E-3</v>
      </c>
      <c r="K649" s="195">
        <v>14</v>
      </c>
      <c r="L649" s="196">
        <v>9.0439276485788107E-3</v>
      </c>
      <c r="M649" s="195">
        <v>402</v>
      </c>
      <c r="N649" s="196">
        <v>3.5176758837941899E-2</v>
      </c>
      <c r="O649" s="197" t="s">
        <v>939</v>
      </c>
      <c r="P649" s="198">
        <v>7.3824289405684755</v>
      </c>
      <c r="Q649" s="198">
        <v>6.9960886571056067</v>
      </c>
      <c r="R649" s="199"/>
      <c r="S649" s="186"/>
    </row>
    <row r="650" spans="1:19" s="184" customFormat="1" ht="15" customHeight="1">
      <c r="A650" s="186"/>
      <c r="B650" s="193" t="s">
        <v>288</v>
      </c>
      <c r="C650" s="194" t="s">
        <v>1003</v>
      </c>
      <c r="D650" s="194" t="s">
        <v>914</v>
      </c>
      <c r="E650" s="195">
        <v>6</v>
      </c>
      <c r="F650" s="196">
        <v>4.6153846153846158E-3</v>
      </c>
      <c r="G650" s="195">
        <v>1294</v>
      </c>
      <c r="H650" s="196">
        <v>8.3187080930615283E-3</v>
      </c>
      <c r="I650" s="195">
        <v>12533</v>
      </c>
      <c r="J650" s="196">
        <v>7.5711902106739707E-3</v>
      </c>
      <c r="K650" s="195">
        <v>24</v>
      </c>
      <c r="L650" s="196">
        <v>1.8547140649149921E-2</v>
      </c>
      <c r="M650" s="195">
        <v>273</v>
      </c>
      <c r="N650" s="196">
        <v>2.1782494215271682E-2</v>
      </c>
      <c r="O650" s="197" t="s">
        <v>919</v>
      </c>
      <c r="P650" s="198">
        <v>9.6854714064914997</v>
      </c>
      <c r="Q650" s="198">
        <v>9.0866141732283463</v>
      </c>
      <c r="R650" s="199"/>
      <c r="S650" s="186"/>
    </row>
    <row r="651" spans="1:19" s="184" customFormat="1" ht="15" customHeight="1">
      <c r="A651" s="186"/>
      <c r="B651" s="193" t="s">
        <v>707</v>
      </c>
      <c r="C651" s="194" t="s">
        <v>917</v>
      </c>
      <c r="D651" s="194" t="s">
        <v>914</v>
      </c>
      <c r="E651" s="195">
        <v>18</v>
      </c>
      <c r="F651" s="196">
        <v>1.437699680511182E-2</v>
      </c>
      <c r="G651" s="195">
        <v>1234</v>
      </c>
      <c r="H651" s="196">
        <v>7.9329874705084437E-3</v>
      </c>
      <c r="I651" s="195">
        <v>11316</v>
      </c>
      <c r="J651" s="196">
        <v>6.8360000338296223E-3</v>
      </c>
      <c r="K651" s="195">
        <v>236</v>
      </c>
      <c r="L651" s="196">
        <v>0.19124797406807131</v>
      </c>
      <c r="M651" s="195">
        <v>1794</v>
      </c>
      <c r="N651" s="196">
        <v>0.15853658536585366</v>
      </c>
      <c r="O651" s="197" t="s">
        <v>920</v>
      </c>
      <c r="P651" s="198">
        <v>9.170178282009724</v>
      </c>
      <c r="Q651" s="198">
        <v>6.4549098196392789</v>
      </c>
      <c r="R651" s="199"/>
      <c r="S651" s="186"/>
    </row>
    <row r="652" spans="1:19" s="184" customFormat="1" ht="15" customHeight="1">
      <c r="A652" s="186"/>
      <c r="B652" s="193" t="s">
        <v>445</v>
      </c>
      <c r="C652" s="194" t="s">
        <v>1001</v>
      </c>
      <c r="D652" s="194" t="s">
        <v>914</v>
      </c>
      <c r="E652" s="195">
        <v>18</v>
      </c>
      <c r="F652" s="196">
        <v>1.1865524060646011E-2</v>
      </c>
      <c r="G652" s="195">
        <v>1499</v>
      </c>
      <c r="H652" s="196">
        <v>9.6365868867845685E-3</v>
      </c>
      <c r="I652" s="195">
        <v>13914</v>
      </c>
      <c r="J652" s="196">
        <v>8.4054528517767194E-3</v>
      </c>
      <c r="K652" s="195">
        <v>456</v>
      </c>
      <c r="L652" s="196">
        <v>0.30420280186791193</v>
      </c>
      <c r="M652" s="195">
        <v>2878</v>
      </c>
      <c r="N652" s="196">
        <v>0.20684202961046427</v>
      </c>
      <c r="O652" s="197" t="s">
        <v>928</v>
      </c>
      <c r="P652" s="198">
        <v>9.282188125416944</v>
      </c>
      <c r="Q652" s="198">
        <v>6.1965484180249284</v>
      </c>
      <c r="R652" s="199"/>
      <c r="S652" s="186"/>
    </row>
    <row r="653" spans="1:19" s="184" customFormat="1" ht="15" customHeight="1">
      <c r="A653" s="186"/>
      <c r="B653" s="193" t="s">
        <v>551</v>
      </c>
      <c r="C653" s="194" t="s">
        <v>928</v>
      </c>
      <c r="D653" s="194" t="s">
        <v>914</v>
      </c>
      <c r="E653" s="195">
        <v>22</v>
      </c>
      <c r="F653" s="196">
        <v>1.0185185185185186E-2</v>
      </c>
      <c r="G653" s="195">
        <v>2138</v>
      </c>
      <c r="H653" s="196">
        <v>1.3744511516974922E-2</v>
      </c>
      <c r="I653" s="195">
        <v>17424</v>
      </c>
      <c r="J653" s="196">
        <v>1.0525845227063214E-2</v>
      </c>
      <c r="K653" s="195">
        <v>57</v>
      </c>
      <c r="L653" s="196">
        <v>2.6660430308699721E-2</v>
      </c>
      <c r="M653" s="195">
        <v>405</v>
      </c>
      <c r="N653" s="196">
        <v>2.3243801652892561E-2</v>
      </c>
      <c r="O653" s="197" t="s">
        <v>918</v>
      </c>
      <c r="P653" s="198">
        <v>8.1496725912067358</v>
      </c>
      <c r="Q653" s="198">
        <v>7.6304661220567036</v>
      </c>
      <c r="R653" s="199"/>
      <c r="S653" s="186"/>
    </row>
    <row r="654" spans="1:19" s="184" customFormat="1" ht="15" customHeight="1">
      <c r="A654" s="186"/>
      <c r="B654" s="193" t="s">
        <v>554</v>
      </c>
      <c r="C654" s="194" t="s">
        <v>928</v>
      </c>
      <c r="D654" s="194" t="s">
        <v>914</v>
      </c>
      <c r="E654" s="195">
        <v>39</v>
      </c>
      <c r="F654" s="196">
        <v>2.4590163934426229E-2</v>
      </c>
      <c r="G654" s="195">
        <v>1547</v>
      </c>
      <c r="H654" s="196">
        <v>9.9451633848270365E-3</v>
      </c>
      <c r="I654" s="195">
        <v>12095</v>
      </c>
      <c r="J654" s="196">
        <v>7.3065942390570238E-3</v>
      </c>
      <c r="K654" s="195">
        <v>44</v>
      </c>
      <c r="L654" s="196">
        <v>2.8442146089204912E-2</v>
      </c>
      <c r="M654" s="195">
        <v>449</v>
      </c>
      <c r="N654" s="196">
        <v>3.7122778007441092E-2</v>
      </c>
      <c r="O654" s="197" t="s">
        <v>918</v>
      </c>
      <c r="P654" s="198">
        <v>7.8183581124757593</v>
      </c>
      <c r="Q654" s="198">
        <v>7.1630073186959411</v>
      </c>
      <c r="R654" s="199"/>
      <c r="S654" s="186"/>
    </row>
    <row r="655" spans="1:19" s="184" customFormat="1" ht="15" customHeight="1">
      <c r="A655" s="186"/>
      <c r="B655" s="193" t="s">
        <v>554</v>
      </c>
      <c r="C655" s="194" t="s">
        <v>928</v>
      </c>
      <c r="D655" s="194" t="s">
        <v>907</v>
      </c>
      <c r="E655" s="195"/>
      <c r="F655" s="196"/>
      <c r="G655" s="195">
        <v>10</v>
      </c>
      <c r="H655" s="196">
        <v>6.428677042551413E-5</v>
      </c>
      <c r="I655" s="195">
        <v>22</v>
      </c>
      <c r="J655" s="196">
        <v>1.329020862002931E-5</v>
      </c>
      <c r="K655" s="195"/>
      <c r="L655" s="196"/>
      <c r="M655" s="195"/>
      <c r="N655" s="196"/>
      <c r="O655" s="197" t="s">
        <v>918</v>
      </c>
      <c r="P655" s="198">
        <v>2.2000000000000002</v>
      </c>
      <c r="Q655" s="198">
        <v>2.2000000000000002</v>
      </c>
      <c r="R655" s="199">
        <v>0</v>
      </c>
      <c r="S655" s="186"/>
    </row>
    <row r="656" spans="1:19" s="184" customFormat="1" ht="15" customHeight="1">
      <c r="A656" s="186"/>
      <c r="B656" s="193" t="s">
        <v>577</v>
      </c>
      <c r="C656" s="194" t="s">
        <v>924</v>
      </c>
      <c r="D656" s="194" t="s">
        <v>914</v>
      </c>
      <c r="E656" s="195">
        <v>2</v>
      </c>
      <c r="F656" s="196">
        <v>1.0922992900054614E-3</v>
      </c>
      <c r="G656" s="195">
        <v>1829</v>
      </c>
      <c r="H656" s="196">
        <v>1.1758050310826535E-2</v>
      </c>
      <c r="I656" s="195">
        <v>20360</v>
      </c>
      <c r="J656" s="196">
        <v>1.2299483977445307E-2</v>
      </c>
      <c r="K656" s="195">
        <v>647</v>
      </c>
      <c r="L656" s="196">
        <v>0.35374521596500819</v>
      </c>
      <c r="M656" s="195">
        <v>4551</v>
      </c>
      <c r="N656" s="196">
        <v>0.22352652259332023</v>
      </c>
      <c r="O656" s="197" t="s">
        <v>924</v>
      </c>
      <c r="P656" s="198">
        <v>11.131765992345544</v>
      </c>
      <c r="Q656" s="198">
        <v>7.3316412859560067</v>
      </c>
      <c r="R656" s="199"/>
      <c r="S656" s="186"/>
    </row>
    <row r="657" spans="1:19" s="184" customFormat="1" ht="15" customHeight="1">
      <c r="A657" s="186"/>
      <c r="B657" s="193" t="s">
        <v>349</v>
      </c>
      <c r="C657" s="194" t="s">
        <v>1004</v>
      </c>
      <c r="D657" s="194" t="s">
        <v>914</v>
      </c>
      <c r="E657" s="195">
        <v>1</v>
      </c>
      <c r="F657" s="196">
        <v>7.5872534142640367E-4</v>
      </c>
      <c r="G657" s="195">
        <v>1317</v>
      </c>
      <c r="H657" s="196">
        <v>8.4665676650402116E-3</v>
      </c>
      <c r="I657" s="195">
        <v>20209</v>
      </c>
      <c r="J657" s="196">
        <v>1.2208264818280561E-2</v>
      </c>
      <c r="K657" s="195">
        <v>279</v>
      </c>
      <c r="L657" s="196">
        <v>0.21184510250569477</v>
      </c>
      <c r="M657" s="195">
        <v>2976</v>
      </c>
      <c r="N657" s="196">
        <v>0.14726112128259686</v>
      </c>
      <c r="O657" s="197" t="s">
        <v>939</v>
      </c>
      <c r="P657" s="198">
        <v>15.344722854973424</v>
      </c>
      <c r="Q657" s="198">
        <v>10.957610789980732</v>
      </c>
      <c r="R657" s="199"/>
      <c r="S657" s="186"/>
    </row>
    <row r="658" spans="1:19" s="184" customFormat="1" ht="15" customHeight="1">
      <c r="A658" s="186"/>
      <c r="B658" s="193" t="s">
        <v>553</v>
      </c>
      <c r="C658" s="194" t="s">
        <v>928</v>
      </c>
      <c r="D658" s="194" t="s">
        <v>914</v>
      </c>
      <c r="E658" s="195">
        <v>10</v>
      </c>
      <c r="F658" s="196">
        <v>6.4267352185089976E-3</v>
      </c>
      <c r="G658" s="195">
        <v>1546</v>
      </c>
      <c r="H658" s="196">
        <v>9.938734707784485E-3</v>
      </c>
      <c r="I658" s="195">
        <v>15655</v>
      </c>
      <c r="J658" s="196">
        <v>9.4571916339344936E-3</v>
      </c>
      <c r="K658" s="195">
        <v>403</v>
      </c>
      <c r="L658" s="196">
        <v>0.26067270375161705</v>
      </c>
      <c r="M658" s="195">
        <v>2948</v>
      </c>
      <c r="N658" s="196">
        <v>0.18831044394762056</v>
      </c>
      <c r="O658" s="197" t="s">
        <v>929</v>
      </c>
      <c r="P658" s="198">
        <v>10.126131953428201</v>
      </c>
      <c r="Q658" s="198">
        <v>6.8827646544181977</v>
      </c>
      <c r="R658" s="199"/>
      <c r="S658" s="186"/>
    </row>
    <row r="659" spans="1:19" s="184" customFormat="1" ht="15" customHeight="1">
      <c r="A659" s="186"/>
      <c r="B659" s="193" t="s">
        <v>367</v>
      </c>
      <c r="C659" s="194" t="s">
        <v>1004</v>
      </c>
      <c r="D659" s="194" t="s">
        <v>914</v>
      </c>
      <c r="E659" s="195">
        <v>22</v>
      </c>
      <c r="F659" s="196">
        <v>1.6949152542372881E-2</v>
      </c>
      <c r="G659" s="195">
        <v>1276</v>
      </c>
      <c r="H659" s="196">
        <v>8.2029919062956043E-3</v>
      </c>
      <c r="I659" s="195">
        <v>9028</v>
      </c>
      <c r="J659" s="196">
        <v>5.4538183373465735E-3</v>
      </c>
      <c r="K659" s="195">
        <v>34</v>
      </c>
      <c r="L659" s="196">
        <v>2.664576802507837E-2</v>
      </c>
      <c r="M659" s="195">
        <v>156</v>
      </c>
      <c r="N659" s="196">
        <v>1.7279574656623838E-2</v>
      </c>
      <c r="O659" s="197" t="s">
        <v>943</v>
      </c>
      <c r="P659" s="198">
        <v>7.0752351097178687</v>
      </c>
      <c r="Q659" s="198">
        <v>6.6747181964573272</v>
      </c>
      <c r="R659" s="199"/>
      <c r="S659" s="186"/>
    </row>
    <row r="660" spans="1:19" s="184" customFormat="1" ht="18.75" customHeight="1">
      <c r="A660" s="186"/>
      <c r="B660" s="200" t="s">
        <v>1006</v>
      </c>
      <c r="C660" s="201"/>
      <c r="D660" s="201"/>
      <c r="E660" s="202">
        <v>276</v>
      </c>
      <c r="F660" s="203">
        <v>4.1805513480763404E-2</v>
      </c>
      <c r="G660" s="202">
        <v>6326</v>
      </c>
      <c r="H660" s="203">
        <v>4.0667810971180239E-2</v>
      </c>
      <c r="I660" s="202">
        <v>101092</v>
      </c>
      <c r="J660" s="203">
        <v>6.106971680981832E-2</v>
      </c>
      <c r="K660" s="202">
        <v>1248</v>
      </c>
      <c r="L660" s="203">
        <v>0.19728106228264305</v>
      </c>
      <c r="M660" s="202">
        <v>17667</v>
      </c>
      <c r="N660" s="203">
        <v>0.17476160329205082</v>
      </c>
      <c r="O660" s="201"/>
      <c r="P660" s="204">
        <v>15.980398355991147</v>
      </c>
      <c r="Q660" s="204">
        <v>12.062820007877116</v>
      </c>
      <c r="R660" s="205">
        <v>5.486721466961745</v>
      </c>
      <c r="S660" s="186"/>
    </row>
    <row r="661" spans="1:19" s="184" customFormat="1" ht="18" customHeight="1">
      <c r="A661" s="186"/>
      <c r="B661" s="200" t="s">
        <v>1007</v>
      </c>
      <c r="C661" s="201"/>
      <c r="D661" s="201"/>
      <c r="E661" s="202">
        <v>1476</v>
      </c>
      <c r="F661" s="203">
        <v>2.8112143836660063E-2</v>
      </c>
      <c r="G661" s="202">
        <v>51028</v>
      </c>
      <c r="H661" s="203">
        <v>0.32804253212731355</v>
      </c>
      <c r="I661" s="202">
        <v>508723</v>
      </c>
      <c r="J661" s="203">
        <v>0.30731976362759866</v>
      </c>
      <c r="K661" s="202">
        <v>7249</v>
      </c>
      <c r="L661" s="203">
        <v>0.14205926158187662</v>
      </c>
      <c r="M661" s="202">
        <v>67395</v>
      </c>
      <c r="N661" s="203">
        <v>0.13247877528635427</v>
      </c>
      <c r="O661" s="201"/>
      <c r="P661" s="204">
        <v>9.9694873402837665</v>
      </c>
      <c r="Q661" s="204">
        <v>8.0095707987848055</v>
      </c>
      <c r="R661" s="206"/>
      <c r="S661" s="186"/>
    </row>
    <row r="662" spans="1:19" s="184" customFormat="1" ht="18" customHeight="1">
      <c r="A662" s="186"/>
      <c r="B662" s="207" t="s">
        <v>887</v>
      </c>
      <c r="C662" s="208"/>
      <c r="D662" s="208"/>
      <c r="E662" s="209">
        <v>2722</v>
      </c>
      <c r="F662" s="210">
        <v>1.7197915021323645E-2</v>
      </c>
      <c r="G662" s="209">
        <v>155553</v>
      </c>
      <c r="H662" s="210">
        <v>1</v>
      </c>
      <c r="I662" s="209">
        <v>1655354</v>
      </c>
      <c r="J662" s="210">
        <v>1</v>
      </c>
      <c r="K662" s="209">
        <v>16495</v>
      </c>
      <c r="L662" s="210">
        <v>0.10604102781688557</v>
      </c>
      <c r="M662" s="209">
        <v>143270</v>
      </c>
      <c r="N662" s="210">
        <v>8.6549463135981788E-2</v>
      </c>
      <c r="O662" s="208"/>
      <c r="P662" s="211">
        <v>10.641736257095653</v>
      </c>
      <c r="Q662" s="211">
        <v>8.9969652950567394</v>
      </c>
      <c r="R662" s="212">
        <v>5.4780618686868685</v>
      </c>
      <c r="S662" s="186"/>
    </row>
    <row r="663" spans="1:19" s="184" customFormat="1" ht="15.75" customHeight="1">
      <c r="A663" s="186"/>
      <c r="B663" s="255" t="s">
        <v>988</v>
      </c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186"/>
    </row>
    <row r="664" spans="1:19" s="184" customFormat="1" ht="9" customHeight="1">
      <c r="A664" s="186"/>
      <c r="B664" s="186"/>
      <c r="C664" s="186"/>
      <c r="D664" s="186"/>
      <c r="E664" s="186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</row>
    <row r="665" spans="1:19" s="184" customFormat="1" ht="9" customHeight="1">
      <c r="A665" s="186"/>
      <c r="B665" s="186"/>
      <c r="C665" s="186"/>
      <c r="D665" s="186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</row>
    <row r="666" spans="1:19" s="184" customFormat="1" ht="18" customHeight="1">
      <c r="A666" s="186"/>
      <c r="B666" s="187" t="s">
        <v>3684</v>
      </c>
      <c r="C666" s="186"/>
      <c r="D666" s="186"/>
      <c r="E666" s="186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</row>
    <row r="667" spans="1:19" s="184" customFormat="1" ht="27" customHeight="1">
      <c r="A667" s="186"/>
      <c r="B667" s="247"/>
      <c r="C667" s="188"/>
      <c r="D667" s="248"/>
      <c r="E667" s="248"/>
      <c r="F667" s="248"/>
      <c r="G667" s="249" t="s">
        <v>893</v>
      </c>
      <c r="H667" s="249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186"/>
    </row>
    <row r="668" spans="1:19" s="184" customFormat="1" ht="18" customHeight="1">
      <c r="A668" s="186"/>
      <c r="B668" s="247"/>
      <c r="C668" s="189"/>
      <c r="D668" s="248"/>
      <c r="E668" s="248"/>
      <c r="F668" s="248"/>
      <c r="G668" s="250" t="s">
        <v>839</v>
      </c>
      <c r="H668" s="250"/>
      <c r="I668" s="250"/>
      <c r="J668" s="250"/>
      <c r="K668" s="251" t="s">
        <v>894</v>
      </c>
      <c r="L668" s="251"/>
      <c r="M668" s="251"/>
      <c r="N668" s="251"/>
      <c r="O668" s="251" t="s">
        <v>895</v>
      </c>
      <c r="P668" s="252" t="s">
        <v>896</v>
      </c>
      <c r="Q668" s="252"/>
      <c r="R668" s="252"/>
      <c r="S668" s="186"/>
    </row>
    <row r="669" spans="1:19" s="184" customFormat="1" ht="18" customHeight="1">
      <c r="A669" s="186"/>
      <c r="B669" s="253" t="s">
        <v>275</v>
      </c>
      <c r="C669" s="250" t="s">
        <v>998</v>
      </c>
      <c r="D669" s="250" t="s">
        <v>897</v>
      </c>
      <c r="E669" s="254" t="s">
        <v>849</v>
      </c>
      <c r="F669" s="254"/>
      <c r="G669" s="250" t="s">
        <v>898</v>
      </c>
      <c r="H669" s="250"/>
      <c r="I669" s="250" t="s">
        <v>899</v>
      </c>
      <c r="J669" s="250"/>
      <c r="K669" s="251" t="s">
        <v>898</v>
      </c>
      <c r="L669" s="251"/>
      <c r="M669" s="251" t="s">
        <v>899</v>
      </c>
      <c r="N669" s="251"/>
      <c r="O669" s="251"/>
      <c r="P669" s="252"/>
      <c r="Q669" s="252"/>
      <c r="R669" s="252"/>
      <c r="S669" s="186"/>
    </row>
    <row r="670" spans="1:19" s="184" customFormat="1" ht="45.75" customHeight="1">
      <c r="A670" s="186"/>
      <c r="B670" s="253"/>
      <c r="C670" s="250"/>
      <c r="D670" s="250"/>
      <c r="E670" s="190" t="s">
        <v>900</v>
      </c>
      <c r="F670" s="190" t="s">
        <v>901</v>
      </c>
      <c r="G670" s="190" t="s">
        <v>900</v>
      </c>
      <c r="H670" s="191" t="s">
        <v>902</v>
      </c>
      <c r="I670" s="190" t="s">
        <v>900</v>
      </c>
      <c r="J670" s="191" t="s">
        <v>902</v>
      </c>
      <c r="K670" s="191" t="s">
        <v>900</v>
      </c>
      <c r="L670" s="191" t="s">
        <v>901</v>
      </c>
      <c r="M670" s="191" t="s">
        <v>900</v>
      </c>
      <c r="N670" s="191" t="s">
        <v>901</v>
      </c>
      <c r="O670" s="251"/>
      <c r="P670" s="191" t="s">
        <v>903</v>
      </c>
      <c r="Q670" s="191" t="s">
        <v>904</v>
      </c>
      <c r="R670" s="192" t="s">
        <v>905</v>
      </c>
      <c r="S670" s="186"/>
    </row>
    <row r="671" spans="1:19" s="184" customFormat="1" ht="15" customHeight="1">
      <c r="A671" s="186"/>
      <c r="B671" s="193" t="s">
        <v>285</v>
      </c>
      <c r="C671" s="194" t="s">
        <v>1003</v>
      </c>
      <c r="D671" s="194" t="s">
        <v>914</v>
      </c>
      <c r="E671" s="195"/>
      <c r="F671" s="196"/>
      <c r="G671" s="195">
        <v>2</v>
      </c>
      <c r="H671" s="196">
        <v>4.140786749482402E-3</v>
      </c>
      <c r="I671" s="195">
        <v>60</v>
      </c>
      <c r="J671" s="196">
        <v>2.3651844843897824E-3</v>
      </c>
      <c r="K671" s="195"/>
      <c r="L671" s="196"/>
      <c r="M671" s="195"/>
      <c r="N671" s="196"/>
      <c r="O671" s="197" t="s">
        <v>917</v>
      </c>
      <c r="P671" s="198">
        <v>30</v>
      </c>
      <c r="Q671" s="198">
        <v>30</v>
      </c>
      <c r="R671" s="199"/>
      <c r="S671" s="186"/>
    </row>
    <row r="672" spans="1:19" s="184" customFormat="1" ht="15" customHeight="1">
      <c r="A672" s="186"/>
      <c r="B672" s="193" t="s">
        <v>500</v>
      </c>
      <c r="C672" s="194" t="s">
        <v>999</v>
      </c>
      <c r="D672" s="194" t="s">
        <v>914</v>
      </c>
      <c r="E672" s="195"/>
      <c r="F672" s="196"/>
      <c r="G672" s="195">
        <v>3</v>
      </c>
      <c r="H672" s="196">
        <v>6.2111801242236021E-3</v>
      </c>
      <c r="I672" s="195">
        <v>124</v>
      </c>
      <c r="J672" s="196">
        <v>4.8880479344055507E-3</v>
      </c>
      <c r="K672" s="195">
        <v>3</v>
      </c>
      <c r="L672" s="196">
        <v>1</v>
      </c>
      <c r="M672" s="195">
        <v>66</v>
      </c>
      <c r="N672" s="196">
        <v>0.532258064516129</v>
      </c>
      <c r="O672" s="197" t="s">
        <v>921</v>
      </c>
      <c r="P672" s="198">
        <v>41.333333333333336</v>
      </c>
      <c r="Q672" s="198"/>
      <c r="R672" s="199"/>
      <c r="S672" s="186"/>
    </row>
    <row r="673" spans="1:19" s="184" customFormat="1" ht="15" customHeight="1">
      <c r="A673" s="186"/>
      <c r="B673" s="193" t="s">
        <v>305</v>
      </c>
      <c r="C673" s="194" t="s">
        <v>1003</v>
      </c>
      <c r="D673" s="194" t="s">
        <v>914</v>
      </c>
      <c r="E673" s="195"/>
      <c r="F673" s="196"/>
      <c r="G673" s="195">
        <v>11</v>
      </c>
      <c r="H673" s="196">
        <v>2.2774327122153208E-2</v>
      </c>
      <c r="I673" s="195">
        <v>308</v>
      </c>
      <c r="J673" s="196">
        <v>1.2141280353200883E-2</v>
      </c>
      <c r="K673" s="195">
        <v>1</v>
      </c>
      <c r="L673" s="196">
        <v>9.0909090909090912E-2</v>
      </c>
      <c r="M673" s="195">
        <v>7</v>
      </c>
      <c r="N673" s="196">
        <v>2.2727272727272728E-2</v>
      </c>
      <c r="O673" s="197" t="s">
        <v>918</v>
      </c>
      <c r="P673" s="198">
        <v>28</v>
      </c>
      <c r="Q673" s="198">
        <v>26.1</v>
      </c>
      <c r="R673" s="199"/>
      <c r="S673" s="186"/>
    </row>
    <row r="674" spans="1:19" s="184" customFormat="1" ht="15" customHeight="1">
      <c r="A674" s="186"/>
      <c r="B674" s="193" t="s">
        <v>282</v>
      </c>
      <c r="C674" s="194" t="s">
        <v>1003</v>
      </c>
      <c r="D674" s="194" t="s">
        <v>914</v>
      </c>
      <c r="E674" s="195">
        <v>1</v>
      </c>
      <c r="F674" s="196">
        <v>2.2123893805309734E-3</v>
      </c>
      <c r="G674" s="195">
        <v>451</v>
      </c>
      <c r="H674" s="196">
        <v>0.9337474120082816</v>
      </c>
      <c r="I674" s="195">
        <v>24179</v>
      </c>
      <c r="J674" s="196">
        <v>0.95312992746767577</v>
      </c>
      <c r="K674" s="195">
        <v>16</v>
      </c>
      <c r="L674" s="196">
        <v>3.5476718403547672E-2</v>
      </c>
      <c r="M674" s="195">
        <v>381</v>
      </c>
      <c r="N674" s="196">
        <v>1.5757475495264486E-2</v>
      </c>
      <c r="O674" s="197" t="s">
        <v>915</v>
      </c>
      <c r="P674" s="198">
        <v>53.611973392461195</v>
      </c>
      <c r="Q674" s="198">
        <v>47.910344827586208</v>
      </c>
      <c r="R674" s="199"/>
      <c r="S674" s="186"/>
    </row>
    <row r="675" spans="1:19" s="184" customFormat="1" ht="15" customHeight="1">
      <c r="A675" s="186"/>
      <c r="B675" s="193" t="s">
        <v>292</v>
      </c>
      <c r="C675" s="194" t="s">
        <v>1003</v>
      </c>
      <c r="D675" s="194" t="s">
        <v>914</v>
      </c>
      <c r="E675" s="195"/>
      <c r="F675" s="196"/>
      <c r="G675" s="195">
        <v>1</v>
      </c>
      <c r="H675" s="196">
        <v>2.070393374741201E-3</v>
      </c>
      <c r="I675" s="195">
        <v>27</v>
      </c>
      <c r="J675" s="196">
        <v>1.0643330179754022E-3</v>
      </c>
      <c r="K675" s="195"/>
      <c r="L675" s="196"/>
      <c r="M675" s="195"/>
      <c r="N675" s="196"/>
      <c r="O675" s="197" t="s">
        <v>921</v>
      </c>
      <c r="P675" s="198">
        <v>27</v>
      </c>
      <c r="Q675" s="198">
        <v>27</v>
      </c>
      <c r="R675" s="199"/>
      <c r="S675" s="186"/>
    </row>
    <row r="676" spans="1:19" s="184" customFormat="1" ht="15" customHeight="1">
      <c r="A676" s="186"/>
      <c r="B676" s="193" t="s">
        <v>304</v>
      </c>
      <c r="C676" s="194" t="s">
        <v>1003</v>
      </c>
      <c r="D676" s="194" t="s">
        <v>914</v>
      </c>
      <c r="E676" s="195"/>
      <c r="F676" s="196"/>
      <c r="G676" s="195">
        <v>4</v>
      </c>
      <c r="H676" s="196">
        <v>8.2815734989648039E-3</v>
      </c>
      <c r="I676" s="195">
        <v>345</v>
      </c>
      <c r="J676" s="196">
        <v>1.3599810785241249E-2</v>
      </c>
      <c r="K676" s="195">
        <v>2</v>
      </c>
      <c r="L676" s="196">
        <v>0.5</v>
      </c>
      <c r="M676" s="195">
        <v>31</v>
      </c>
      <c r="N676" s="196">
        <v>8.9855072463768115E-2</v>
      </c>
      <c r="O676" s="197" t="s">
        <v>928</v>
      </c>
      <c r="P676" s="198">
        <v>86.25</v>
      </c>
      <c r="Q676" s="198">
        <v>46</v>
      </c>
      <c r="R676" s="199"/>
      <c r="S676" s="186"/>
    </row>
    <row r="677" spans="1:19" s="184" customFormat="1" ht="15" customHeight="1">
      <c r="A677" s="186"/>
      <c r="B677" s="193" t="s">
        <v>281</v>
      </c>
      <c r="C677" s="194" t="s">
        <v>1003</v>
      </c>
      <c r="D677" s="194" t="s">
        <v>907</v>
      </c>
      <c r="E677" s="195"/>
      <c r="F677" s="196"/>
      <c r="G677" s="195">
        <v>1</v>
      </c>
      <c r="H677" s="196">
        <v>2.070393374741201E-3</v>
      </c>
      <c r="I677" s="195">
        <v>15</v>
      </c>
      <c r="J677" s="196">
        <v>5.912961210974456E-4</v>
      </c>
      <c r="K677" s="195"/>
      <c r="L677" s="196"/>
      <c r="M677" s="195"/>
      <c r="N677" s="196"/>
      <c r="O677" s="197" t="s">
        <v>925</v>
      </c>
      <c r="P677" s="198">
        <v>15</v>
      </c>
      <c r="Q677" s="198">
        <v>15</v>
      </c>
      <c r="R677" s="199">
        <v>1</v>
      </c>
      <c r="S677" s="186"/>
    </row>
    <row r="678" spans="1:19" s="184" customFormat="1" ht="15" customHeight="1">
      <c r="A678" s="186"/>
      <c r="B678" s="193" t="s">
        <v>589</v>
      </c>
      <c r="C678" s="194" t="s">
        <v>924</v>
      </c>
      <c r="D678" s="194" t="s">
        <v>914</v>
      </c>
      <c r="E678" s="195"/>
      <c r="F678" s="196"/>
      <c r="G678" s="195">
        <v>1</v>
      </c>
      <c r="H678" s="196">
        <v>2.070393374741201E-3</v>
      </c>
      <c r="I678" s="195">
        <v>4</v>
      </c>
      <c r="J678" s="196">
        <v>1.5767896562598549E-4</v>
      </c>
      <c r="K678" s="195"/>
      <c r="L678" s="196"/>
      <c r="M678" s="195"/>
      <c r="N678" s="196"/>
      <c r="O678" s="197" t="s">
        <v>918</v>
      </c>
      <c r="P678" s="198">
        <v>4</v>
      </c>
      <c r="Q678" s="198">
        <v>4</v>
      </c>
      <c r="R678" s="199"/>
      <c r="S678" s="186"/>
    </row>
    <row r="679" spans="1:19" s="184" customFormat="1" ht="15" customHeight="1">
      <c r="A679" s="186"/>
      <c r="B679" s="193" t="s">
        <v>706</v>
      </c>
      <c r="C679" s="194" t="s">
        <v>917</v>
      </c>
      <c r="D679" s="194" t="s">
        <v>914</v>
      </c>
      <c r="E679" s="195"/>
      <c r="F679" s="196"/>
      <c r="G679" s="195">
        <v>4</v>
      </c>
      <c r="H679" s="196">
        <v>8.2815734989648039E-3</v>
      </c>
      <c r="I679" s="195">
        <v>189</v>
      </c>
      <c r="J679" s="196">
        <v>7.4503311258278145E-3</v>
      </c>
      <c r="K679" s="195">
        <v>3</v>
      </c>
      <c r="L679" s="196">
        <v>0.75</v>
      </c>
      <c r="M679" s="195">
        <v>107</v>
      </c>
      <c r="N679" s="196">
        <v>0.56613756613756616</v>
      </c>
      <c r="O679" s="197" t="s">
        <v>952</v>
      </c>
      <c r="P679" s="198">
        <v>47.25</v>
      </c>
      <c r="Q679" s="198">
        <v>18</v>
      </c>
      <c r="R679" s="199"/>
      <c r="S679" s="186"/>
    </row>
    <row r="680" spans="1:19" s="184" customFormat="1" ht="15" customHeight="1">
      <c r="A680" s="186"/>
      <c r="B680" s="193" t="s">
        <v>588</v>
      </c>
      <c r="C680" s="194" t="s">
        <v>924</v>
      </c>
      <c r="D680" s="194" t="s">
        <v>914</v>
      </c>
      <c r="E680" s="195"/>
      <c r="F680" s="196"/>
      <c r="G680" s="195">
        <v>1</v>
      </c>
      <c r="H680" s="196">
        <v>2.070393374741201E-3</v>
      </c>
      <c r="I680" s="195">
        <v>9</v>
      </c>
      <c r="J680" s="196">
        <v>3.5477767265846736E-4</v>
      </c>
      <c r="K680" s="195"/>
      <c r="L680" s="196"/>
      <c r="M680" s="195"/>
      <c r="N680" s="196"/>
      <c r="O680" s="197" t="s">
        <v>924</v>
      </c>
      <c r="P680" s="198">
        <v>9</v>
      </c>
      <c r="Q680" s="198">
        <v>9</v>
      </c>
      <c r="R680" s="199"/>
      <c r="S680" s="186"/>
    </row>
    <row r="681" spans="1:19" s="184" customFormat="1" ht="15" customHeight="1">
      <c r="A681" s="186"/>
      <c r="B681" s="193" t="s">
        <v>289</v>
      </c>
      <c r="C681" s="194" t="s">
        <v>1003</v>
      </c>
      <c r="D681" s="194" t="s">
        <v>914</v>
      </c>
      <c r="E681" s="195"/>
      <c r="F681" s="196"/>
      <c r="G681" s="195">
        <v>1</v>
      </c>
      <c r="H681" s="196">
        <v>2.070393374741201E-3</v>
      </c>
      <c r="I681" s="195">
        <v>5</v>
      </c>
      <c r="J681" s="196">
        <v>1.9709870703248187E-4</v>
      </c>
      <c r="K681" s="195"/>
      <c r="L681" s="196"/>
      <c r="M681" s="195"/>
      <c r="N681" s="196"/>
      <c r="O681" s="197" t="s">
        <v>920</v>
      </c>
      <c r="P681" s="198">
        <v>5</v>
      </c>
      <c r="Q681" s="198">
        <v>5</v>
      </c>
      <c r="R681" s="199"/>
      <c r="S681" s="186"/>
    </row>
    <row r="682" spans="1:19" s="184" customFormat="1" ht="15" customHeight="1">
      <c r="A682" s="186"/>
      <c r="B682" s="193" t="s">
        <v>291</v>
      </c>
      <c r="C682" s="194" t="s">
        <v>1003</v>
      </c>
      <c r="D682" s="194" t="s">
        <v>914</v>
      </c>
      <c r="E682" s="195"/>
      <c r="F682" s="196"/>
      <c r="G682" s="195">
        <v>1</v>
      </c>
      <c r="H682" s="196">
        <v>2.070393374741201E-3</v>
      </c>
      <c r="I682" s="195">
        <v>45</v>
      </c>
      <c r="J682" s="196">
        <v>1.7738883632923369E-3</v>
      </c>
      <c r="K682" s="195"/>
      <c r="L682" s="196"/>
      <c r="M682" s="195"/>
      <c r="N682" s="196"/>
      <c r="O682" s="197" t="s">
        <v>920</v>
      </c>
      <c r="P682" s="198">
        <v>45</v>
      </c>
      <c r="Q682" s="198">
        <v>45</v>
      </c>
      <c r="R682" s="199"/>
      <c r="S682" s="186"/>
    </row>
    <row r="683" spans="1:19" s="184" customFormat="1" ht="15" customHeight="1">
      <c r="A683" s="186"/>
      <c r="B683" s="193" t="s">
        <v>528</v>
      </c>
      <c r="C683" s="194" t="s">
        <v>1567</v>
      </c>
      <c r="D683" s="194" t="s">
        <v>914</v>
      </c>
      <c r="E683" s="195"/>
      <c r="F683" s="196"/>
      <c r="G683" s="195">
        <v>1</v>
      </c>
      <c r="H683" s="196">
        <v>2.070393374741201E-3</v>
      </c>
      <c r="I683" s="195">
        <v>54</v>
      </c>
      <c r="J683" s="196">
        <v>2.1286660359508044E-3</v>
      </c>
      <c r="K683" s="195"/>
      <c r="L683" s="196"/>
      <c r="M683" s="195"/>
      <c r="N683" s="196"/>
      <c r="O683" s="197" t="s">
        <v>941</v>
      </c>
      <c r="P683" s="198">
        <v>54</v>
      </c>
      <c r="Q683" s="198">
        <v>54</v>
      </c>
      <c r="R683" s="199"/>
      <c r="S683" s="186"/>
    </row>
    <row r="684" spans="1:19" s="184" customFormat="1" ht="15" customHeight="1">
      <c r="A684" s="186"/>
      <c r="B684" s="193" t="s">
        <v>701</v>
      </c>
      <c r="C684" s="194" t="s">
        <v>939</v>
      </c>
      <c r="D684" s="194" t="s">
        <v>914</v>
      </c>
      <c r="E684" s="195"/>
      <c r="F684" s="196"/>
      <c r="G684" s="195">
        <v>1</v>
      </c>
      <c r="H684" s="196">
        <v>2.070393374741201E-3</v>
      </c>
      <c r="I684" s="195">
        <v>4</v>
      </c>
      <c r="J684" s="196">
        <v>1.5767896562598549E-4</v>
      </c>
      <c r="K684" s="195"/>
      <c r="L684" s="196"/>
      <c r="M684" s="195"/>
      <c r="N684" s="196"/>
      <c r="O684" s="197" t="s">
        <v>929</v>
      </c>
      <c r="P684" s="198">
        <v>4</v>
      </c>
      <c r="Q684" s="198">
        <v>4</v>
      </c>
      <c r="R684" s="199"/>
      <c r="S684" s="186"/>
    </row>
    <row r="685" spans="1:19" s="184" customFormat="1" ht="18.75" customHeight="1">
      <c r="A685" s="186"/>
      <c r="B685" s="200" t="s">
        <v>1006</v>
      </c>
      <c r="C685" s="201"/>
      <c r="D685" s="201"/>
      <c r="E685" s="202"/>
      <c r="F685" s="203">
        <v>0</v>
      </c>
      <c r="G685" s="202">
        <v>0</v>
      </c>
      <c r="H685" s="203">
        <v>0</v>
      </c>
      <c r="I685" s="202">
        <v>0</v>
      </c>
      <c r="J685" s="203">
        <v>0</v>
      </c>
      <c r="K685" s="202"/>
      <c r="L685" s="203">
        <v>0</v>
      </c>
      <c r="M685" s="202"/>
      <c r="N685" s="203">
        <v>0</v>
      </c>
      <c r="O685" s="201"/>
      <c r="P685" s="204">
        <v>0</v>
      </c>
      <c r="Q685" s="204">
        <v>0</v>
      </c>
      <c r="R685" s="205">
        <v>0</v>
      </c>
      <c r="S685" s="186"/>
    </row>
    <row r="686" spans="1:19" s="184" customFormat="1" ht="18" customHeight="1">
      <c r="A686" s="186"/>
      <c r="B686" s="200" t="s">
        <v>1007</v>
      </c>
      <c r="C686" s="201"/>
      <c r="D686" s="201"/>
      <c r="E686" s="202">
        <v>0</v>
      </c>
      <c r="F686" s="203">
        <v>0</v>
      </c>
      <c r="G686" s="202">
        <v>0</v>
      </c>
      <c r="H686" s="203">
        <v>0</v>
      </c>
      <c r="I686" s="202">
        <v>0</v>
      </c>
      <c r="J686" s="203">
        <v>0</v>
      </c>
      <c r="K686" s="202">
        <v>0</v>
      </c>
      <c r="L686" s="203">
        <v>0</v>
      </c>
      <c r="M686" s="202">
        <v>0</v>
      </c>
      <c r="N686" s="203">
        <v>0</v>
      </c>
      <c r="O686" s="201"/>
      <c r="P686" s="204">
        <v>0</v>
      </c>
      <c r="Q686" s="204">
        <v>0</v>
      </c>
      <c r="R686" s="206"/>
      <c r="S686" s="186"/>
    </row>
    <row r="687" spans="1:19" s="184" customFormat="1" ht="18" customHeight="1">
      <c r="A687" s="186"/>
      <c r="B687" s="207" t="s">
        <v>887</v>
      </c>
      <c r="C687" s="208"/>
      <c r="D687" s="208"/>
      <c r="E687" s="209">
        <v>1</v>
      </c>
      <c r="F687" s="210">
        <v>2.0661157024793389E-3</v>
      </c>
      <c r="G687" s="209">
        <v>483</v>
      </c>
      <c r="H687" s="210">
        <v>1</v>
      </c>
      <c r="I687" s="209">
        <v>25368</v>
      </c>
      <c r="J687" s="210">
        <v>1</v>
      </c>
      <c r="K687" s="209">
        <v>25</v>
      </c>
      <c r="L687" s="210">
        <v>5.1759834368530024E-2</v>
      </c>
      <c r="M687" s="209">
        <v>592</v>
      </c>
      <c r="N687" s="210">
        <v>2.3336486912645855E-2</v>
      </c>
      <c r="O687" s="208"/>
      <c r="P687" s="211">
        <v>52.521739130434781</v>
      </c>
      <c r="Q687" s="211">
        <v>46.801310043668124</v>
      </c>
      <c r="R687" s="212">
        <v>1</v>
      </c>
      <c r="S687" s="186"/>
    </row>
    <row r="688" spans="1:19" s="184" customFormat="1" ht="15.75" customHeight="1">
      <c r="A688" s="186"/>
      <c r="B688" s="255" t="s">
        <v>988</v>
      </c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186"/>
    </row>
    <row r="689" spans="1:19" s="184" customFormat="1" ht="9" customHeight="1">
      <c r="A689" s="186"/>
      <c r="B689" s="186"/>
      <c r="C689" s="186"/>
      <c r="D689" s="186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</row>
    <row r="690" spans="1:19" s="184" customFormat="1" ht="9" customHeight="1">
      <c r="A690" s="186"/>
      <c r="B690" s="186"/>
      <c r="C690" s="186"/>
      <c r="D690" s="186"/>
      <c r="E690" s="186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</row>
    <row r="691" spans="1:19" s="184" customFormat="1" ht="18" customHeight="1">
      <c r="A691" s="186"/>
      <c r="B691" s="187" t="s">
        <v>3685</v>
      </c>
      <c r="C691" s="186"/>
      <c r="D691" s="186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</row>
    <row r="692" spans="1:19" s="184" customFormat="1" ht="27" customHeight="1">
      <c r="A692" s="186"/>
      <c r="B692" s="247"/>
      <c r="C692" s="188"/>
      <c r="D692" s="248"/>
      <c r="E692" s="248"/>
      <c r="F692" s="248"/>
      <c r="G692" s="249" t="s">
        <v>893</v>
      </c>
      <c r="H692" s="249"/>
      <c r="I692" s="249"/>
      <c r="J692" s="249"/>
      <c r="K692" s="249"/>
      <c r="L692" s="249"/>
      <c r="M692" s="249"/>
      <c r="N692" s="249"/>
      <c r="O692" s="249"/>
      <c r="P692" s="249"/>
      <c r="Q692" s="249"/>
      <c r="R692" s="249"/>
      <c r="S692" s="186"/>
    </row>
    <row r="693" spans="1:19" s="184" customFormat="1" ht="18" customHeight="1">
      <c r="A693" s="186"/>
      <c r="B693" s="247"/>
      <c r="C693" s="189"/>
      <c r="D693" s="248"/>
      <c r="E693" s="248"/>
      <c r="F693" s="248"/>
      <c r="G693" s="250" t="s">
        <v>839</v>
      </c>
      <c r="H693" s="250"/>
      <c r="I693" s="250"/>
      <c r="J693" s="250"/>
      <c r="K693" s="251" t="s">
        <v>894</v>
      </c>
      <c r="L693" s="251"/>
      <c r="M693" s="251"/>
      <c r="N693" s="251"/>
      <c r="O693" s="251" t="s">
        <v>895</v>
      </c>
      <c r="P693" s="252" t="s">
        <v>896</v>
      </c>
      <c r="Q693" s="252"/>
      <c r="R693" s="252"/>
      <c r="S693" s="186"/>
    </row>
    <row r="694" spans="1:19" s="184" customFormat="1" ht="18" customHeight="1">
      <c r="A694" s="186"/>
      <c r="B694" s="253" t="s">
        <v>275</v>
      </c>
      <c r="C694" s="250" t="s">
        <v>998</v>
      </c>
      <c r="D694" s="250" t="s">
        <v>897</v>
      </c>
      <c r="E694" s="254" t="s">
        <v>849</v>
      </c>
      <c r="F694" s="254"/>
      <c r="G694" s="250" t="s">
        <v>898</v>
      </c>
      <c r="H694" s="250"/>
      <c r="I694" s="250" t="s">
        <v>899</v>
      </c>
      <c r="J694" s="250"/>
      <c r="K694" s="251" t="s">
        <v>898</v>
      </c>
      <c r="L694" s="251"/>
      <c r="M694" s="251" t="s">
        <v>899</v>
      </c>
      <c r="N694" s="251"/>
      <c r="O694" s="251"/>
      <c r="P694" s="252"/>
      <c r="Q694" s="252"/>
      <c r="R694" s="252"/>
      <c r="S694" s="186"/>
    </row>
    <row r="695" spans="1:19" s="184" customFormat="1" ht="45.75" customHeight="1">
      <c r="A695" s="186"/>
      <c r="B695" s="253"/>
      <c r="C695" s="250"/>
      <c r="D695" s="250"/>
      <c r="E695" s="190" t="s">
        <v>900</v>
      </c>
      <c r="F695" s="190" t="s">
        <v>901</v>
      </c>
      <c r="G695" s="190" t="s">
        <v>900</v>
      </c>
      <c r="H695" s="191" t="s">
        <v>902</v>
      </c>
      <c r="I695" s="190" t="s">
        <v>900</v>
      </c>
      <c r="J695" s="191" t="s">
        <v>902</v>
      </c>
      <c r="K695" s="191" t="s">
        <v>900</v>
      </c>
      <c r="L695" s="191" t="s">
        <v>901</v>
      </c>
      <c r="M695" s="191" t="s">
        <v>900</v>
      </c>
      <c r="N695" s="191" t="s">
        <v>901</v>
      </c>
      <c r="O695" s="251"/>
      <c r="P695" s="191" t="s">
        <v>903</v>
      </c>
      <c r="Q695" s="191" t="s">
        <v>904</v>
      </c>
      <c r="R695" s="192" t="s">
        <v>905</v>
      </c>
      <c r="S695" s="186"/>
    </row>
    <row r="696" spans="1:19" s="184" customFormat="1" ht="15" customHeight="1">
      <c r="A696" s="186"/>
      <c r="B696" s="193" t="s">
        <v>392</v>
      </c>
      <c r="C696" s="194" t="s">
        <v>1000</v>
      </c>
      <c r="D696" s="194" t="s">
        <v>914</v>
      </c>
      <c r="E696" s="195">
        <v>3</v>
      </c>
      <c r="F696" s="196">
        <v>6.0120240480961923E-3</v>
      </c>
      <c r="G696" s="195">
        <v>496</v>
      </c>
      <c r="H696" s="196">
        <v>4.4584269662921346E-2</v>
      </c>
      <c r="I696" s="195">
        <v>5454</v>
      </c>
      <c r="J696" s="196">
        <v>4.5426907988439208E-2</v>
      </c>
      <c r="K696" s="195">
        <v>31</v>
      </c>
      <c r="L696" s="196">
        <v>6.25E-2</v>
      </c>
      <c r="M696" s="195">
        <v>254</v>
      </c>
      <c r="N696" s="196">
        <v>4.657132379904657E-2</v>
      </c>
      <c r="O696" s="197" t="s">
        <v>923</v>
      </c>
      <c r="P696" s="198">
        <v>10.995967741935484</v>
      </c>
      <c r="Q696" s="198">
        <v>9.5827956989247305</v>
      </c>
      <c r="R696" s="199"/>
      <c r="S696" s="186"/>
    </row>
    <row r="697" spans="1:19" s="184" customFormat="1" ht="15" customHeight="1">
      <c r="A697" s="186"/>
      <c r="B697" s="193" t="s">
        <v>357</v>
      </c>
      <c r="C697" s="194" t="s">
        <v>1004</v>
      </c>
      <c r="D697" s="194" t="s">
        <v>914</v>
      </c>
      <c r="E697" s="195">
        <v>5</v>
      </c>
      <c r="F697" s="196">
        <v>3.2051282051282048E-2</v>
      </c>
      <c r="G697" s="195">
        <v>151</v>
      </c>
      <c r="H697" s="196">
        <v>1.3573033707865169E-2</v>
      </c>
      <c r="I697" s="195">
        <v>1464</v>
      </c>
      <c r="J697" s="196">
        <v>1.2193801484245509E-2</v>
      </c>
      <c r="K697" s="195">
        <v>10</v>
      </c>
      <c r="L697" s="196">
        <v>6.6225165562913912E-2</v>
      </c>
      <c r="M697" s="195">
        <v>108</v>
      </c>
      <c r="N697" s="196">
        <v>7.3770491803278687E-2</v>
      </c>
      <c r="O697" s="197" t="s">
        <v>922</v>
      </c>
      <c r="P697" s="198">
        <v>9.6953642384105958</v>
      </c>
      <c r="Q697" s="198">
        <v>7.7021276595744679</v>
      </c>
      <c r="R697" s="199"/>
      <c r="S697" s="186"/>
    </row>
    <row r="698" spans="1:19" s="184" customFormat="1" ht="15" customHeight="1">
      <c r="A698" s="186"/>
      <c r="B698" s="193" t="s">
        <v>358</v>
      </c>
      <c r="C698" s="194" t="s">
        <v>1004</v>
      </c>
      <c r="D698" s="194" t="s">
        <v>914</v>
      </c>
      <c r="E698" s="195"/>
      <c r="F698" s="196"/>
      <c r="G698" s="195">
        <v>53</v>
      </c>
      <c r="H698" s="196">
        <v>4.7640449438202245E-3</v>
      </c>
      <c r="I698" s="195">
        <v>438</v>
      </c>
      <c r="J698" s="196">
        <v>3.6481455260242708E-3</v>
      </c>
      <c r="K698" s="195">
        <v>1</v>
      </c>
      <c r="L698" s="196">
        <v>1.8867924528301886E-2</v>
      </c>
      <c r="M698" s="195">
        <v>3</v>
      </c>
      <c r="N698" s="196">
        <v>6.8493150684931503E-3</v>
      </c>
      <c r="O698" s="197" t="s">
        <v>939</v>
      </c>
      <c r="P698" s="198">
        <v>8.2641509433962259</v>
      </c>
      <c r="Q698" s="198">
        <v>7.9615384615384617</v>
      </c>
      <c r="R698" s="199"/>
      <c r="S698" s="186"/>
    </row>
    <row r="699" spans="1:19" s="184" customFormat="1" ht="15" customHeight="1">
      <c r="A699" s="186"/>
      <c r="B699" s="193" t="s">
        <v>359</v>
      </c>
      <c r="C699" s="194" t="s">
        <v>1004</v>
      </c>
      <c r="D699" s="194" t="s">
        <v>914</v>
      </c>
      <c r="E699" s="195"/>
      <c r="F699" s="196"/>
      <c r="G699" s="195">
        <v>257</v>
      </c>
      <c r="H699" s="196">
        <v>2.3101123595505618E-2</v>
      </c>
      <c r="I699" s="195">
        <v>3007</v>
      </c>
      <c r="J699" s="196">
        <v>2.5045601819075305E-2</v>
      </c>
      <c r="K699" s="195">
        <v>49</v>
      </c>
      <c r="L699" s="196">
        <v>0.19066147859922178</v>
      </c>
      <c r="M699" s="195">
        <v>446</v>
      </c>
      <c r="N699" s="196">
        <v>0.14832058530096442</v>
      </c>
      <c r="O699" s="197" t="s">
        <v>931</v>
      </c>
      <c r="P699" s="198">
        <v>11.700389105058365</v>
      </c>
      <c r="Q699" s="198">
        <v>8.7788461538461533</v>
      </c>
      <c r="R699" s="199"/>
      <c r="S699" s="186"/>
    </row>
    <row r="700" spans="1:19" s="184" customFormat="1" ht="15" customHeight="1">
      <c r="A700" s="186"/>
      <c r="B700" s="193" t="s">
        <v>810</v>
      </c>
      <c r="C700" s="194" t="s">
        <v>926</v>
      </c>
      <c r="D700" s="194" t="s">
        <v>914</v>
      </c>
      <c r="E700" s="195">
        <v>1</v>
      </c>
      <c r="F700" s="196">
        <v>1.6420361247947454E-3</v>
      </c>
      <c r="G700" s="195">
        <v>608</v>
      </c>
      <c r="H700" s="196">
        <v>5.4651685393258424E-2</v>
      </c>
      <c r="I700" s="195">
        <v>7892</v>
      </c>
      <c r="J700" s="196">
        <v>6.5733252263432754E-2</v>
      </c>
      <c r="K700" s="195">
        <v>12</v>
      </c>
      <c r="L700" s="196">
        <v>1.9736842105263157E-2</v>
      </c>
      <c r="M700" s="195">
        <v>170</v>
      </c>
      <c r="N700" s="196">
        <v>2.1540800810947794E-2</v>
      </c>
      <c r="O700" s="197" t="s">
        <v>980</v>
      </c>
      <c r="P700" s="198">
        <v>12.980263157894736</v>
      </c>
      <c r="Q700" s="198">
        <v>12.130872483221477</v>
      </c>
      <c r="R700" s="199"/>
      <c r="S700" s="186"/>
    </row>
    <row r="701" spans="1:19" s="184" customFormat="1" ht="15" customHeight="1">
      <c r="A701" s="186"/>
      <c r="B701" s="193" t="s">
        <v>573</v>
      </c>
      <c r="C701" s="194" t="s">
        <v>924</v>
      </c>
      <c r="D701" s="194" t="s">
        <v>914</v>
      </c>
      <c r="E701" s="195">
        <v>62</v>
      </c>
      <c r="F701" s="196">
        <v>1.5411384538901318E-2</v>
      </c>
      <c r="G701" s="195">
        <v>3961</v>
      </c>
      <c r="H701" s="196">
        <v>0.35604494382022472</v>
      </c>
      <c r="I701" s="195">
        <v>42279</v>
      </c>
      <c r="J701" s="196">
        <v>0.35214599245383599</v>
      </c>
      <c r="K701" s="195">
        <v>134</v>
      </c>
      <c r="L701" s="196">
        <v>3.3829840949255237E-2</v>
      </c>
      <c r="M701" s="195">
        <v>1722</v>
      </c>
      <c r="N701" s="196">
        <v>4.0729440147591001E-2</v>
      </c>
      <c r="O701" s="197" t="s">
        <v>951</v>
      </c>
      <c r="P701" s="198">
        <v>10.67381974248927</v>
      </c>
      <c r="Q701" s="198">
        <v>9.5821792526783387</v>
      </c>
      <c r="R701" s="199"/>
      <c r="S701" s="186"/>
    </row>
    <row r="702" spans="1:19" s="184" customFormat="1" ht="15" customHeight="1">
      <c r="A702" s="186"/>
      <c r="B702" s="193" t="s">
        <v>410</v>
      </c>
      <c r="C702" s="194" t="s">
        <v>1000</v>
      </c>
      <c r="D702" s="194" t="s">
        <v>914</v>
      </c>
      <c r="E702" s="195">
        <v>40</v>
      </c>
      <c r="F702" s="196">
        <v>0.26666666666666666</v>
      </c>
      <c r="G702" s="195">
        <v>110</v>
      </c>
      <c r="H702" s="196">
        <v>9.8876404494382016E-3</v>
      </c>
      <c r="I702" s="195">
        <v>550</v>
      </c>
      <c r="J702" s="196">
        <v>4.5810046559665507E-3</v>
      </c>
      <c r="K702" s="195">
        <v>1</v>
      </c>
      <c r="L702" s="196">
        <v>9.0909090909090905E-3</v>
      </c>
      <c r="M702" s="195">
        <v>5</v>
      </c>
      <c r="N702" s="196">
        <v>9.0909090909090905E-3</v>
      </c>
      <c r="O702" s="197" t="s">
        <v>939</v>
      </c>
      <c r="P702" s="198">
        <v>5</v>
      </c>
      <c r="Q702" s="198">
        <v>4.807339449541284</v>
      </c>
      <c r="R702" s="199"/>
      <c r="S702" s="186"/>
    </row>
    <row r="703" spans="1:19" s="184" customFormat="1" ht="15" customHeight="1">
      <c r="A703" s="186"/>
      <c r="B703" s="193" t="s">
        <v>360</v>
      </c>
      <c r="C703" s="194" t="s">
        <v>1004</v>
      </c>
      <c r="D703" s="194" t="s">
        <v>914</v>
      </c>
      <c r="E703" s="195"/>
      <c r="F703" s="196"/>
      <c r="G703" s="195">
        <v>90</v>
      </c>
      <c r="H703" s="196">
        <v>8.0898876404494387E-3</v>
      </c>
      <c r="I703" s="195">
        <v>863</v>
      </c>
      <c r="J703" s="196">
        <v>7.1880127601802414E-3</v>
      </c>
      <c r="K703" s="195">
        <v>3</v>
      </c>
      <c r="L703" s="196">
        <v>3.3333333333333333E-2</v>
      </c>
      <c r="M703" s="195">
        <v>17</v>
      </c>
      <c r="N703" s="196">
        <v>1.9698725376593278E-2</v>
      </c>
      <c r="O703" s="197" t="s">
        <v>939</v>
      </c>
      <c r="P703" s="198">
        <v>9.5888888888888886</v>
      </c>
      <c r="Q703" s="198">
        <v>9</v>
      </c>
      <c r="R703" s="199"/>
      <c r="S703" s="186"/>
    </row>
    <row r="704" spans="1:19" s="184" customFormat="1" ht="15" customHeight="1">
      <c r="A704" s="186"/>
      <c r="B704" s="193" t="s">
        <v>652</v>
      </c>
      <c r="C704" s="194" t="s">
        <v>916</v>
      </c>
      <c r="D704" s="194" t="s">
        <v>914</v>
      </c>
      <c r="E704" s="195">
        <v>2</v>
      </c>
      <c r="F704" s="196">
        <v>1.3605442176870748E-2</v>
      </c>
      <c r="G704" s="195">
        <v>145</v>
      </c>
      <c r="H704" s="196">
        <v>1.303370786516854E-2</v>
      </c>
      <c r="I704" s="195">
        <v>1210</v>
      </c>
      <c r="J704" s="196">
        <v>1.007821024312641E-2</v>
      </c>
      <c r="K704" s="195">
        <v>2</v>
      </c>
      <c r="L704" s="196">
        <v>1.3793103448275862E-2</v>
      </c>
      <c r="M704" s="195">
        <v>11</v>
      </c>
      <c r="N704" s="196">
        <v>9.0909090909090905E-3</v>
      </c>
      <c r="O704" s="197" t="s">
        <v>953</v>
      </c>
      <c r="P704" s="198">
        <v>8.3448275862068968</v>
      </c>
      <c r="Q704" s="198">
        <v>8.034965034965035</v>
      </c>
      <c r="R704" s="199"/>
      <c r="S704" s="186"/>
    </row>
    <row r="705" spans="1:19" s="184" customFormat="1" ht="15" customHeight="1">
      <c r="A705" s="186"/>
      <c r="B705" s="193" t="s">
        <v>719</v>
      </c>
      <c r="C705" s="194" t="s">
        <v>1000</v>
      </c>
      <c r="D705" s="194" t="s">
        <v>907</v>
      </c>
      <c r="E705" s="195">
        <v>140</v>
      </c>
      <c r="F705" s="196">
        <v>0.55776892430278879</v>
      </c>
      <c r="G705" s="195">
        <v>111</v>
      </c>
      <c r="H705" s="196">
        <v>9.9775280898876401E-3</v>
      </c>
      <c r="I705" s="195">
        <v>627</v>
      </c>
      <c r="J705" s="196">
        <v>5.2223453078018671E-3</v>
      </c>
      <c r="K705" s="195">
        <v>2</v>
      </c>
      <c r="L705" s="196">
        <v>1.8018018018018018E-2</v>
      </c>
      <c r="M705" s="195">
        <v>27</v>
      </c>
      <c r="N705" s="196">
        <v>4.3062200956937802E-2</v>
      </c>
      <c r="O705" s="197" t="s">
        <v>908</v>
      </c>
      <c r="P705" s="198">
        <v>5.6486486486486482</v>
      </c>
      <c r="Q705" s="198">
        <v>5.0275229357798166</v>
      </c>
      <c r="R705" s="199">
        <v>1.8468468468468469</v>
      </c>
      <c r="S705" s="186"/>
    </row>
    <row r="706" spans="1:19" s="184" customFormat="1" ht="15" customHeight="1">
      <c r="A706" s="186"/>
      <c r="B706" s="193" t="s">
        <v>409</v>
      </c>
      <c r="C706" s="194" t="s">
        <v>1000</v>
      </c>
      <c r="D706" s="194" t="s">
        <v>914</v>
      </c>
      <c r="E706" s="195">
        <v>21</v>
      </c>
      <c r="F706" s="196">
        <v>0.15555555555555556</v>
      </c>
      <c r="G706" s="195">
        <v>114</v>
      </c>
      <c r="H706" s="196">
        <v>1.0247191011235956E-2</v>
      </c>
      <c r="I706" s="195">
        <v>983</v>
      </c>
      <c r="J706" s="196">
        <v>8.1875046851183977E-3</v>
      </c>
      <c r="K706" s="195">
        <v>28</v>
      </c>
      <c r="L706" s="196">
        <v>0.24561403508771928</v>
      </c>
      <c r="M706" s="195">
        <v>223</v>
      </c>
      <c r="N706" s="196">
        <v>0.22685656154628689</v>
      </c>
      <c r="O706" s="197" t="s">
        <v>929</v>
      </c>
      <c r="P706" s="198">
        <v>8.6228070175438596</v>
      </c>
      <c r="Q706" s="198">
        <v>4.9302325581395348</v>
      </c>
      <c r="R706" s="199"/>
      <c r="S706" s="186"/>
    </row>
    <row r="707" spans="1:19" s="184" customFormat="1" ht="15" customHeight="1">
      <c r="A707" s="186"/>
      <c r="B707" s="193" t="s">
        <v>437</v>
      </c>
      <c r="C707" s="194" t="s">
        <v>1001</v>
      </c>
      <c r="D707" s="194" t="s">
        <v>914</v>
      </c>
      <c r="E707" s="195">
        <v>1</v>
      </c>
      <c r="F707" s="196">
        <v>1.7543859649122806E-2</v>
      </c>
      <c r="G707" s="195">
        <v>56</v>
      </c>
      <c r="H707" s="196">
        <v>5.0337078651685394E-3</v>
      </c>
      <c r="I707" s="195">
        <v>615</v>
      </c>
      <c r="J707" s="196">
        <v>5.1223961153080517E-3</v>
      </c>
      <c r="K707" s="195">
        <v>17</v>
      </c>
      <c r="L707" s="196">
        <v>0.30357142857142855</v>
      </c>
      <c r="M707" s="195">
        <v>168</v>
      </c>
      <c r="N707" s="196">
        <v>0.27317073170731709</v>
      </c>
      <c r="O707" s="197" t="s">
        <v>924</v>
      </c>
      <c r="P707" s="198">
        <v>10.982142857142858</v>
      </c>
      <c r="Q707" s="198">
        <v>6.666666666666667</v>
      </c>
      <c r="R707" s="199"/>
      <c r="S707" s="186"/>
    </row>
    <row r="708" spans="1:19" s="184" customFormat="1" ht="15" customHeight="1">
      <c r="A708" s="186"/>
      <c r="B708" s="193" t="s">
        <v>578</v>
      </c>
      <c r="C708" s="194" t="s">
        <v>924</v>
      </c>
      <c r="D708" s="194" t="s">
        <v>914</v>
      </c>
      <c r="E708" s="195"/>
      <c r="F708" s="196"/>
      <c r="G708" s="195">
        <v>168</v>
      </c>
      <c r="H708" s="196">
        <v>1.5101123595505618E-2</v>
      </c>
      <c r="I708" s="195">
        <v>1139</v>
      </c>
      <c r="J708" s="196">
        <v>9.486844187538002E-3</v>
      </c>
      <c r="K708" s="195">
        <v>2</v>
      </c>
      <c r="L708" s="196">
        <v>1.1904761904761904E-2</v>
      </c>
      <c r="M708" s="195">
        <v>22</v>
      </c>
      <c r="N708" s="196">
        <v>1.9315188762071993E-2</v>
      </c>
      <c r="O708" s="197" t="s">
        <v>926</v>
      </c>
      <c r="P708" s="198">
        <v>6.7797619047619051</v>
      </c>
      <c r="Q708" s="198">
        <v>6.5120481927710845</v>
      </c>
      <c r="R708" s="199"/>
      <c r="S708" s="186"/>
    </row>
    <row r="709" spans="1:19" s="184" customFormat="1" ht="15" customHeight="1">
      <c r="A709" s="186"/>
      <c r="B709" s="193" t="s">
        <v>445</v>
      </c>
      <c r="C709" s="194" t="s">
        <v>1001</v>
      </c>
      <c r="D709" s="194" t="s">
        <v>914</v>
      </c>
      <c r="E709" s="195">
        <v>2</v>
      </c>
      <c r="F709" s="196">
        <v>2.9411764705882353E-2</v>
      </c>
      <c r="G709" s="195">
        <v>66</v>
      </c>
      <c r="H709" s="196">
        <v>5.9325842696629216E-3</v>
      </c>
      <c r="I709" s="195">
        <v>546</v>
      </c>
      <c r="J709" s="196">
        <v>4.5476882584686122E-3</v>
      </c>
      <c r="K709" s="195">
        <v>18</v>
      </c>
      <c r="L709" s="196">
        <v>0.27272727272727271</v>
      </c>
      <c r="M709" s="195">
        <v>81</v>
      </c>
      <c r="N709" s="196">
        <v>0.14835164835164835</v>
      </c>
      <c r="O709" s="197" t="s">
        <v>928</v>
      </c>
      <c r="P709" s="198">
        <v>8.2727272727272734</v>
      </c>
      <c r="Q709" s="198">
        <v>5.9375</v>
      </c>
      <c r="R709" s="199"/>
      <c r="S709" s="186"/>
    </row>
    <row r="710" spans="1:19" s="184" customFormat="1" ht="15" customHeight="1">
      <c r="A710" s="186"/>
      <c r="B710" s="193" t="s">
        <v>551</v>
      </c>
      <c r="C710" s="194" t="s">
        <v>928</v>
      </c>
      <c r="D710" s="194" t="s">
        <v>914</v>
      </c>
      <c r="E710" s="195">
        <v>1</v>
      </c>
      <c r="F710" s="196">
        <v>2.0833333333333332E-2</v>
      </c>
      <c r="G710" s="195">
        <v>47</v>
      </c>
      <c r="H710" s="196">
        <v>4.2247191011235957E-3</v>
      </c>
      <c r="I710" s="195">
        <v>277</v>
      </c>
      <c r="J710" s="196">
        <v>2.3071605267322446E-3</v>
      </c>
      <c r="K710" s="195"/>
      <c r="L710" s="196"/>
      <c r="M710" s="195"/>
      <c r="N710" s="196"/>
      <c r="O710" s="197" t="s">
        <v>918</v>
      </c>
      <c r="P710" s="198">
        <v>5.8936170212765955</v>
      </c>
      <c r="Q710" s="198">
        <v>5.8936170212765955</v>
      </c>
      <c r="R710" s="199"/>
      <c r="S710" s="186"/>
    </row>
    <row r="711" spans="1:19" s="184" customFormat="1" ht="15" customHeight="1">
      <c r="A711" s="186"/>
      <c r="B711" s="193" t="s">
        <v>554</v>
      </c>
      <c r="C711" s="194" t="s">
        <v>928</v>
      </c>
      <c r="D711" s="194" t="s">
        <v>914</v>
      </c>
      <c r="E711" s="195">
        <v>12</v>
      </c>
      <c r="F711" s="196">
        <v>0.1348314606741573</v>
      </c>
      <c r="G711" s="195">
        <v>77</v>
      </c>
      <c r="H711" s="196">
        <v>6.9213483146067416E-3</v>
      </c>
      <c r="I711" s="195">
        <v>474</v>
      </c>
      <c r="J711" s="196">
        <v>3.9479931035057182E-3</v>
      </c>
      <c r="K711" s="195"/>
      <c r="L711" s="196"/>
      <c r="M711" s="195"/>
      <c r="N711" s="196"/>
      <c r="O711" s="197" t="s">
        <v>918</v>
      </c>
      <c r="P711" s="198">
        <v>6.1558441558441555</v>
      </c>
      <c r="Q711" s="198">
        <v>6.1558441558441555</v>
      </c>
      <c r="R711" s="199"/>
      <c r="S711" s="186"/>
    </row>
    <row r="712" spans="1:19" s="184" customFormat="1" ht="15" customHeight="1">
      <c r="A712" s="186"/>
      <c r="B712" s="193" t="s">
        <v>554</v>
      </c>
      <c r="C712" s="194" t="s">
        <v>928</v>
      </c>
      <c r="D712" s="194" t="s">
        <v>907</v>
      </c>
      <c r="E712" s="195">
        <v>1</v>
      </c>
      <c r="F712" s="196">
        <v>0.16666666666666666</v>
      </c>
      <c r="G712" s="195">
        <v>5</v>
      </c>
      <c r="H712" s="196">
        <v>4.4943820224719103E-4</v>
      </c>
      <c r="I712" s="195">
        <v>13</v>
      </c>
      <c r="J712" s="196">
        <v>1.0827829186830028E-4</v>
      </c>
      <c r="K712" s="195"/>
      <c r="L712" s="196"/>
      <c r="M712" s="195"/>
      <c r="N712" s="196"/>
      <c r="O712" s="197" t="s">
        <v>918</v>
      </c>
      <c r="P712" s="198">
        <v>2.6</v>
      </c>
      <c r="Q712" s="198">
        <v>2.6</v>
      </c>
      <c r="R712" s="199">
        <v>1</v>
      </c>
      <c r="S712" s="186"/>
    </row>
    <row r="713" spans="1:19" s="184" customFormat="1" ht="15" customHeight="1">
      <c r="A713" s="186"/>
      <c r="B713" s="193" t="s">
        <v>577</v>
      </c>
      <c r="C713" s="194" t="s">
        <v>924</v>
      </c>
      <c r="D713" s="194" t="s">
        <v>914</v>
      </c>
      <c r="E713" s="195">
        <v>1</v>
      </c>
      <c r="F713" s="196">
        <v>1.3888888888888888E-2</v>
      </c>
      <c r="G713" s="195">
        <v>71</v>
      </c>
      <c r="H713" s="196">
        <v>6.3820224719101128E-3</v>
      </c>
      <c r="I713" s="195">
        <v>637</v>
      </c>
      <c r="J713" s="196">
        <v>5.3056363015467137E-3</v>
      </c>
      <c r="K713" s="195">
        <v>14</v>
      </c>
      <c r="L713" s="196">
        <v>0.19718309859154928</v>
      </c>
      <c r="M713" s="195">
        <v>94</v>
      </c>
      <c r="N713" s="196">
        <v>0.14756671899529042</v>
      </c>
      <c r="O713" s="197" t="s">
        <v>924</v>
      </c>
      <c r="P713" s="198">
        <v>8.9718309859154921</v>
      </c>
      <c r="Q713" s="198">
        <v>6.8245614035087723</v>
      </c>
      <c r="R713" s="199"/>
      <c r="S713" s="186"/>
    </row>
    <row r="714" spans="1:19" s="184" customFormat="1" ht="15" customHeight="1">
      <c r="A714" s="186"/>
      <c r="B714" s="193" t="s">
        <v>788</v>
      </c>
      <c r="C714" s="194" t="s">
        <v>1000</v>
      </c>
      <c r="D714" s="194" t="s">
        <v>907</v>
      </c>
      <c r="E714" s="195">
        <v>11</v>
      </c>
      <c r="F714" s="196">
        <v>0.1</v>
      </c>
      <c r="G714" s="195">
        <v>99</v>
      </c>
      <c r="H714" s="196">
        <v>8.8988764044943824E-3</v>
      </c>
      <c r="I714" s="195">
        <v>883</v>
      </c>
      <c r="J714" s="196">
        <v>7.3545947476699345E-3</v>
      </c>
      <c r="K714" s="195">
        <v>19</v>
      </c>
      <c r="L714" s="196">
        <v>0.19191919191919191</v>
      </c>
      <c r="M714" s="195">
        <v>226</v>
      </c>
      <c r="N714" s="196">
        <v>0.25594563986409968</v>
      </c>
      <c r="O714" s="197" t="s">
        <v>929</v>
      </c>
      <c r="P714" s="198">
        <v>8.9191919191919187</v>
      </c>
      <c r="Q714" s="198">
        <v>5.3624999999999998</v>
      </c>
      <c r="R714" s="199">
        <v>3.2222222222222223</v>
      </c>
      <c r="S714" s="186"/>
    </row>
    <row r="715" spans="1:19" s="184" customFormat="1" ht="15" customHeight="1">
      <c r="A715" s="186"/>
      <c r="B715" s="193" t="s">
        <v>806</v>
      </c>
      <c r="C715" s="194" t="s">
        <v>1001</v>
      </c>
      <c r="D715" s="194" t="s">
        <v>914</v>
      </c>
      <c r="E715" s="195"/>
      <c r="F715" s="196"/>
      <c r="G715" s="195">
        <v>114</v>
      </c>
      <c r="H715" s="196">
        <v>1.0247191011235956E-2</v>
      </c>
      <c r="I715" s="195">
        <v>1158</v>
      </c>
      <c r="J715" s="196">
        <v>9.6450970756532094E-3</v>
      </c>
      <c r="K715" s="195">
        <v>35</v>
      </c>
      <c r="L715" s="196">
        <v>0.30701754385964913</v>
      </c>
      <c r="M715" s="195">
        <v>310</v>
      </c>
      <c r="N715" s="196">
        <v>0.26770293609671847</v>
      </c>
      <c r="O715" s="197" t="s">
        <v>928</v>
      </c>
      <c r="P715" s="198">
        <v>10.157894736842104</v>
      </c>
      <c r="Q715" s="198">
        <v>6.3037974683544302</v>
      </c>
      <c r="R715" s="199"/>
      <c r="S715" s="186"/>
    </row>
    <row r="716" spans="1:19" s="184" customFormat="1" ht="15" customHeight="1">
      <c r="A716" s="186"/>
      <c r="B716" s="193" t="s">
        <v>553</v>
      </c>
      <c r="C716" s="194" t="s">
        <v>928</v>
      </c>
      <c r="D716" s="194" t="s">
        <v>914</v>
      </c>
      <c r="E716" s="195">
        <v>2</v>
      </c>
      <c r="F716" s="196">
        <v>1.2578616352201259E-2</v>
      </c>
      <c r="G716" s="195">
        <v>157</v>
      </c>
      <c r="H716" s="196">
        <v>1.4112359550561797E-2</v>
      </c>
      <c r="I716" s="195">
        <v>1337</v>
      </c>
      <c r="J716" s="196">
        <v>1.113600586368596E-2</v>
      </c>
      <c r="K716" s="195">
        <v>22</v>
      </c>
      <c r="L716" s="196">
        <v>0.14012738853503184</v>
      </c>
      <c r="M716" s="195">
        <v>177</v>
      </c>
      <c r="N716" s="196">
        <v>0.13238593866866119</v>
      </c>
      <c r="O716" s="197" t="s">
        <v>929</v>
      </c>
      <c r="P716" s="198">
        <v>8.5159235668789801</v>
      </c>
      <c r="Q716" s="198">
        <v>6.6370370370370368</v>
      </c>
      <c r="R716" s="199"/>
      <c r="S716" s="186"/>
    </row>
    <row r="717" spans="1:19" s="184" customFormat="1" ht="15" customHeight="1">
      <c r="A717" s="186"/>
      <c r="B717" s="193" t="s">
        <v>659</v>
      </c>
      <c r="C717" s="194" t="s">
        <v>943</v>
      </c>
      <c r="D717" s="194" t="s">
        <v>914</v>
      </c>
      <c r="E717" s="195"/>
      <c r="F717" s="196"/>
      <c r="G717" s="195">
        <v>55</v>
      </c>
      <c r="H717" s="196">
        <v>4.9438202247191008E-3</v>
      </c>
      <c r="I717" s="195">
        <v>868</v>
      </c>
      <c r="J717" s="196">
        <v>7.2296582570526647E-3</v>
      </c>
      <c r="K717" s="195">
        <v>17</v>
      </c>
      <c r="L717" s="196">
        <v>0.30909090909090908</v>
      </c>
      <c r="M717" s="195">
        <v>172</v>
      </c>
      <c r="N717" s="196">
        <v>0.19815668202764977</v>
      </c>
      <c r="O717" s="197" t="s">
        <v>926</v>
      </c>
      <c r="P717" s="198">
        <v>15.781818181818181</v>
      </c>
      <c r="Q717" s="198">
        <v>10.263157894736842</v>
      </c>
      <c r="R717" s="199"/>
      <c r="S717" s="186"/>
    </row>
    <row r="718" spans="1:19" s="184" customFormat="1" ht="15" customHeight="1">
      <c r="A718" s="186"/>
      <c r="B718" s="193" t="s">
        <v>572</v>
      </c>
      <c r="C718" s="194" t="s">
        <v>924</v>
      </c>
      <c r="D718" s="194" t="s">
        <v>907</v>
      </c>
      <c r="E718" s="195">
        <v>149</v>
      </c>
      <c r="F718" s="196">
        <v>0.13582497721057429</v>
      </c>
      <c r="G718" s="195">
        <v>948</v>
      </c>
      <c r="H718" s="196">
        <v>8.5213483146067415E-2</v>
      </c>
      <c r="I718" s="195">
        <v>9571</v>
      </c>
      <c r="J718" s="196">
        <v>7.9717810113192455E-2</v>
      </c>
      <c r="K718" s="195">
        <v>23</v>
      </c>
      <c r="L718" s="196">
        <v>2.4261603375527425E-2</v>
      </c>
      <c r="M718" s="195">
        <v>312</v>
      </c>
      <c r="N718" s="196">
        <v>3.2598474558562324E-2</v>
      </c>
      <c r="O718" s="197" t="s">
        <v>912</v>
      </c>
      <c r="P718" s="198">
        <v>10.095991561181435</v>
      </c>
      <c r="Q718" s="198">
        <v>9.0151351351351359</v>
      </c>
      <c r="R718" s="199">
        <v>4.7531645569620249</v>
      </c>
      <c r="S718" s="186"/>
    </row>
    <row r="719" spans="1:19" s="184" customFormat="1" ht="15" customHeight="1">
      <c r="A719" s="186"/>
      <c r="B719" s="193" t="s">
        <v>385</v>
      </c>
      <c r="C719" s="194" t="s">
        <v>1000</v>
      </c>
      <c r="D719" s="194" t="s">
        <v>907</v>
      </c>
      <c r="E719" s="195">
        <v>57</v>
      </c>
      <c r="F719" s="196">
        <v>0.22093023255813954</v>
      </c>
      <c r="G719" s="195">
        <v>201</v>
      </c>
      <c r="H719" s="196">
        <v>1.8067415730337079E-2</v>
      </c>
      <c r="I719" s="195">
        <v>1702</v>
      </c>
      <c r="J719" s="196">
        <v>1.4176127135372852E-2</v>
      </c>
      <c r="K719" s="195">
        <v>5</v>
      </c>
      <c r="L719" s="196">
        <v>2.4875621890547265E-2</v>
      </c>
      <c r="M719" s="195">
        <v>46</v>
      </c>
      <c r="N719" s="196">
        <v>2.7027027027027029E-2</v>
      </c>
      <c r="O719" s="197" t="s">
        <v>948</v>
      </c>
      <c r="P719" s="198">
        <v>8.467661691542288</v>
      </c>
      <c r="Q719" s="198">
        <v>7.3520408163265305</v>
      </c>
      <c r="R719" s="199">
        <v>3.0796019900497513</v>
      </c>
      <c r="S719" s="186"/>
    </row>
    <row r="720" spans="1:19" s="184" customFormat="1" ht="15" customHeight="1">
      <c r="A720" s="186"/>
      <c r="B720" s="193" t="s">
        <v>395</v>
      </c>
      <c r="C720" s="194" t="s">
        <v>1000</v>
      </c>
      <c r="D720" s="194" t="s">
        <v>914</v>
      </c>
      <c r="E720" s="195">
        <v>1</v>
      </c>
      <c r="F720" s="196">
        <v>1.8181818181818181E-2</v>
      </c>
      <c r="G720" s="195">
        <v>54</v>
      </c>
      <c r="H720" s="196">
        <v>4.8539325842696631E-3</v>
      </c>
      <c r="I720" s="195">
        <v>580</v>
      </c>
      <c r="J720" s="196">
        <v>4.8308776372010896E-3</v>
      </c>
      <c r="K720" s="195">
        <v>12</v>
      </c>
      <c r="L720" s="196">
        <v>0.22222222222222221</v>
      </c>
      <c r="M720" s="195">
        <v>135</v>
      </c>
      <c r="N720" s="196">
        <v>0.23275862068965517</v>
      </c>
      <c r="O720" s="197" t="s">
        <v>920</v>
      </c>
      <c r="P720" s="198">
        <v>10.74074074074074</v>
      </c>
      <c r="Q720" s="198">
        <v>6.8809523809523814</v>
      </c>
      <c r="R720" s="199"/>
      <c r="S720" s="186"/>
    </row>
    <row r="721" spans="1:19" s="184" customFormat="1" ht="15" customHeight="1">
      <c r="A721" s="186"/>
      <c r="B721" s="193" t="s">
        <v>589</v>
      </c>
      <c r="C721" s="194" t="s">
        <v>924</v>
      </c>
      <c r="D721" s="194" t="s">
        <v>914</v>
      </c>
      <c r="E721" s="195">
        <v>46</v>
      </c>
      <c r="F721" s="196">
        <v>0.1220159151193634</v>
      </c>
      <c r="G721" s="195">
        <v>331</v>
      </c>
      <c r="H721" s="196">
        <v>2.9752808988764045E-2</v>
      </c>
      <c r="I721" s="195">
        <v>2483</v>
      </c>
      <c r="J721" s="196">
        <v>2.0681153746845354E-2</v>
      </c>
      <c r="K721" s="195">
        <v>13</v>
      </c>
      <c r="L721" s="196">
        <v>3.9274924471299093E-2</v>
      </c>
      <c r="M721" s="195">
        <v>84</v>
      </c>
      <c r="N721" s="196">
        <v>3.3830044301248488E-2</v>
      </c>
      <c r="O721" s="197" t="s">
        <v>918</v>
      </c>
      <c r="P721" s="198">
        <v>7.5015105740181269</v>
      </c>
      <c r="Q721" s="198">
        <v>6.7264150943396226</v>
      </c>
      <c r="R721" s="199"/>
      <c r="S721" s="186"/>
    </row>
    <row r="722" spans="1:19" s="184" customFormat="1" ht="15" customHeight="1">
      <c r="A722" s="186"/>
      <c r="B722" s="193" t="s">
        <v>399</v>
      </c>
      <c r="C722" s="194" t="s">
        <v>1000</v>
      </c>
      <c r="D722" s="194" t="s">
        <v>914</v>
      </c>
      <c r="E722" s="195">
        <v>9</v>
      </c>
      <c r="F722" s="196">
        <v>0.14516129032258066</v>
      </c>
      <c r="G722" s="195">
        <v>53</v>
      </c>
      <c r="H722" s="196">
        <v>4.7640449438202245E-3</v>
      </c>
      <c r="I722" s="195">
        <v>311</v>
      </c>
      <c r="J722" s="196">
        <v>2.5903499054647219E-3</v>
      </c>
      <c r="K722" s="195"/>
      <c r="L722" s="196"/>
      <c r="M722" s="195"/>
      <c r="N722" s="196"/>
      <c r="O722" s="197" t="s">
        <v>926</v>
      </c>
      <c r="P722" s="198">
        <v>5.867924528301887</v>
      </c>
      <c r="Q722" s="198">
        <v>5.867924528301887</v>
      </c>
      <c r="R722" s="199"/>
      <c r="S722" s="186"/>
    </row>
    <row r="723" spans="1:19" s="184" customFormat="1" ht="15" customHeight="1">
      <c r="A723" s="186"/>
      <c r="B723" s="193" t="s">
        <v>588</v>
      </c>
      <c r="C723" s="194" t="s">
        <v>924</v>
      </c>
      <c r="D723" s="194" t="s">
        <v>914</v>
      </c>
      <c r="E723" s="195">
        <v>5</v>
      </c>
      <c r="F723" s="196">
        <v>2.4630541871921183E-2</v>
      </c>
      <c r="G723" s="195">
        <v>198</v>
      </c>
      <c r="H723" s="196">
        <v>1.7797752808988765E-2</v>
      </c>
      <c r="I723" s="195">
        <v>2271</v>
      </c>
      <c r="J723" s="196">
        <v>1.8915384679454611E-2</v>
      </c>
      <c r="K723" s="195">
        <v>64</v>
      </c>
      <c r="L723" s="196">
        <v>0.32323232323232326</v>
      </c>
      <c r="M723" s="195">
        <v>732</v>
      </c>
      <c r="N723" s="196">
        <v>0.32232496697490093</v>
      </c>
      <c r="O723" s="197" t="s">
        <v>924</v>
      </c>
      <c r="P723" s="198">
        <v>11.469696969696969</v>
      </c>
      <c r="Q723" s="198">
        <v>6.2014925373134329</v>
      </c>
      <c r="R723" s="199"/>
      <c r="S723" s="186"/>
    </row>
    <row r="724" spans="1:19" s="184" customFormat="1" ht="15" customHeight="1">
      <c r="A724" s="186"/>
      <c r="B724" s="193" t="s">
        <v>497</v>
      </c>
      <c r="C724" s="194" t="s">
        <v>999</v>
      </c>
      <c r="D724" s="194" t="s">
        <v>914</v>
      </c>
      <c r="E724" s="195">
        <v>3</v>
      </c>
      <c r="F724" s="196">
        <v>5.4545454545454543E-2</v>
      </c>
      <c r="G724" s="195">
        <v>52</v>
      </c>
      <c r="H724" s="196">
        <v>4.6741573033707868E-3</v>
      </c>
      <c r="I724" s="195">
        <v>755</v>
      </c>
      <c r="J724" s="196">
        <v>6.2884700277359012E-3</v>
      </c>
      <c r="K724" s="195">
        <v>13</v>
      </c>
      <c r="L724" s="196">
        <v>0.25</v>
      </c>
      <c r="M724" s="195">
        <v>252</v>
      </c>
      <c r="N724" s="196">
        <v>0.33377483443708611</v>
      </c>
      <c r="O724" s="197" t="s">
        <v>916</v>
      </c>
      <c r="P724" s="198">
        <v>14.51923076923077</v>
      </c>
      <c r="Q724" s="198">
        <v>7.5641025641025639</v>
      </c>
      <c r="R724" s="199"/>
      <c r="S724" s="186"/>
    </row>
    <row r="725" spans="1:19" s="184" customFormat="1" ht="15" customHeight="1">
      <c r="A725" s="186"/>
      <c r="B725" s="193" t="s">
        <v>812</v>
      </c>
      <c r="C725" s="194" t="s">
        <v>926</v>
      </c>
      <c r="D725" s="194" t="s">
        <v>907</v>
      </c>
      <c r="E725" s="195"/>
      <c r="F725" s="196"/>
      <c r="G725" s="195">
        <v>53</v>
      </c>
      <c r="H725" s="196">
        <v>4.7640449438202245E-3</v>
      </c>
      <c r="I725" s="195">
        <v>1383</v>
      </c>
      <c r="J725" s="196">
        <v>1.1519144434912252E-2</v>
      </c>
      <c r="K725" s="195">
        <v>3</v>
      </c>
      <c r="L725" s="196">
        <v>5.6603773584905662E-2</v>
      </c>
      <c r="M725" s="195">
        <v>109</v>
      </c>
      <c r="N725" s="196">
        <v>7.8814172089660156E-2</v>
      </c>
      <c r="O725" s="197" t="s">
        <v>944</v>
      </c>
      <c r="P725" s="198">
        <v>26.09433962264151</v>
      </c>
      <c r="Q725" s="198">
        <v>21.1</v>
      </c>
      <c r="R725" s="199">
        <v>9.6792452830188687</v>
      </c>
      <c r="S725" s="186"/>
    </row>
    <row r="726" spans="1:19" s="184" customFormat="1" ht="15" customHeight="1">
      <c r="A726" s="186"/>
      <c r="B726" s="193" t="s">
        <v>574</v>
      </c>
      <c r="C726" s="194" t="s">
        <v>924</v>
      </c>
      <c r="D726" s="194" t="s">
        <v>914</v>
      </c>
      <c r="E726" s="195">
        <v>13</v>
      </c>
      <c r="F726" s="196">
        <v>0.10077519379844961</v>
      </c>
      <c r="G726" s="195">
        <v>116</v>
      </c>
      <c r="H726" s="196">
        <v>1.0426966292134831E-2</v>
      </c>
      <c r="I726" s="195">
        <v>742</v>
      </c>
      <c r="J726" s="196">
        <v>6.180191735867601E-3</v>
      </c>
      <c r="K726" s="195">
        <v>2</v>
      </c>
      <c r="L726" s="196">
        <v>1.7241379310344827E-2</v>
      </c>
      <c r="M726" s="195">
        <v>4</v>
      </c>
      <c r="N726" s="196">
        <v>5.3908355795148251E-3</v>
      </c>
      <c r="O726" s="197" t="s">
        <v>919</v>
      </c>
      <c r="P726" s="198">
        <v>6.3965517241379306</v>
      </c>
      <c r="Q726" s="198">
        <v>5.9473684210526319</v>
      </c>
      <c r="R726" s="199"/>
      <c r="S726" s="186"/>
    </row>
    <row r="727" spans="1:19" s="184" customFormat="1" ht="18.75" customHeight="1">
      <c r="A727" s="186"/>
      <c r="B727" s="200" t="s">
        <v>1006</v>
      </c>
      <c r="C727" s="201"/>
      <c r="D727" s="201"/>
      <c r="E727" s="202">
        <v>9</v>
      </c>
      <c r="F727" s="203">
        <v>1.8108651911468814E-2</v>
      </c>
      <c r="G727" s="202">
        <v>488</v>
      </c>
      <c r="H727" s="203">
        <v>4.3865168539325844E-2</v>
      </c>
      <c r="I727" s="202">
        <v>11125</v>
      </c>
      <c r="J727" s="203">
        <v>9.2661230541141587E-2</v>
      </c>
      <c r="K727" s="202">
        <v>185</v>
      </c>
      <c r="L727" s="203">
        <v>0.37909836065573771</v>
      </c>
      <c r="M727" s="202">
        <v>3283</v>
      </c>
      <c r="N727" s="203">
        <v>0.29510112359550561</v>
      </c>
      <c r="O727" s="201"/>
      <c r="P727" s="204">
        <v>22.797131147540984</v>
      </c>
      <c r="Q727" s="204">
        <v>15.244224422442244</v>
      </c>
      <c r="R727" s="205">
        <v>6.5061475409836067</v>
      </c>
      <c r="S727" s="186"/>
    </row>
    <row r="728" spans="1:19" s="184" customFormat="1" ht="18" customHeight="1">
      <c r="A728" s="186"/>
      <c r="B728" s="200" t="s">
        <v>1007</v>
      </c>
      <c r="C728" s="201"/>
      <c r="D728" s="201"/>
      <c r="E728" s="202">
        <v>74</v>
      </c>
      <c r="F728" s="203">
        <v>4.3683589138134596E-2</v>
      </c>
      <c r="G728" s="202">
        <v>1620</v>
      </c>
      <c r="H728" s="203">
        <v>0.14561797752808989</v>
      </c>
      <c r="I728" s="202">
        <v>16424</v>
      </c>
      <c r="J728" s="203">
        <v>0.13679712812653569</v>
      </c>
      <c r="K728" s="202">
        <v>241</v>
      </c>
      <c r="L728" s="203">
        <v>0.14876543209876544</v>
      </c>
      <c r="M728" s="202">
        <v>2447</v>
      </c>
      <c r="N728" s="203">
        <v>0.1489892839746712</v>
      </c>
      <c r="O728" s="201"/>
      <c r="P728" s="204">
        <v>10.138271604938272</v>
      </c>
      <c r="Q728" s="204">
        <v>7.742567077592458</v>
      </c>
      <c r="R728" s="206"/>
      <c r="S728" s="186"/>
    </row>
    <row r="729" spans="1:19" s="184" customFormat="1" ht="18" customHeight="1">
      <c r="A729" s="186"/>
      <c r="B729" s="207" t="s">
        <v>887</v>
      </c>
      <c r="C729" s="208"/>
      <c r="D729" s="208"/>
      <c r="E729" s="209">
        <v>671</v>
      </c>
      <c r="F729" s="210">
        <v>5.6883689386232623E-2</v>
      </c>
      <c r="G729" s="209">
        <v>11125</v>
      </c>
      <c r="H729" s="210">
        <v>1</v>
      </c>
      <c r="I729" s="209">
        <v>120061</v>
      </c>
      <c r="J729" s="210">
        <v>1</v>
      </c>
      <c r="K729" s="209">
        <v>978</v>
      </c>
      <c r="L729" s="210">
        <v>8.7910112359550568E-2</v>
      </c>
      <c r="M729" s="209">
        <v>11337</v>
      </c>
      <c r="N729" s="210">
        <v>9.4426999608532333E-2</v>
      </c>
      <c r="O729" s="208"/>
      <c r="P729" s="211">
        <v>10.792</v>
      </c>
      <c r="Q729" s="211">
        <v>8.9461909924115499</v>
      </c>
      <c r="R729" s="212">
        <v>4.9039370078740161</v>
      </c>
      <c r="S729" s="186"/>
    </row>
    <row r="730" spans="1:19" s="184" customFormat="1" ht="15.75" customHeight="1">
      <c r="A730" s="186"/>
      <c r="B730" s="255" t="s">
        <v>988</v>
      </c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186"/>
    </row>
    <row r="731" spans="1:19" s="184" customFormat="1" ht="9" customHeight="1">
      <c r="A731" s="186"/>
      <c r="B731" s="186"/>
      <c r="C731" s="186"/>
      <c r="D731" s="186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</row>
    <row r="732" spans="1:19" s="184" customFormat="1" ht="9" customHeight="1">
      <c r="A732" s="186"/>
      <c r="B732" s="186"/>
      <c r="C732" s="186"/>
      <c r="D732" s="186"/>
      <c r="E732" s="186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</row>
    <row r="733" spans="1:19" s="184" customFormat="1" ht="18" customHeight="1">
      <c r="A733" s="186"/>
      <c r="B733" s="187" t="s">
        <v>3686</v>
      </c>
      <c r="C733" s="186"/>
      <c r="D733" s="186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</row>
    <row r="734" spans="1:19" s="184" customFormat="1" ht="27" customHeight="1">
      <c r="A734" s="186"/>
      <c r="B734" s="247"/>
      <c r="C734" s="188"/>
      <c r="D734" s="248"/>
      <c r="E734" s="248"/>
      <c r="F734" s="248"/>
      <c r="G734" s="249" t="s">
        <v>893</v>
      </c>
      <c r="H734" s="249"/>
      <c r="I734" s="249"/>
      <c r="J734" s="249"/>
      <c r="K734" s="249"/>
      <c r="L734" s="249"/>
      <c r="M734" s="249"/>
      <c r="N734" s="249"/>
      <c r="O734" s="249"/>
      <c r="P734" s="249"/>
      <c r="Q734" s="249"/>
      <c r="R734" s="249"/>
      <c r="S734" s="186"/>
    </row>
    <row r="735" spans="1:19" s="184" customFormat="1" ht="18" customHeight="1">
      <c r="A735" s="186"/>
      <c r="B735" s="247"/>
      <c r="C735" s="189"/>
      <c r="D735" s="248"/>
      <c r="E735" s="248"/>
      <c r="F735" s="248"/>
      <c r="G735" s="250" t="s">
        <v>839</v>
      </c>
      <c r="H735" s="250"/>
      <c r="I735" s="250"/>
      <c r="J735" s="250"/>
      <c r="K735" s="251" t="s">
        <v>894</v>
      </c>
      <c r="L735" s="251"/>
      <c r="M735" s="251"/>
      <c r="N735" s="251"/>
      <c r="O735" s="251" t="s">
        <v>895</v>
      </c>
      <c r="P735" s="252" t="s">
        <v>896</v>
      </c>
      <c r="Q735" s="252"/>
      <c r="R735" s="252"/>
      <c r="S735" s="186"/>
    </row>
    <row r="736" spans="1:19" s="184" customFormat="1" ht="18" customHeight="1">
      <c r="A736" s="186"/>
      <c r="B736" s="253" t="s">
        <v>275</v>
      </c>
      <c r="C736" s="250" t="s">
        <v>998</v>
      </c>
      <c r="D736" s="250" t="s">
        <v>897</v>
      </c>
      <c r="E736" s="254" t="s">
        <v>849</v>
      </c>
      <c r="F736" s="254"/>
      <c r="G736" s="250" t="s">
        <v>898</v>
      </c>
      <c r="H736" s="250"/>
      <c r="I736" s="250" t="s">
        <v>899</v>
      </c>
      <c r="J736" s="250"/>
      <c r="K736" s="251" t="s">
        <v>898</v>
      </c>
      <c r="L736" s="251"/>
      <c r="M736" s="251" t="s">
        <v>899</v>
      </c>
      <c r="N736" s="251"/>
      <c r="O736" s="251"/>
      <c r="P736" s="252"/>
      <c r="Q736" s="252"/>
      <c r="R736" s="252"/>
      <c r="S736" s="186"/>
    </row>
    <row r="737" spans="1:19" s="184" customFormat="1" ht="45.75" customHeight="1">
      <c r="A737" s="186"/>
      <c r="B737" s="253"/>
      <c r="C737" s="250"/>
      <c r="D737" s="250"/>
      <c r="E737" s="190" t="s">
        <v>900</v>
      </c>
      <c r="F737" s="190" t="s">
        <v>901</v>
      </c>
      <c r="G737" s="190" t="s">
        <v>900</v>
      </c>
      <c r="H737" s="191" t="s">
        <v>902</v>
      </c>
      <c r="I737" s="190" t="s">
        <v>900</v>
      </c>
      <c r="J737" s="191" t="s">
        <v>902</v>
      </c>
      <c r="K737" s="191" t="s">
        <v>900</v>
      </c>
      <c r="L737" s="191" t="s">
        <v>901</v>
      </c>
      <c r="M737" s="191" t="s">
        <v>900</v>
      </c>
      <c r="N737" s="191" t="s">
        <v>901</v>
      </c>
      <c r="O737" s="251"/>
      <c r="P737" s="191" t="s">
        <v>903</v>
      </c>
      <c r="Q737" s="191" t="s">
        <v>904</v>
      </c>
      <c r="R737" s="192" t="s">
        <v>905</v>
      </c>
      <c r="S737" s="186"/>
    </row>
    <row r="738" spans="1:19" s="184" customFormat="1" ht="15" customHeight="1">
      <c r="A738" s="186"/>
      <c r="B738" s="193" t="s">
        <v>285</v>
      </c>
      <c r="C738" s="194" t="s">
        <v>1003</v>
      </c>
      <c r="D738" s="194" t="s">
        <v>914</v>
      </c>
      <c r="E738" s="195">
        <v>42</v>
      </c>
      <c r="F738" s="196">
        <v>0.22950819672131148</v>
      </c>
      <c r="G738" s="195">
        <v>141</v>
      </c>
      <c r="H738" s="196">
        <v>7.0348750187097736E-3</v>
      </c>
      <c r="I738" s="195">
        <v>925</v>
      </c>
      <c r="J738" s="196">
        <v>5.1687527939204289E-3</v>
      </c>
      <c r="K738" s="195">
        <v>5</v>
      </c>
      <c r="L738" s="196">
        <v>3.5460992907801421E-2</v>
      </c>
      <c r="M738" s="195">
        <v>84</v>
      </c>
      <c r="N738" s="196">
        <v>9.0810810810810813E-2</v>
      </c>
      <c r="O738" s="197" t="s">
        <v>917</v>
      </c>
      <c r="P738" s="198">
        <v>6.5602836879432624</v>
      </c>
      <c r="Q738" s="198">
        <v>5.3382352941176467</v>
      </c>
      <c r="R738" s="199"/>
      <c r="S738" s="186"/>
    </row>
    <row r="739" spans="1:19" s="184" customFormat="1" ht="15" customHeight="1">
      <c r="A739" s="186"/>
      <c r="B739" s="193" t="s">
        <v>287</v>
      </c>
      <c r="C739" s="194" t="s">
        <v>1003</v>
      </c>
      <c r="D739" s="194" t="s">
        <v>914</v>
      </c>
      <c r="E739" s="195">
        <v>9</v>
      </c>
      <c r="F739" s="196">
        <v>1.8329938900203666E-2</v>
      </c>
      <c r="G739" s="195">
        <v>482</v>
      </c>
      <c r="H739" s="196">
        <v>2.4048296163249015E-2</v>
      </c>
      <c r="I739" s="195">
        <v>4774</v>
      </c>
      <c r="J739" s="196">
        <v>2.6676352257487705E-2</v>
      </c>
      <c r="K739" s="195">
        <v>16</v>
      </c>
      <c r="L739" s="196">
        <v>3.3195020746887967E-2</v>
      </c>
      <c r="M739" s="195">
        <v>163</v>
      </c>
      <c r="N739" s="196">
        <v>3.414327607875995E-2</v>
      </c>
      <c r="O739" s="197" t="s">
        <v>919</v>
      </c>
      <c r="P739" s="198">
        <v>9.9045643153526974</v>
      </c>
      <c r="Q739" s="198">
        <v>8.8648068669527902</v>
      </c>
      <c r="R739" s="199"/>
      <c r="S739" s="186"/>
    </row>
    <row r="740" spans="1:19" s="184" customFormat="1" ht="15" customHeight="1">
      <c r="A740" s="186"/>
      <c r="B740" s="193" t="s">
        <v>711</v>
      </c>
      <c r="C740" s="194" t="s">
        <v>917</v>
      </c>
      <c r="D740" s="194" t="s">
        <v>914</v>
      </c>
      <c r="E740" s="195">
        <v>321</v>
      </c>
      <c r="F740" s="196">
        <v>0.66322314049586772</v>
      </c>
      <c r="G740" s="195">
        <v>163</v>
      </c>
      <c r="H740" s="196">
        <v>8.1325150925510153E-3</v>
      </c>
      <c r="I740" s="195">
        <v>590</v>
      </c>
      <c r="J740" s="196">
        <v>3.29682610639249E-3</v>
      </c>
      <c r="K740" s="195">
        <v>5</v>
      </c>
      <c r="L740" s="196">
        <v>3.0674846625766871E-2</v>
      </c>
      <c r="M740" s="195">
        <v>31</v>
      </c>
      <c r="N740" s="196">
        <v>5.254237288135593E-2</v>
      </c>
      <c r="O740" s="197" t="s">
        <v>930</v>
      </c>
      <c r="P740" s="198">
        <v>3.6196319018404908</v>
      </c>
      <c r="Q740" s="198">
        <v>3.2531645569620253</v>
      </c>
      <c r="R740" s="199"/>
      <c r="S740" s="186"/>
    </row>
    <row r="741" spans="1:19" s="184" customFormat="1" ht="15" customHeight="1">
      <c r="A741" s="186"/>
      <c r="B741" s="193" t="s">
        <v>739</v>
      </c>
      <c r="C741" s="194" t="s">
        <v>999</v>
      </c>
      <c r="D741" s="194" t="s">
        <v>907</v>
      </c>
      <c r="E741" s="195">
        <v>581</v>
      </c>
      <c r="F741" s="196">
        <v>9.8224852071005911E-2</v>
      </c>
      <c r="G741" s="195">
        <v>5334</v>
      </c>
      <c r="H741" s="196">
        <v>0.26612782517587186</v>
      </c>
      <c r="I741" s="195">
        <v>22625</v>
      </c>
      <c r="J741" s="196">
        <v>0.12642489941886456</v>
      </c>
      <c r="K741" s="195">
        <v>111</v>
      </c>
      <c r="L741" s="196">
        <v>2.0809898762654669E-2</v>
      </c>
      <c r="M741" s="195">
        <v>698</v>
      </c>
      <c r="N741" s="196">
        <v>3.0850828729281767E-2</v>
      </c>
      <c r="O741" s="197" t="s">
        <v>925</v>
      </c>
      <c r="P741" s="198">
        <v>4.2416572928383953</v>
      </c>
      <c r="Q741" s="198">
        <v>3.8954623779437103</v>
      </c>
      <c r="R741" s="199">
        <v>1.2868391451068617</v>
      </c>
      <c r="S741" s="186"/>
    </row>
    <row r="742" spans="1:19" s="184" customFormat="1" ht="15" customHeight="1">
      <c r="A742" s="186"/>
      <c r="B742" s="193" t="s">
        <v>500</v>
      </c>
      <c r="C742" s="194" t="s">
        <v>999</v>
      </c>
      <c r="D742" s="194" t="s">
        <v>914</v>
      </c>
      <c r="E742" s="195">
        <v>83</v>
      </c>
      <c r="F742" s="196">
        <v>0.15229357798165138</v>
      </c>
      <c r="G742" s="195">
        <v>462</v>
      </c>
      <c r="H742" s="196">
        <v>2.305044155066607E-2</v>
      </c>
      <c r="I742" s="195">
        <v>3304</v>
      </c>
      <c r="J742" s="196">
        <v>1.8462226195797942E-2</v>
      </c>
      <c r="K742" s="195">
        <v>8</v>
      </c>
      <c r="L742" s="196">
        <v>1.7316017316017316E-2</v>
      </c>
      <c r="M742" s="195">
        <v>36</v>
      </c>
      <c r="N742" s="196">
        <v>1.0895883777239709E-2</v>
      </c>
      <c r="O742" s="197" t="s">
        <v>921</v>
      </c>
      <c r="P742" s="198">
        <v>7.1515151515151514</v>
      </c>
      <c r="Q742" s="198">
        <v>6.8105726872246697</v>
      </c>
      <c r="R742" s="199"/>
      <c r="S742" s="186"/>
    </row>
    <row r="743" spans="1:19" s="184" customFormat="1" ht="15" customHeight="1">
      <c r="A743" s="186"/>
      <c r="B743" s="193" t="s">
        <v>305</v>
      </c>
      <c r="C743" s="194" t="s">
        <v>1003</v>
      </c>
      <c r="D743" s="194" t="s">
        <v>914</v>
      </c>
      <c r="E743" s="195">
        <v>77</v>
      </c>
      <c r="F743" s="196">
        <v>0.22514619883040934</v>
      </c>
      <c r="G743" s="195">
        <v>265</v>
      </c>
      <c r="H743" s="196">
        <v>1.3221573616724044E-2</v>
      </c>
      <c r="I743" s="195">
        <v>1460</v>
      </c>
      <c r="J743" s="196">
        <v>8.1582476531068399E-3</v>
      </c>
      <c r="K743" s="195">
        <v>5</v>
      </c>
      <c r="L743" s="196">
        <v>1.8867924528301886E-2</v>
      </c>
      <c r="M743" s="195">
        <v>21</v>
      </c>
      <c r="N743" s="196">
        <v>1.4383561643835616E-2</v>
      </c>
      <c r="O743" s="197" t="s">
        <v>918</v>
      </c>
      <c r="P743" s="198">
        <v>5.5094339622641506</v>
      </c>
      <c r="Q743" s="198">
        <v>5.1384615384615389</v>
      </c>
      <c r="R743" s="199"/>
      <c r="S743" s="186"/>
    </row>
    <row r="744" spans="1:19" s="184" customFormat="1" ht="15" customHeight="1">
      <c r="A744" s="186"/>
      <c r="B744" s="193" t="s">
        <v>277</v>
      </c>
      <c r="C744" s="194" t="s">
        <v>1003</v>
      </c>
      <c r="D744" s="194" t="s">
        <v>907</v>
      </c>
      <c r="E744" s="195">
        <v>4</v>
      </c>
      <c r="F744" s="196">
        <v>1.049042748492001E-3</v>
      </c>
      <c r="G744" s="195">
        <v>3809</v>
      </c>
      <c r="H744" s="196">
        <v>0.19004141096642219</v>
      </c>
      <c r="I744" s="195">
        <v>43063</v>
      </c>
      <c r="J744" s="196">
        <v>0.24062919088064372</v>
      </c>
      <c r="K744" s="195">
        <v>31</v>
      </c>
      <c r="L744" s="196">
        <v>8.1386190601207675E-3</v>
      </c>
      <c r="M744" s="195">
        <v>329</v>
      </c>
      <c r="N744" s="196">
        <v>7.6399693472354461E-3</v>
      </c>
      <c r="O744" s="197" t="s">
        <v>909</v>
      </c>
      <c r="P744" s="198">
        <v>11.305592018902599</v>
      </c>
      <c r="Q744" s="198">
        <v>10.991265219692959</v>
      </c>
      <c r="R744" s="199">
        <v>3.2425833552113414</v>
      </c>
      <c r="S744" s="186"/>
    </row>
    <row r="745" spans="1:19" s="184" customFormat="1" ht="15" customHeight="1">
      <c r="A745" s="186"/>
      <c r="B745" s="193" t="s">
        <v>705</v>
      </c>
      <c r="C745" s="194" t="s">
        <v>917</v>
      </c>
      <c r="D745" s="194" t="s">
        <v>907</v>
      </c>
      <c r="E745" s="195">
        <v>38</v>
      </c>
      <c r="F745" s="196">
        <v>0.33333333333333331</v>
      </c>
      <c r="G745" s="195">
        <v>76</v>
      </c>
      <c r="H745" s="196">
        <v>3.7918475278151975E-3</v>
      </c>
      <c r="I745" s="195">
        <v>545</v>
      </c>
      <c r="J745" s="196">
        <v>3.0453732677693341E-3</v>
      </c>
      <c r="K745" s="195">
        <v>5</v>
      </c>
      <c r="L745" s="196">
        <v>6.5789473684210523E-2</v>
      </c>
      <c r="M745" s="195">
        <v>44</v>
      </c>
      <c r="N745" s="196">
        <v>8.0733944954128445E-2</v>
      </c>
      <c r="O745" s="197" t="s">
        <v>921</v>
      </c>
      <c r="P745" s="198">
        <v>7.1710526315789478</v>
      </c>
      <c r="Q745" s="198">
        <v>5.507042253521127</v>
      </c>
      <c r="R745" s="199">
        <v>1.8421052631578947</v>
      </c>
      <c r="S745" s="186"/>
    </row>
    <row r="746" spans="1:19" s="184" customFormat="1" ht="15" customHeight="1">
      <c r="A746" s="186"/>
      <c r="B746" s="193" t="s">
        <v>797</v>
      </c>
      <c r="C746" s="194" t="s">
        <v>1003</v>
      </c>
      <c r="D746" s="194" t="s">
        <v>914</v>
      </c>
      <c r="E746" s="195">
        <v>4</v>
      </c>
      <c r="F746" s="196">
        <v>3.5714285714285712E-2</v>
      </c>
      <c r="G746" s="195">
        <v>108</v>
      </c>
      <c r="H746" s="196">
        <v>5.3884149079479124E-3</v>
      </c>
      <c r="I746" s="195">
        <v>561</v>
      </c>
      <c r="J746" s="196">
        <v>3.1347787215020117E-3</v>
      </c>
      <c r="K746" s="195">
        <v>2</v>
      </c>
      <c r="L746" s="196">
        <v>1.8518518518518517E-2</v>
      </c>
      <c r="M746" s="195">
        <v>9</v>
      </c>
      <c r="N746" s="196">
        <v>1.6042780748663103E-2</v>
      </c>
      <c r="O746" s="197" t="s">
        <v>943</v>
      </c>
      <c r="P746" s="198">
        <v>5.1944444444444446</v>
      </c>
      <c r="Q746" s="198">
        <v>4.8867924528301883</v>
      </c>
      <c r="R746" s="199"/>
      <c r="S746" s="186"/>
    </row>
    <row r="747" spans="1:19" s="184" customFormat="1" ht="15" customHeight="1">
      <c r="A747" s="186"/>
      <c r="B747" s="193" t="s">
        <v>737</v>
      </c>
      <c r="C747" s="194" t="s">
        <v>999</v>
      </c>
      <c r="D747" s="194" t="s">
        <v>907</v>
      </c>
      <c r="E747" s="195"/>
      <c r="F747" s="196"/>
      <c r="G747" s="195">
        <v>1432</v>
      </c>
      <c r="H747" s="196">
        <v>7.1446390260938977E-2</v>
      </c>
      <c r="I747" s="195">
        <v>10109</v>
      </c>
      <c r="J747" s="196">
        <v>5.6487483236477426E-2</v>
      </c>
      <c r="K747" s="195">
        <v>27</v>
      </c>
      <c r="L747" s="196">
        <v>1.8854748603351956E-2</v>
      </c>
      <c r="M747" s="195">
        <v>211</v>
      </c>
      <c r="N747" s="196">
        <v>2.087248986052033E-2</v>
      </c>
      <c r="O747" s="197" t="s">
        <v>939</v>
      </c>
      <c r="P747" s="198">
        <v>7.0593575418994412</v>
      </c>
      <c r="Q747" s="198">
        <v>6.6412811387900357</v>
      </c>
      <c r="R747" s="199">
        <v>1.5293296089385475</v>
      </c>
      <c r="S747" s="186"/>
    </row>
    <row r="748" spans="1:19" s="184" customFormat="1" ht="15" customHeight="1">
      <c r="A748" s="186"/>
      <c r="B748" s="193" t="s">
        <v>491</v>
      </c>
      <c r="C748" s="194" t="s">
        <v>999</v>
      </c>
      <c r="D748" s="194" t="s">
        <v>907</v>
      </c>
      <c r="E748" s="195">
        <v>117</v>
      </c>
      <c r="F748" s="196">
        <v>0.27990430622009571</v>
      </c>
      <c r="G748" s="195">
        <v>301</v>
      </c>
      <c r="H748" s="196">
        <v>1.5017711919373348E-2</v>
      </c>
      <c r="I748" s="195">
        <v>1407</v>
      </c>
      <c r="J748" s="196">
        <v>7.862092087617345E-3</v>
      </c>
      <c r="K748" s="195">
        <v>14</v>
      </c>
      <c r="L748" s="196">
        <v>4.6511627906976744E-2</v>
      </c>
      <c r="M748" s="195">
        <v>70</v>
      </c>
      <c r="N748" s="196">
        <v>4.975124378109453E-2</v>
      </c>
      <c r="O748" s="197" t="s">
        <v>929</v>
      </c>
      <c r="P748" s="198">
        <v>4.6744186046511631</v>
      </c>
      <c r="Q748" s="198">
        <v>4.0731707317073171</v>
      </c>
      <c r="R748" s="199">
        <v>1.4584717607973421</v>
      </c>
      <c r="S748" s="186"/>
    </row>
    <row r="749" spans="1:19" s="184" customFormat="1" ht="15" customHeight="1">
      <c r="A749" s="186"/>
      <c r="B749" s="193" t="s">
        <v>299</v>
      </c>
      <c r="C749" s="194" t="s">
        <v>1003</v>
      </c>
      <c r="D749" s="194" t="s">
        <v>914</v>
      </c>
      <c r="E749" s="195">
        <v>43</v>
      </c>
      <c r="F749" s="196">
        <v>5.9147180192572216E-2</v>
      </c>
      <c r="G749" s="195">
        <v>684</v>
      </c>
      <c r="H749" s="196">
        <v>3.4126627750336778E-2</v>
      </c>
      <c r="I749" s="195">
        <v>4619</v>
      </c>
      <c r="J749" s="196">
        <v>2.581023692445239E-2</v>
      </c>
      <c r="K749" s="195">
        <v>29</v>
      </c>
      <c r="L749" s="196">
        <v>4.2397660818713448E-2</v>
      </c>
      <c r="M749" s="195">
        <v>214</v>
      </c>
      <c r="N749" s="196">
        <v>4.6330374539943708E-2</v>
      </c>
      <c r="O749" s="197" t="s">
        <v>926</v>
      </c>
      <c r="P749" s="198">
        <v>6.7529239766081872</v>
      </c>
      <c r="Q749" s="198">
        <v>5.9282442748091606</v>
      </c>
      <c r="R749" s="199"/>
      <c r="S749" s="186"/>
    </row>
    <row r="750" spans="1:19" s="184" customFormat="1" ht="15" customHeight="1">
      <c r="A750" s="186"/>
      <c r="B750" s="193" t="s">
        <v>284</v>
      </c>
      <c r="C750" s="194" t="s">
        <v>1003</v>
      </c>
      <c r="D750" s="194" t="s">
        <v>914</v>
      </c>
      <c r="E750" s="195">
        <v>35</v>
      </c>
      <c r="F750" s="196">
        <v>8.557457212713937E-2</v>
      </c>
      <c r="G750" s="195">
        <v>374</v>
      </c>
      <c r="H750" s="196">
        <v>1.8659881255301103E-2</v>
      </c>
      <c r="I750" s="195">
        <v>3099</v>
      </c>
      <c r="J750" s="196">
        <v>1.7316718819848011E-2</v>
      </c>
      <c r="K750" s="195">
        <v>9</v>
      </c>
      <c r="L750" s="196">
        <v>2.4064171122994651E-2</v>
      </c>
      <c r="M750" s="195">
        <v>40</v>
      </c>
      <c r="N750" s="196">
        <v>1.2907389480477573E-2</v>
      </c>
      <c r="O750" s="197" t="s">
        <v>908</v>
      </c>
      <c r="P750" s="198">
        <v>8.2860962566844911</v>
      </c>
      <c r="Q750" s="198">
        <v>7.7397260273972606</v>
      </c>
      <c r="R750" s="199"/>
      <c r="S750" s="186"/>
    </row>
    <row r="751" spans="1:19" s="184" customFormat="1" ht="15" customHeight="1">
      <c r="A751" s="186"/>
      <c r="B751" s="193" t="s">
        <v>281</v>
      </c>
      <c r="C751" s="194" t="s">
        <v>1003</v>
      </c>
      <c r="D751" s="194" t="s">
        <v>907</v>
      </c>
      <c r="E751" s="195">
        <v>542</v>
      </c>
      <c r="F751" s="196">
        <v>0.4817777777777778</v>
      </c>
      <c r="G751" s="195">
        <v>583</v>
      </c>
      <c r="H751" s="196">
        <v>2.9087461956792897E-2</v>
      </c>
      <c r="I751" s="195">
        <v>2146</v>
      </c>
      <c r="J751" s="196">
        <v>1.1991506481895396E-2</v>
      </c>
      <c r="K751" s="195">
        <v>3</v>
      </c>
      <c r="L751" s="196">
        <v>5.1457975986277877E-3</v>
      </c>
      <c r="M751" s="195">
        <v>33</v>
      </c>
      <c r="N751" s="196">
        <v>1.5377446411929171E-2</v>
      </c>
      <c r="O751" s="197" t="s">
        <v>913</v>
      </c>
      <c r="P751" s="198">
        <v>3.6809605488850772</v>
      </c>
      <c r="Q751" s="198">
        <v>3.5706896551724139</v>
      </c>
      <c r="R751" s="199">
        <v>1.6226415094339623</v>
      </c>
      <c r="S751" s="186"/>
    </row>
    <row r="752" spans="1:19" s="184" customFormat="1" ht="15" customHeight="1">
      <c r="A752" s="186"/>
      <c r="B752" s="193" t="s">
        <v>775</v>
      </c>
      <c r="C752" s="194" t="s">
        <v>1569</v>
      </c>
      <c r="D752" s="194" t="s">
        <v>907</v>
      </c>
      <c r="E752" s="195"/>
      <c r="F752" s="196"/>
      <c r="G752" s="195">
        <v>324</v>
      </c>
      <c r="H752" s="196">
        <v>1.6165244723843737E-2</v>
      </c>
      <c r="I752" s="195">
        <v>14253</v>
      </c>
      <c r="J752" s="196">
        <v>7.964349575324095E-2</v>
      </c>
      <c r="K752" s="195">
        <v>4</v>
      </c>
      <c r="L752" s="196">
        <v>1.2345679012345678E-2</v>
      </c>
      <c r="M752" s="195">
        <v>77</v>
      </c>
      <c r="N752" s="196">
        <v>5.4023714305760188E-3</v>
      </c>
      <c r="O752" s="197" t="s">
        <v>985</v>
      </c>
      <c r="P752" s="198">
        <v>43.99074074074074</v>
      </c>
      <c r="Q752" s="198">
        <v>42.9</v>
      </c>
      <c r="R752" s="199">
        <v>4.8888888888888893</v>
      </c>
      <c r="S752" s="186"/>
    </row>
    <row r="753" spans="1:19" s="184" customFormat="1" ht="15" customHeight="1">
      <c r="A753" s="186"/>
      <c r="B753" s="193" t="s">
        <v>692</v>
      </c>
      <c r="C753" s="194" t="s">
        <v>939</v>
      </c>
      <c r="D753" s="194" t="s">
        <v>907</v>
      </c>
      <c r="E753" s="195">
        <v>5</v>
      </c>
      <c r="F753" s="196">
        <v>4.8543689320388349E-2</v>
      </c>
      <c r="G753" s="195">
        <v>98</v>
      </c>
      <c r="H753" s="196">
        <v>4.8894876016564387E-3</v>
      </c>
      <c r="I753" s="195">
        <v>978</v>
      </c>
      <c r="J753" s="196">
        <v>5.4649083594099238E-3</v>
      </c>
      <c r="K753" s="195">
        <v>9</v>
      </c>
      <c r="L753" s="196">
        <v>9.1836734693877556E-2</v>
      </c>
      <c r="M753" s="195">
        <v>96</v>
      </c>
      <c r="N753" s="196">
        <v>9.815950920245399E-2</v>
      </c>
      <c r="O753" s="197" t="s">
        <v>936</v>
      </c>
      <c r="P753" s="198">
        <v>9.9795918367346932</v>
      </c>
      <c r="Q753" s="198">
        <v>7.98876404494382</v>
      </c>
      <c r="R753" s="199">
        <v>2.3367346938775508</v>
      </c>
      <c r="S753" s="186"/>
    </row>
    <row r="754" spans="1:19" s="184" customFormat="1" ht="15" customHeight="1">
      <c r="A754" s="186"/>
      <c r="B754" s="193" t="s">
        <v>756</v>
      </c>
      <c r="C754" s="194" t="s">
        <v>999</v>
      </c>
      <c r="D754" s="194" t="s">
        <v>907</v>
      </c>
      <c r="E754" s="195">
        <v>59</v>
      </c>
      <c r="F754" s="196">
        <v>6.2367864693446087E-2</v>
      </c>
      <c r="G754" s="195">
        <v>887</v>
      </c>
      <c r="H754" s="196">
        <v>4.4254852068053685E-2</v>
      </c>
      <c r="I754" s="195">
        <v>4678</v>
      </c>
      <c r="J754" s="196">
        <v>2.6139919535091642E-2</v>
      </c>
      <c r="K754" s="195">
        <v>30</v>
      </c>
      <c r="L754" s="196">
        <v>3.3821871476888386E-2</v>
      </c>
      <c r="M754" s="195">
        <v>243</v>
      </c>
      <c r="N754" s="196">
        <v>5.1945275758871312E-2</v>
      </c>
      <c r="O754" s="197" t="s">
        <v>931</v>
      </c>
      <c r="P754" s="198">
        <v>5.273957158962796</v>
      </c>
      <c r="Q754" s="198">
        <v>4.6499416569428238</v>
      </c>
      <c r="R754" s="199">
        <v>1.7384441939120632</v>
      </c>
      <c r="S754" s="186"/>
    </row>
    <row r="755" spans="1:19" s="184" customFormat="1" ht="15" customHeight="1">
      <c r="A755" s="186"/>
      <c r="B755" s="193" t="s">
        <v>276</v>
      </c>
      <c r="C755" s="194" t="s">
        <v>1003</v>
      </c>
      <c r="D755" s="194" t="s">
        <v>907</v>
      </c>
      <c r="E755" s="195">
        <v>2</v>
      </c>
      <c r="F755" s="196">
        <v>3.663003663003663E-3</v>
      </c>
      <c r="G755" s="195">
        <v>544</v>
      </c>
      <c r="H755" s="196">
        <v>2.7141645462256149E-2</v>
      </c>
      <c r="I755" s="195">
        <v>11896</v>
      </c>
      <c r="J755" s="196">
        <v>6.6472954850245861E-2</v>
      </c>
      <c r="K755" s="195">
        <v>151</v>
      </c>
      <c r="L755" s="196">
        <v>0.27757352941176472</v>
      </c>
      <c r="M755" s="195">
        <v>2361</v>
      </c>
      <c r="N755" s="196">
        <v>0.19847007397444519</v>
      </c>
      <c r="O755" s="197" t="s">
        <v>908</v>
      </c>
      <c r="P755" s="198">
        <v>21.867647058823529</v>
      </c>
      <c r="Q755" s="198">
        <v>14.246819338422393</v>
      </c>
      <c r="R755" s="199">
        <v>5.4963235294117645</v>
      </c>
      <c r="S755" s="186"/>
    </row>
    <row r="756" spans="1:19" s="184" customFormat="1" ht="15" customHeight="1">
      <c r="A756" s="186"/>
      <c r="B756" s="193" t="s">
        <v>298</v>
      </c>
      <c r="C756" s="194" t="s">
        <v>1003</v>
      </c>
      <c r="D756" s="194" t="s">
        <v>914</v>
      </c>
      <c r="E756" s="195">
        <v>1</v>
      </c>
      <c r="F756" s="196">
        <v>7.8125E-3</v>
      </c>
      <c r="G756" s="195">
        <v>127</v>
      </c>
      <c r="H756" s="196">
        <v>6.3363767899017112E-3</v>
      </c>
      <c r="I756" s="195">
        <v>1290</v>
      </c>
      <c r="J756" s="196">
        <v>7.2083147071971389E-3</v>
      </c>
      <c r="K756" s="195">
        <v>20</v>
      </c>
      <c r="L756" s="196">
        <v>0.15748031496062992</v>
      </c>
      <c r="M756" s="195">
        <v>215</v>
      </c>
      <c r="N756" s="196">
        <v>0.16666666666666666</v>
      </c>
      <c r="O756" s="197" t="s">
        <v>925</v>
      </c>
      <c r="P756" s="198">
        <v>10.15748031496063</v>
      </c>
      <c r="Q756" s="198">
        <v>7.4112149532710276</v>
      </c>
      <c r="R756" s="199"/>
      <c r="S756" s="186"/>
    </row>
    <row r="757" spans="1:19" s="184" customFormat="1" ht="15" customHeight="1">
      <c r="A757" s="186"/>
      <c r="B757" s="193" t="s">
        <v>766</v>
      </c>
      <c r="C757" s="194" t="s">
        <v>1003</v>
      </c>
      <c r="D757" s="194" t="s">
        <v>907</v>
      </c>
      <c r="E757" s="195">
        <v>11</v>
      </c>
      <c r="F757" s="196">
        <v>2.1484375E-2</v>
      </c>
      <c r="G757" s="195">
        <v>501</v>
      </c>
      <c r="H757" s="196">
        <v>2.4996258045202814E-2</v>
      </c>
      <c r="I757" s="195">
        <v>4766</v>
      </c>
      <c r="J757" s="196">
        <v>2.6631649530621367E-2</v>
      </c>
      <c r="K757" s="195">
        <v>5</v>
      </c>
      <c r="L757" s="196">
        <v>9.9800399201596807E-3</v>
      </c>
      <c r="M757" s="195">
        <v>33</v>
      </c>
      <c r="N757" s="196">
        <v>6.9240453210239195E-3</v>
      </c>
      <c r="O757" s="197" t="s">
        <v>909</v>
      </c>
      <c r="P757" s="198">
        <v>9.512974051896208</v>
      </c>
      <c r="Q757" s="198">
        <v>9.1491935483870961</v>
      </c>
      <c r="R757" s="199">
        <v>2.4570858283433132</v>
      </c>
      <c r="S757" s="186"/>
    </row>
    <row r="758" spans="1:19" s="184" customFormat="1" ht="15" customHeight="1">
      <c r="A758" s="186"/>
      <c r="B758" s="193" t="s">
        <v>543</v>
      </c>
      <c r="C758" s="194" t="s">
        <v>928</v>
      </c>
      <c r="D758" s="194" t="s">
        <v>907</v>
      </c>
      <c r="E758" s="195"/>
      <c r="F758" s="196"/>
      <c r="G758" s="195">
        <v>406</v>
      </c>
      <c r="H758" s="196">
        <v>2.0256448635433816E-2</v>
      </c>
      <c r="I758" s="195">
        <v>3803</v>
      </c>
      <c r="J758" s="196">
        <v>2.125055878408583E-2</v>
      </c>
      <c r="K758" s="195">
        <v>12</v>
      </c>
      <c r="L758" s="196">
        <v>2.9556650246305417E-2</v>
      </c>
      <c r="M758" s="195">
        <v>114</v>
      </c>
      <c r="N758" s="196">
        <v>2.9976334472784645E-2</v>
      </c>
      <c r="O758" s="197" t="s">
        <v>923</v>
      </c>
      <c r="P758" s="198">
        <v>9.3669950738916263</v>
      </c>
      <c r="Q758" s="198">
        <v>8.6319796954314718</v>
      </c>
      <c r="R758" s="199">
        <v>2.3497536945812807</v>
      </c>
      <c r="S758" s="186"/>
    </row>
    <row r="759" spans="1:19" s="184" customFormat="1" ht="15" customHeight="1">
      <c r="A759" s="186"/>
      <c r="B759" s="193" t="s">
        <v>476</v>
      </c>
      <c r="C759" s="194" t="s">
        <v>999</v>
      </c>
      <c r="D759" s="194" t="s">
        <v>907</v>
      </c>
      <c r="E759" s="195">
        <v>32</v>
      </c>
      <c r="F759" s="196">
        <v>0.30476190476190479</v>
      </c>
      <c r="G759" s="195">
        <v>73</v>
      </c>
      <c r="H759" s="196">
        <v>3.6421693359277555E-3</v>
      </c>
      <c r="I759" s="195">
        <v>649</v>
      </c>
      <c r="J759" s="196">
        <v>3.6265087170317387E-3</v>
      </c>
      <c r="K759" s="195">
        <v>2</v>
      </c>
      <c r="L759" s="196">
        <v>2.7397260273972601E-2</v>
      </c>
      <c r="M759" s="195">
        <v>90</v>
      </c>
      <c r="N759" s="196">
        <v>0.13867488443759629</v>
      </c>
      <c r="O759" s="197" t="s">
        <v>952</v>
      </c>
      <c r="P759" s="198">
        <v>8.8904109589041092</v>
      </c>
      <c r="Q759" s="198">
        <v>6.915492957746479</v>
      </c>
      <c r="R759" s="199">
        <v>3.0821917808219177</v>
      </c>
      <c r="S759" s="186"/>
    </row>
    <row r="760" spans="1:19" s="184" customFormat="1" ht="15" customHeight="1">
      <c r="A760" s="186"/>
      <c r="B760" s="193" t="s">
        <v>297</v>
      </c>
      <c r="C760" s="194" t="s">
        <v>1003</v>
      </c>
      <c r="D760" s="194" t="s">
        <v>914</v>
      </c>
      <c r="E760" s="195">
        <v>1</v>
      </c>
      <c r="F760" s="196">
        <v>6.5789473684210523E-3</v>
      </c>
      <c r="G760" s="195">
        <v>151</v>
      </c>
      <c r="H760" s="196">
        <v>7.5338023250012473E-3</v>
      </c>
      <c r="I760" s="195">
        <v>1368</v>
      </c>
      <c r="J760" s="196">
        <v>7.6441662941439427E-3</v>
      </c>
      <c r="K760" s="195">
        <v>3</v>
      </c>
      <c r="L760" s="196">
        <v>1.9867549668874173E-2</v>
      </c>
      <c r="M760" s="195">
        <v>54</v>
      </c>
      <c r="N760" s="196">
        <v>3.9473684210526314E-2</v>
      </c>
      <c r="O760" s="197" t="s">
        <v>915</v>
      </c>
      <c r="P760" s="198">
        <v>9.0596026490066226</v>
      </c>
      <c r="Q760" s="198">
        <v>8.25</v>
      </c>
      <c r="R760" s="199"/>
      <c r="S760" s="186"/>
    </row>
    <row r="761" spans="1:19" s="184" customFormat="1" ht="15" customHeight="1">
      <c r="A761" s="186"/>
      <c r="B761" s="193" t="s">
        <v>777</v>
      </c>
      <c r="C761" s="194" t="s">
        <v>1003</v>
      </c>
      <c r="D761" s="194" t="s">
        <v>907</v>
      </c>
      <c r="E761" s="195"/>
      <c r="F761" s="196"/>
      <c r="G761" s="195">
        <v>220</v>
      </c>
      <c r="H761" s="196">
        <v>1.0976400738412414E-2</v>
      </c>
      <c r="I761" s="195">
        <v>3981</v>
      </c>
      <c r="J761" s="196">
        <v>2.2245194456861867E-2</v>
      </c>
      <c r="K761" s="195">
        <v>14</v>
      </c>
      <c r="L761" s="196">
        <v>6.363636363636363E-2</v>
      </c>
      <c r="M761" s="195">
        <v>345</v>
      </c>
      <c r="N761" s="196">
        <v>8.6661642803315744E-2</v>
      </c>
      <c r="O761" s="197" t="s">
        <v>909</v>
      </c>
      <c r="P761" s="198">
        <v>18.095454545454544</v>
      </c>
      <c r="Q761" s="198">
        <v>15</v>
      </c>
      <c r="R761" s="199">
        <v>2.8772727272727274</v>
      </c>
      <c r="S761" s="186"/>
    </row>
    <row r="762" spans="1:19" s="184" customFormat="1" ht="15" customHeight="1">
      <c r="A762" s="186"/>
      <c r="B762" s="193" t="s">
        <v>780</v>
      </c>
      <c r="C762" s="194" t="s">
        <v>999</v>
      </c>
      <c r="D762" s="194" t="s">
        <v>907</v>
      </c>
      <c r="E762" s="195"/>
      <c r="F762" s="196"/>
      <c r="G762" s="195">
        <v>72</v>
      </c>
      <c r="H762" s="196">
        <v>3.5922766052986078E-3</v>
      </c>
      <c r="I762" s="195">
        <v>975</v>
      </c>
      <c r="J762" s="196">
        <v>5.4481448368350468E-3</v>
      </c>
      <c r="K762" s="195">
        <v>13</v>
      </c>
      <c r="L762" s="196">
        <v>0.18055555555555555</v>
      </c>
      <c r="M762" s="195">
        <v>146</v>
      </c>
      <c r="N762" s="196">
        <v>0.14974358974358976</v>
      </c>
      <c r="O762" s="197" t="s">
        <v>936</v>
      </c>
      <c r="P762" s="198">
        <v>13.541666666666666</v>
      </c>
      <c r="Q762" s="198">
        <v>9.8474576271186436</v>
      </c>
      <c r="R762" s="199">
        <v>3.5</v>
      </c>
      <c r="S762" s="186"/>
    </row>
    <row r="763" spans="1:19" s="184" customFormat="1" ht="15" customHeight="1">
      <c r="A763" s="186"/>
      <c r="B763" s="193" t="s">
        <v>736</v>
      </c>
      <c r="C763" s="194" t="s">
        <v>999</v>
      </c>
      <c r="D763" s="194" t="s">
        <v>907</v>
      </c>
      <c r="E763" s="195"/>
      <c r="F763" s="196"/>
      <c r="G763" s="195">
        <v>107</v>
      </c>
      <c r="H763" s="196">
        <v>5.3385221773187648E-3</v>
      </c>
      <c r="I763" s="195">
        <v>1678</v>
      </c>
      <c r="J763" s="196">
        <v>9.3763969602145732E-3</v>
      </c>
      <c r="K763" s="195">
        <v>35</v>
      </c>
      <c r="L763" s="196">
        <v>0.32710280373831774</v>
      </c>
      <c r="M763" s="195">
        <v>511</v>
      </c>
      <c r="N763" s="196">
        <v>0.30452920143027412</v>
      </c>
      <c r="O763" s="197" t="s">
        <v>931</v>
      </c>
      <c r="P763" s="198">
        <v>15.682242990654206</v>
      </c>
      <c r="Q763" s="198">
        <v>8.8888888888888893</v>
      </c>
      <c r="R763" s="199">
        <v>2.9065420560747666</v>
      </c>
      <c r="S763" s="186"/>
    </row>
    <row r="764" spans="1:19" s="184" customFormat="1" ht="15" customHeight="1">
      <c r="A764" s="186"/>
      <c r="B764" s="193" t="s">
        <v>278</v>
      </c>
      <c r="C764" s="194" t="s">
        <v>1003</v>
      </c>
      <c r="D764" s="194" t="s">
        <v>907</v>
      </c>
      <c r="E764" s="195">
        <v>1</v>
      </c>
      <c r="F764" s="196">
        <v>6.9444444444444441E-3</v>
      </c>
      <c r="G764" s="195">
        <v>143</v>
      </c>
      <c r="H764" s="196">
        <v>7.1346604799680689E-3</v>
      </c>
      <c r="I764" s="195">
        <v>1595</v>
      </c>
      <c r="J764" s="196">
        <v>8.9126061689763069E-3</v>
      </c>
      <c r="K764" s="195"/>
      <c r="L764" s="196"/>
      <c r="M764" s="195"/>
      <c r="N764" s="196"/>
      <c r="O764" s="197" t="s">
        <v>910</v>
      </c>
      <c r="P764" s="198">
        <v>11.153846153846153</v>
      </c>
      <c r="Q764" s="198">
        <v>11.153846153846153</v>
      </c>
      <c r="R764" s="199">
        <v>2.5524475524475525</v>
      </c>
      <c r="S764" s="186"/>
    </row>
    <row r="765" spans="1:19" s="184" customFormat="1" ht="15" customHeight="1">
      <c r="A765" s="186"/>
      <c r="B765" s="193" t="s">
        <v>762</v>
      </c>
      <c r="C765" s="194" t="s">
        <v>1003</v>
      </c>
      <c r="D765" s="194" t="s">
        <v>907</v>
      </c>
      <c r="E765" s="195"/>
      <c r="F765" s="196"/>
      <c r="G765" s="195">
        <v>266</v>
      </c>
      <c r="H765" s="196">
        <v>1.327146634735319E-2</v>
      </c>
      <c r="I765" s="195">
        <v>5822</v>
      </c>
      <c r="J765" s="196">
        <v>3.2532409476978094E-2</v>
      </c>
      <c r="K765" s="195">
        <v>18</v>
      </c>
      <c r="L765" s="196">
        <v>6.7669172932330823E-2</v>
      </c>
      <c r="M765" s="195">
        <v>214</v>
      </c>
      <c r="N765" s="196">
        <v>3.6757128134661629E-2</v>
      </c>
      <c r="O765" s="197" t="s">
        <v>909</v>
      </c>
      <c r="P765" s="198">
        <v>21.887218045112782</v>
      </c>
      <c r="Q765" s="198">
        <v>19.766129032258064</v>
      </c>
      <c r="R765" s="199">
        <v>1.6654135338345866</v>
      </c>
      <c r="S765" s="186"/>
    </row>
    <row r="766" spans="1:19" s="184" customFormat="1" ht="15" customHeight="1">
      <c r="A766" s="186"/>
      <c r="B766" s="193" t="s">
        <v>764</v>
      </c>
      <c r="C766" s="194" t="s">
        <v>1003</v>
      </c>
      <c r="D766" s="194" t="s">
        <v>907</v>
      </c>
      <c r="E766" s="195">
        <v>2</v>
      </c>
      <c r="F766" s="196">
        <v>6.269592476489028E-3</v>
      </c>
      <c r="G766" s="195">
        <v>317</v>
      </c>
      <c r="H766" s="196">
        <v>1.5815995609439703E-2</v>
      </c>
      <c r="I766" s="195">
        <v>3110</v>
      </c>
      <c r="J766" s="196">
        <v>1.7378185069289228E-2</v>
      </c>
      <c r="K766" s="195">
        <v>3</v>
      </c>
      <c r="L766" s="196">
        <v>9.4637223974763408E-3</v>
      </c>
      <c r="M766" s="195">
        <v>48</v>
      </c>
      <c r="N766" s="196">
        <v>1.5434083601286173E-2</v>
      </c>
      <c r="O766" s="197" t="s">
        <v>909</v>
      </c>
      <c r="P766" s="198">
        <v>9.8107255520504726</v>
      </c>
      <c r="Q766" s="198">
        <v>9.3789808917197455</v>
      </c>
      <c r="R766" s="199">
        <v>2.8138801261829651</v>
      </c>
      <c r="S766" s="186"/>
    </row>
    <row r="767" spans="1:19" s="184" customFormat="1" ht="15" customHeight="1">
      <c r="A767" s="186"/>
      <c r="B767" s="193" t="s">
        <v>738</v>
      </c>
      <c r="C767" s="194" t="s">
        <v>999</v>
      </c>
      <c r="D767" s="194" t="s">
        <v>907</v>
      </c>
      <c r="E767" s="195">
        <v>2</v>
      </c>
      <c r="F767" s="196">
        <v>1.8518518518518517E-2</v>
      </c>
      <c r="G767" s="195">
        <v>106</v>
      </c>
      <c r="H767" s="196">
        <v>5.2886294466896171E-3</v>
      </c>
      <c r="I767" s="195">
        <v>1479</v>
      </c>
      <c r="J767" s="196">
        <v>8.264416629414394E-3</v>
      </c>
      <c r="K767" s="195">
        <v>51</v>
      </c>
      <c r="L767" s="196">
        <v>0.48113207547169812</v>
      </c>
      <c r="M767" s="195">
        <v>689</v>
      </c>
      <c r="N767" s="196">
        <v>0.46585530764029748</v>
      </c>
      <c r="O767" s="197" t="s">
        <v>928</v>
      </c>
      <c r="P767" s="198">
        <v>13.952830188679245</v>
      </c>
      <c r="Q767" s="198">
        <v>5.0909090909090908</v>
      </c>
      <c r="R767" s="199">
        <v>3.1698113207547172</v>
      </c>
      <c r="S767" s="186"/>
    </row>
    <row r="768" spans="1:19" s="184" customFormat="1" ht="18.75" customHeight="1">
      <c r="A768" s="186"/>
      <c r="B768" s="200" t="s">
        <v>1006</v>
      </c>
      <c r="C768" s="201"/>
      <c r="D768" s="201"/>
      <c r="E768" s="202">
        <v>107</v>
      </c>
      <c r="F768" s="203">
        <v>0.12485414235705951</v>
      </c>
      <c r="G768" s="202">
        <v>750</v>
      </c>
      <c r="H768" s="203">
        <v>3.7419547971860499E-2</v>
      </c>
      <c r="I768" s="202">
        <v>11299</v>
      </c>
      <c r="J768" s="203">
        <v>6.3137013857845328E-2</v>
      </c>
      <c r="K768" s="202">
        <v>121</v>
      </c>
      <c r="L768" s="203">
        <v>0.16133333333333333</v>
      </c>
      <c r="M768" s="202">
        <v>1402</v>
      </c>
      <c r="N768" s="203">
        <v>0.12408177714842021</v>
      </c>
      <c r="O768" s="201"/>
      <c r="P768" s="204">
        <v>15.065333333333333</v>
      </c>
      <c r="Q768" s="204">
        <v>12.45468998410175</v>
      </c>
      <c r="R768" s="205">
        <v>4.4693333333333332</v>
      </c>
      <c r="S768" s="186"/>
    </row>
    <row r="769" spans="1:19" s="184" customFormat="1" ht="18" customHeight="1">
      <c r="A769" s="186"/>
      <c r="B769" s="200" t="s">
        <v>1007</v>
      </c>
      <c r="C769" s="201"/>
      <c r="D769" s="201"/>
      <c r="E769" s="202">
        <v>116</v>
      </c>
      <c r="F769" s="203">
        <v>0.13599062133645956</v>
      </c>
      <c r="G769" s="202">
        <v>737</v>
      </c>
      <c r="H769" s="203">
        <v>3.6770942473681588E-2</v>
      </c>
      <c r="I769" s="202">
        <v>6113</v>
      </c>
      <c r="J769" s="203">
        <v>3.4158471166741172E-2</v>
      </c>
      <c r="K769" s="202">
        <v>82</v>
      </c>
      <c r="L769" s="203">
        <v>0.1112618724559023</v>
      </c>
      <c r="M769" s="202">
        <v>676</v>
      </c>
      <c r="N769" s="203">
        <v>0.11058400130868641</v>
      </c>
      <c r="O769" s="201"/>
      <c r="P769" s="204">
        <v>8.2944369063772054</v>
      </c>
      <c r="Q769" s="204">
        <v>6.8427480916030534</v>
      </c>
      <c r="R769" s="206"/>
      <c r="S769" s="186"/>
    </row>
    <row r="770" spans="1:19" s="184" customFormat="1" ht="18" customHeight="1">
      <c r="A770" s="186"/>
      <c r="B770" s="207" t="s">
        <v>887</v>
      </c>
      <c r="C770" s="208"/>
      <c r="D770" s="208"/>
      <c r="E770" s="209">
        <v>2235</v>
      </c>
      <c r="F770" s="210">
        <v>0.10032318879612173</v>
      </c>
      <c r="G770" s="209">
        <v>20043</v>
      </c>
      <c r="H770" s="210">
        <v>1</v>
      </c>
      <c r="I770" s="209">
        <v>178960</v>
      </c>
      <c r="J770" s="210">
        <v>1</v>
      </c>
      <c r="K770" s="209">
        <v>843</v>
      </c>
      <c r="L770" s="210">
        <v>4.20595719203712E-2</v>
      </c>
      <c r="M770" s="209">
        <v>9256</v>
      </c>
      <c r="N770" s="210">
        <v>5.1721054984354045E-2</v>
      </c>
      <c r="O770" s="208"/>
      <c r="P770" s="211">
        <v>8.9288030733922064</v>
      </c>
      <c r="Q770" s="211">
        <v>7.9517708333333337</v>
      </c>
      <c r="R770" s="212">
        <v>2.3407547862254572</v>
      </c>
      <c r="S770" s="186"/>
    </row>
    <row r="771" spans="1:19" s="184" customFormat="1" ht="15.75" customHeight="1">
      <c r="A771" s="186"/>
      <c r="B771" s="255" t="s">
        <v>988</v>
      </c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186"/>
    </row>
    <row r="772" spans="1:19" s="184" customFormat="1" ht="9" customHeight="1">
      <c r="A772" s="186"/>
      <c r="B772" s="186"/>
      <c r="C772" s="186"/>
      <c r="D772" s="186"/>
      <c r="E772" s="186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</row>
    <row r="773" spans="1:19" s="184" customFormat="1" ht="9" customHeight="1">
      <c r="A773" s="186"/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</row>
    <row r="774" spans="1:19" s="184" customFormat="1" ht="18" customHeight="1">
      <c r="A774" s="186"/>
      <c r="B774" s="187" t="s">
        <v>3687</v>
      </c>
      <c r="C774" s="186"/>
      <c r="D774" s="186"/>
      <c r="E774" s="186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</row>
    <row r="775" spans="1:19" s="184" customFormat="1" ht="27" customHeight="1">
      <c r="A775" s="186"/>
      <c r="B775" s="247"/>
      <c r="C775" s="188"/>
      <c r="D775" s="248"/>
      <c r="E775" s="248"/>
      <c r="F775" s="248"/>
      <c r="G775" s="249" t="s">
        <v>893</v>
      </c>
      <c r="H775" s="249"/>
      <c r="I775" s="249"/>
      <c r="J775" s="249"/>
      <c r="K775" s="249"/>
      <c r="L775" s="249"/>
      <c r="M775" s="249"/>
      <c r="N775" s="249"/>
      <c r="O775" s="249"/>
      <c r="P775" s="249"/>
      <c r="Q775" s="249"/>
      <c r="R775" s="249"/>
      <c r="S775" s="186"/>
    </row>
    <row r="776" spans="1:19" s="184" customFormat="1" ht="18" customHeight="1">
      <c r="A776" s="186"/>
      <c r="B776" s="247"/>
      <c r="C776" s="189"/>
      <c r="D776" s="248"/>
      <c r="E776" s="248"/>
      <c r="F776" s="248"/>
      <c r="G776" s="250" t="s">
        <v>839</v>
      </c>
      <c r="H776" s="250"/>
      <c r="I776" s="250"/>
      <c r="J776" s="250"/>
      <c r="K776" s="251" t="s">
        <v>894</v>
      </c>
      <c r="L776" s="251"/>
      <c r="M776" s="251"/>
      <c r="N776" s="251"/>
      <c r="O776" s="251" t="s">
        <v>895</v>
      </c>
      <c r="P776" s="252" t="s">
        <v>896</v>
      </c>
      <c r="Q776" s="252"/>
      <c r="R776" s="252"/>
      <c r="S776" s="186"/>
    </row>
    <row r="777" spans="1:19" s="184" customFormat="1" ht="18" customHeight="1">
      <c r="A777" s="186"/>
      <c r="B777" s="253" t="s">
        <v>275</v>
      </c>
      <c r="C777" s="250" t="s">
        <v>998</v>
      </c>
      <c r="D777" s="250" t="s">
        <v>897</v>
      </c>
      <c r="E777" s="254" t="s">
        <v>849</v>
      </c>
      <c r="F777" s="254"/>
      <c r="G777" s="250" t="s">
        <v>898</v>
      </c>
      <c r="H777" s="250"/>
      <c r="I777" s="250" t="s">
        <v>899</v>
      </c>
      <c r="J777" s="250"/>
      <c r="K777" s="251" t="s">
        <v>898</v>
      </c>
      <c r="L777" s="251"/>
      <c r="M777" s="251" t="s">
        <v>899</v>
      </c>
      <c r="N777" s="251"/>
      <c r="O777" s="251"/>
      <c r="P777" s="252"/>
      <c r="Q777" s="252"/>
      <c r="R777" s="252"/>
      <c r="S777" s="186"/>
    </row>
    <row r="778" spans="1:19" s="184" customFormat="1" ht="45.75" customHeight="1">
      <c r="A778" s="186"/>
      <c r="B778" s="253"/>
      <c r="C778" s="250"/>
      <c r="D778" s="250"/>
      <c r="E778" s="190" t="s">
        <v>900</v>
      </c>
      <c r="F778" s="190" t="s">
        <v>901</v>
      </c>
      <c r="G778" s="190" t="s">
        <v>900</v>
      </c>
      <c r="H778" s="191" t="s">
        <v>902</v>
      </c>
      <c r="I778" s="190" t="s">
        <v>900</v>
      </c>
      <c r="J778" s="191" t="s">
        <v>902</v>
      </c>
      <c r="K778" s="191" t="s">
        <v>900</v>
      </c>
      <c r="L778" s="191" t="s">
        <v>901</v>
      </c>
      <c r="M778" s="191" t="s">
        <v>900</v>
      </c>
      <c r="N778" s="191" t="s">
        <v>901</v>
      </c>
      <c r="O778" s="251"/>
      <c r="P778" s="191" t="s">
        <v>903</v>
      </c>
      <c r="Q778" s="191" t="s">
        <v>904</v>
      </c>
      <c r="R778" s="192" t="s">
        <v>905</v>
      </c>
      <c r="S778" s="186"/>
    </row>
    <row r="779" spans="1:19" s="184" customFormat="1" ht="15" customHeight="1">
      <c r="A779" s="186"/>
      <c r="B779" s="193" t="s">
        <v>648</v>
      </c>
      <c r="C779" s="194" t="s">
        <v>931</v>
      </c>
      <c r="D779" s="194" t="s">
        <v>914</v>
      </c>
      <c r="E779" s="195">
        <v>216</v>
      </c>
      <c r="F779" s="196">
        <v>3.3264545538546834E-3</v>
      </c>
      <c r="G779" s="195">
        <v>64718</v>
      </c>
      <c r="H779" s="196">
        <v>0.91755632115463681</v>
      </c>
      <c r="I779" s="195">
        <v>200379</v>
      </c>
      <c r="J779" s="196">
        <v>0.88423045354655938</v>
      </c>
      <c r="K779" s="195">
        <v>213</v>
      </c>
      <c r="L779" s="196">
        <v>3.2912018294755708E-3</v>
      </c>
      <c r="M779" s="195">
        <v>851</v>
      </c>
      <c r="N779" s="196">
        <v>4.2469520259108984E-3</v>
      </c>
      <c r="O779" s="197" t="s">
        <v>927</v>
      </c>
      <c r="P779" s="198">
        <v>3.0961865323403073</v>
      </c>
      <c r="Q779" s="198">
        <v>3.0668010231764979</v>
      </c>
      <c r="R779" s="199"/>
      <c r="S779" s="186"/>
    </row>
    <row r="780" spans="1:19" s="184" customFormat="1" ht="15" customHeight="1">
      <c r="A780" s="186"/>
      <c r="B780" s="193" t="s">
        <v>513</v>
      </c>
      <c r="C780" s="194" t="s">
        <v>999</v>
      </c>
      <c r="D780" s="194" t="s">
        <v>914</v>
      </c>
      <c r="E780" s="195"/>
      <c r="F780" s="196"/>
      <c r="G780" s="195">
        <v>36</v>
      </c>
      <c r="H780" s="196">
        <v>5.1039938752073493E-4</v>
      </c>
      <c r="I780" s="195">
        <v>148</v>
      </c>
      <c r="J780" s="196">
        <v>6.5309292453246488E-4</v>
      </c>
      <c r="K780" s="195"/>
      <c r="L780" s="196"/>
      <c r="M780" s="195"/>
      <c r="N780" s="196"/>
      <c r="O780" s="197" t="s">
        <v>920</v>
      </c>
      <c r="P780" s="198">
        <v>4.1111111111111107</v>
      </c>
      <c r="Q780" s="198">
        <v>4.1111111111111107</v>
      </c>
      <c r="R780" s="199"/>
      <c r="S780" s="186"/>
    </row>
    <row r="781" spans="1:19" s="184" customFormat="1" ht="15" customHeight="1">
      <c r="A781" s="186"/>
      <c r="B781" s="193" t="s">
        <v>711</v>
      </c>
      <c r="C781" s="194" t="s">
        <v>917</v>
      </c>
      <c r="D781" s="194" t="s">
        <v>914</v>
      </c>
      <c r="E781" s="195">
        <v>11</v>
      </c>
      <c r="F781" s="196">
        <v>8.0291970802919711E-3</v>
      </c>
      <c r="G781" s="195">
        <v>1359</v>
      </c>
      <c r="H781" s="196">
        <v>1.9267576878907747E-2</v>
      </c>
      <c r="I781" s="195">
        <v>5201</v>
      </c>
      <c r="J781" s="196">
        <v>2.2950920949279391E-2</v>
      </c>
      <c r="K781" s="195">
        <v>21</v>
      </c>
      <c r="L781" s="196">
        <v>1.5452538631346579E-2</v>
      </c>
      <c r="M781" s="195">
        <v>98</v>
      </c>
      <c r="N781" s="196">
        <v>1.8842530282637954E-2</v>
      </c>
      <c r="O781" s="197" t="s">
        <v>930</v>
      </c>
      <c r="P781" s="198">
        <v>3.8270787343635027</v>
      </c>
      <c r="Q781" s="198">
        <v>3.6726457399103141</v>
      </c>
      <c r="R781" s="199"/>
      <c r="S781" s="186"/>
    </row>
    <row r="782" spans="1:19" s="184" customFormat="1" ht="15" customHeight="1">
      <c r="A782" s="186"/>
      <c r="B782" s="193" t="s">
        <v>410</v>
      </c>
      <c r="C782" s="194" t="s">
        <v>1000</v>
      </c>
      <c r="D782" s="194" t="s">
        <v>914</v>
      </c>
      <c r="E782" s="195"/>
      <c r="F782" s="196"/>
      <c r="G782" s="195">
        <v>2</v>
      </c>
      <c r="H782" s="196">
        <v>2.8355521528929721E-5</v>
      </c>
      <c r="I782" s="195">
        <v>7</v>
      </c>
      <c r="J782" s="196">
        <v>3.0889530214373338E-5</v>
      </c>
      <c r="K782" s="195"/>
      <c r="L782" s="196"/>
      <c r="M782" s="195"/>
      <c r="N782" s="196"/>
      <c r="O782" s="197" t="s">
        <v>939</v>
      </c>
      <c r="P782" s="198">
        <v>3.5</v>
      </c>
      <c r="Q782" s="198">
        <v>3.5</v>
      </c>
      <c r="R782" s="199"/>
      <c r="S782" s="186"/>
    </row>
    <row r="783" spans="1:19" s="184" customFormat="1" ht="15" customHeight="1">
      <c r="A783" s="186"/>
      <c r="B783" s="193" t="s">
        <v>646</v>
      </c>
      <c r="C783" s="194" t="s">
        <v>931</v>
      </c>
      <c r="D783" s="194" t="s">
        <v>914</v>
      </c>
      <c r="E783" s="195">
        <v>3</v>
      </c>
      <c r="F783" s="196">
        <v>2.1660649819494585E-3</v>
      </c>
      <c r="G783" s="195">
        <v>1382</v>
      </c>
      <c r="H783" s="196">
        <v>1.9593665376490436E-2</v>
      </c>
      <c r="I783" s="195">
        <v>7219</v>
      </c>
      <c r="J783" s="196">
        <v>3.1855931231080166E-2</v>
      </c>
      <c r="K783" s="195">
        <v>9</v>
      </c>
      <c r="L783" s="196">
        <v>6.5123010130246021E-3</v>
      </c>
      <c r="M783" s="195">
        <v>77</v>
      </c>
      <c r="N783" s="196">
        <v>1.0666297271090178E-2</v>
      </c>
      <c r="O783" s="197" t="s">
        <v>916</v>
      </c>
      <c r="P783" s="198">
        <v>5.223589001447178</v>
      </c>
      <c r="Q783" s="198">
        <v>5.0968681718863804</v>
      </c>
      <c r="R783" s="199"/>
      <c r="S783" s="186"/>
    </row>
    <row r="784" spans="1:19" s="184" customFormat="1" ht="15" customHeight="1">
      <c r="A784" s="186"/>
      <c r="B784" s="193" t="s">
        <v>305</v>
      </c>
      <c r="C784" s="194" t="s">
        <v>1003</v>
      </c>
      <c r="D784" s="194" t="s">
        <v>914</v>
      </c>
      <c r="E784" s="195"/>
      <c r="F784" s="196"/>
      <c r="G784" s="195">
        <v>7</v>
      </c>
      <c r="H784" s="196">
        <v>9.9244325351254022E-5</v>
      </c>
      <c r="I784" s="195">
        <v>19</v>
      </c>
      <c r="J784" s="196">
        <v>8.3843010581870493E-5</v>
      </c>
      <c r="K784" s="195"/>
      <c r="L784" s="196"/>
      <c r="M784" s="195"/>
      <c r="N784" s="196"/>
      <c r="O784" s="197" t="s">
        <v>918</v>
      </c>
      <c r="P784" s="198">
        <v>2.7142857142857144</v>
      </c>
      <c r="Q784" s="198">
        <v>2.7142857142857144</v>
      </c>
      <c r="R784" s="199"/>
      <c r="S784" s="186"/>
    </row>
    <row r="785" spans="1:19" s="184" customFormat="1" ht="15" customHeight="1">
      <c r="A785" s="186"/>
      <c r="B785" s="193" t="s">
        <v>404</v>
      </c>
      <c r="C785" s="194" t="s">
        <v>1000</v>
      </c>
      <c r="D785" s="194" t="s">
        <v>914</v>
      </c>
      <c r="E785" s="195"/>
      <c r="F785" s="196"/>
      <c r="G785" s="195">
        <v>2</v>
      </c>
      <c r="H785" s="196">
        <v>2.8355521528929721E-5</v>
      </c>
      <c r="I785" s="195">
        <v>11</v>
      </c>
      <c r="J785" s="196">
        <v>4.854069033687239E-5</v>
      </c>
      <c r="K785" s="195"/>
      <c r="L785" s="196"/>
      <c r="M785" s="195"/>
      <c r="N785" s="196"/>
      <c r="O785" s="197" t="s">
        <v>925</v>
      </c>
      <c r="P785" s="198">
        <v>5.5</v>
      </c>
      <c r="Q785" s="198">
        <v>5.5</v>
      </c>
      <c r="R785" s="199"/>
      <c r="S785" s="186"/>
    </row>
    <row r="786" spans="1:19" s="184" customFormat="1" ht="15" customHeight="1">
      <c r="A786" s="186"/>
      <c r="B786" s="193" t="s">
        <v>647</v>
      </c>
      <c r="C786" s="194" t="s">
        <v>931</v>
      </c>
      <c r="D786" s="194" t="s">
        <v>914</v>
      </c>
      <c r="E786" s="195">
        <v>4</v>
      </c>
      <c r="F786" s="196">
        <v>2.2308979364194089E-3</v>
      </c>
      <c r="G786" s="195">
        <v>1789</v>
      </c>
      <c r="H786" s="196">
        <v>2.5364014007627635E-2</v>
      </c>
      <c r="I786" s="195">
        <v>7357</v>
      </c>
      <c r="J786" s="196">
        <v>3.246489625530638E-2</v>
      </c>
      <c r="K786" s="195">
        <v>28</v>
      </c>
      <c r="L786" s="196">
        <v>1.5651201788708775E-2</v>
      </c>
      <c r="M786" s="195">
        <v>193</v>
      </c>
      <c r="N786" s="196">
        <v>2.6233519097458202E-2</v>
      </c>
      <c r="O786" s="197" t="s">
        <v>924</v>
      </c>
      <c r="P786" s="198">
        <v>4.112353269983231</v>
      </c>
      <c r="Q786" s="198">
        <v>3.8932424758659852</v>
      </c>
      <c r="R786" s="199"/>
      <c r="S786" s="186"/>
    </row>
    <row r="787" spans="1:19" s="184" customFormat="1" ht="15" customHeight="1">
      <c r="A787" s="186"/>
      <c r="B787" s="193" t="s">
        <v>683</v>
      </c>
      <c r="C787" s="194" t="s">
        <v>936</v>
      </c>
      <c r="D787" s="194" t="s">
        <v>914</v>
      </c>
      <c r="E787" s="195"/>
      <c r="F787" s="196"/>
      <c r="G787" s="195">
        <v>9</v>
      </c>
      <c r="H787" s="196">
        <v>1.2759984688018373E-4</v>
      </c>
      <c r="I787" s="195">
        <v>42</v>
      </c>
      <c r="J787" s="196">
        <v>1.8533718128624003E-4</v>
      </c>
      <c r="K787" s="195"/>
      <c r="L787" s="196"/>
      <c r="M787" s="195"/>
      <c r="N787" s="196"/>
      <c r="O787" s="197" t="s">
        <v>951</v>
      </c>
      <c r="P787" s="198">
        <v>4.666666666666667</v>
      </c>
      <c r="Q787" s="198">
        <v>4.666666666666667</v>
      </c>
      <c r="R787" s="199"/>
      <c r="S787" s="186"/>
    </row>
    <row r="788" spans="1:19" s="184" customFormat="1" ht="15" customHeight="1">
      <c r="A788" s="186"/>
      <c r="B788" s="193" t="s">
        <v>444</v>
      </c>
      <c r="C788" s="194" t="s">
        <v>1001</v>
      </c>
      <c r="D788" s="194" t="s">
        <v>914</v>
      </c>
      <c r="E788" s="195"/>
      <c r="F788" s="196"/>
      <c r="G788" s="195">
        <v>2</v>
      </c>
      <c r="H788" s="196">
        <v>2.8355521528929721E-5</v>
      </c>
      <c r="I788" s="195">
        <v>7</v>
      </c>
      <c r="J788" s="196">
        <v>3.0889530214373338E-5</v>
      </c>
      <c r="K788" s="195"/>
      <c r="L788" s="196"/>
      <c r="M788" s="195"/>
      <c r="N788" s="196"/>
      <c r="O788" s="197" t="s">
        <v>943</v>
      </c>
      <c r="P788" s="198">
        <v>3.5</v>
      </c>
      <c r="Q788" s="198">
        <v>3.5</v>
      </c>
      <c r="R788" s="199"/>
      <c r="S788" s="186"/>
    </row>
    <row r="789" spans="1:19" s="184" customFormat="1" ht="15" customHeight="1">
      <c r="A789" s="186"/>
      <c r="B789" s="193" t="s">
        <v>645</v>
      </c>
      <c r="C789" s="194" t="s">
        <v>931</v>
      </c>
      <c r="D789" s="194" t="s">
        <v>914</v>
      </c>
      <c r="E789" s="195">
        <v>2</v>
      </c>
      <c r="F789" s="196">
        <v>3.9447731755424065E-3</v>
      </c>
      <c r="G789" s="195">
        <v>505</v>
      </c>
      <c r="H789" s="196">
        <v>7.1597691860547548E-3</v>
      </c>
      <c r="I789" s="195">
        <v>3109</v>
      </c>
      <c r="J789" s="196">
        <v>1.3719364205212388E-2</v>
      </c>
      <c r="K789" s="195">
        <v>1</v>
      </c>
      <c r="L789" s="196">
        <v>1.9801980198019802E-3</v>
      </c>
      <c r="M789" s="195">
        <v>7</v>
      </c>
      <c r="N789" s="196">
        <v>2.2515278224509491E-3</v>
      </c>
      <c r="O789" s="197" t="s">
        <v>908</v>
      </c>
      <c r="P789" s="198">
        <v>6.1564356435643566</v>
      </c>
      <c r="Q789" s="198">
        <v>6.1031746031746028</v>
      </c>
      <c r="R789" s="199"/>
      <c r="S789" s="186"/>
    </row>
    <row r="790" spans="1:19" s="184" customFormat="1" ht="15" customHeight="1">
      <c r="A790" s="186"/>
      <c r="B790" s="193" t="s">
        <v>396</v>
      </c>
      <c r="C790" s="194" t="s">
        <v>1000</v>
      </c>
      <c r="D790" s="194" t="s">
        <v>914</v>
      </c>
      <c r="E790" s="195"/>
      <c r="F790" s="196"/>
      <c r="G790" s="195">
        <v>13</v>
      </c>
      <c r="H790" s="196">
        <v>1.8431088993804318E-4</v>
      </c>
      <c r="I790" s="195">
        <v>39</v>
      </c>
      <c r="J790" s="196">
        <v>1.7209881119436575E-4</v>
      </c>
      <c r="K790" s="195"/>
      <c r="L790" s="196"/>
      <c r="M790" s="195"/>
      <c r="N790" s="196"/>
      <c r="O790" s="197" t="s">
        <v>922</v>
      </c>
      <c r="P790" s="198">
        <v>3</v>
      </c>
      <c r="Q790" s="198">
        <v>3</v>
      </c>
      <c r="R790" s="199"/>
      <c r="S790" s="186"/>
    </row>
    <row r="791" spans="1:19" s="184" customFormat="1" ht="15" customHeight="1">
      <c r="A791" s="186"/>
      <c r="B791" s="193" t="s">
        <v>677</v>
      </c>
      <c r="C791" s="194" t="s">
        <v>926</v>
      </c>
      <c r="D791" s="194" t="s">
        <v>914</v>
      </c>
      <c r="E791" s="195"/>
      <c r="F791" s="196"/>
      <c r="G791" s="195">
        <v>8</v>
      </c>
      <c r="H791" s="196">
        <v>1.1342208611571888E-4</v>
      </c>
      <c r="I791" s="195">
        <v>45</v>
      </c>
      <c r="J791" s="196">
        <v>1.9857555137811432E-4</v>
      </c>
      <c r="K791" s="195"/>
      <c r="L791" s="196"/>
      <c r="M791" s="195"/>
      <c r="N791" s="196"/>
      <c r="O791" s="197" t="s">
        <v>952</v>
      </c>
      <c r="P791" s="198">
        <v>5.625</v>
      </c>
      <c r="Q791" s="198">
        <v>5.625</v>
      </c>
      <c r="R791" s="199"/>
      <c r="S791" s="186"/>
    </row>
    <row r="792" spans="1:19" s="184" customFormat="1" ht="15" customHeight="1">
      <c r="A792" s="186"/>
      <c r="B792" s="193" t="s">
        <v>708</v>
      </c>
      <c r="C792" s="194" t="s">
        <v>917</v>
      </c>
      <c r="D792" s="194" t="s">
        <v>914</v>
      </c>
      <c r="E792" s="195"/>
      <c r="F792" s="196"/>
      <c r="G792" s="195">
        <v>23</v>
      </c>
      <c r="H792" s="196">
        <v>3.2608849758269178E-4</v>
      </c>
      <c r="I792" s="195">
        <v>86</v>
      </c>
      <c r="J792" s="196">
        <v>3.7949994263372958E-4</v>
      </c>
      <c r="K792" s="195"/>
      <c r="L792" s="196"/>
      <c r="M792" s="195"/>
      <c r="N792" s="196"/>
      <c r="O792" s="197" t="s">
        <v>943</v>
      </c>
      <c r="P792" s="198">
        <v>3.7391304347826089</v>
      </c>
      <c r="Q792" s="198">
        <v>3.7391304347826089</v>
      </c>
      <c r="R792" s="199"/>
      <c r="S792" s="186"/>
    </row>
    <row r="793" spans="1:19" s="184" customFormat="1" ht="15" customHeight="1">
      <c r="A793" s="186"/>
      <c r="B793" s="193" t="s">
        <v>644</v>
      </c>
      <c r="C793" s="194" t="s">
        <v>931</v>
      </c>
      <c r="D793" s="194" t="s">
        <v>914</v>
      </c>
      <c r="E793" s="195">
        <v>1</v>
      </c>
      <c r="F793" s="196">
        <v>1.0101010101010102E-2</v>
      </c>
      <c r="G793" s="195">
        <v>98</v>
      </c>
      <c r="H793" s="196">
        <v>1.3894205549175563E-3</v>
      </c>
      <c r="I793" s="195">
        <v>839</v>
      </c>
      <c r="J793" s="196">
        <v>3.702330835694176E-3</v>
      </c>
      <c r="K793" s="195"/>
      <c r="L793" s="196"/>
      <c r="M793" s="195"/>
      <c r="N793" s="196"/>
      <c r="O793" s="197" t="s">
        <v>946</v>
      </c>
      <c r="P793" s="198">
        <v>8.5612244897959187</v>
      </c>
      <c r="Q793" s="198">
        <v>8.5612244897959187</v>
      </c>
      <c r="R793" s="199"/>
      <c r="S793" s="186"/>
    </row>
    <row r="794" spans="1:19" s="184" customFormat="1" ht="15" customHeight="1">
      <c r="A794" s="186"/>
      <c r="B794" s="193" t="s">
        <v>626</v>
      </c>
      <c r="C794" s="194" t="s">
        <v>920</v>
      </c>
      <c r="D794" s="194" t="s">
        <v>914</v>
      </c>
      <c r="E794" s="195"/>
      <c r="F794" s="196"/>
      <c r="G794" s="195">
        <v>2</v>
      </c>
      <c r="H794" s="196">
        <v>2.8355521528929721E-5</v>
      </c>
      <c r="I794" s="195">
        <v>5</v>
      </c>
      <c r="J794" s="196">
        <v>2.2063950153123815E-5</v>
      </c>
      <c r="K794" s="195"/>
      <c r="L794" s="196"/>
      <c r="M794" s="195"/>
      <c r="N794" s="196"/>
      <c r="O794" s="197" t="s">
        <v>930</v>
      </c>
      <c r="P794" s="198">
        <v>2.5</v>
      </c>
      <c r="Q794" s="198">
        <v>2.5</v>
      </c>
      <c r="R794" s="199"/>
      <c r="S794" s="186"/>
    </row>
    <row r="795" spans="1:19" s="184" customFormat="1" ht="15" customHeight="1">
      <c r="A795" s="186"/>
      <c r="B795" s="193" t="s">
        <v>555</v>
      </c>
      <c r="C795" s="194" t="s">
        <v>928</v>
      </c>
      <c r="D795" s="194" t="s">
        <v>914</v>
      </c>
      <c r="E795" s="195">
        <v>2</v>
      </c>
      <c r="F795" s="196">
        <v>0.22222222222222221</v>
      </c>
      <c r="G795" s="195">
        <v>7</v>
      </c>
      <c r="H795" s="196">
        <v>9.9244325351254022E-5</v>
      </c>
      <c r="I795" s="195">
        <v>21</v>
      </c>
      <c r="J795" s="196">
        <v>9.2668590643120013E-5</v>
      </c>
      <c r="K795" s="195"/>
      <c r="L795" s="196"/>
      <c r="M795" s="195"/>
      <c r="N795" s="196"/>
      <c r="O795" s="197" t="s">
        <v>928</v>
      </c>
      <c r="P795" s="198">
        <v>3</v>
      </c>
      <c r="Q795" s="198">
        <v>3</v>
      </c>
      <c r="R795" s="199"/>
      <c r="S795" s="186"/>
    </row>
    <row r="796" spans="1:19" s="184" customFormat="1" ht="15" customHeight="1">
      <c r="A796" s="186"/>
      <c r="B796" s="193" t="s">
        <v>541</v>
      </c>
      <c r="C796" s="194" t="s">
        <v>1567</v>
      </c>
      <c r="D796" s="194" t="s">
        <v>914</v>
      </c>
      <c r="E796" s="195"/>
      <c r="F796" s="196"/>
      <c r="G796" s="195">
        <v>12</v>
      </c>
      <c r="H796" s="196">
        <v>1.7013312917357832E-4</v>
      </c>
      <c r="I796" s="195">
        <v>46</v>
      </c>
      <c r="J796" s="196">
        <v>2.0298834140873909E-4</v>
      </c>
      <c r="K796" s="195"/>
      <c r="L796" s="196"/>
      <c r="M796" s="195"/>
      <c r="N796" s="196"/>
      <c r="O796" s="197" t="s">
        <v>936</v>
      </c>
      <c r="P796" s="198">
        <v>3.8333333333333335</v>
      </c>
      <c r="Q796" s="198">
        <v>3.8333333333333335</v>
      </c>
      <c r="R796" s="199"/>
      <c r="S796" s="186"/>
    </row>
    <row r="797" spans="1:19" s="184" customFormat="1" ht="15" customHeight="1">
      <c r="A797" s="186"/>
      <c r="B797" s="193" t="s">
        <v>643</v>
      </c>
      <c r="C797" s="194" t="s">
        <v>931</v>
      </c>
      <c r="D797" s="194" t="s">
        <v>914</v>
      </c>
      <c r="E797" s="195"/>
      <c r="F797" s="196"/>
      <c r="G797" s="195">
        <v>10</v>
      </c>
      <c r="H797" s="196">
        <v>1.417776076446486E-4</v>
      </c>
      <c r="I797" s="195">
        <v>480</v>
      </c>
      <c r="J797" s="196">
        <v>2.1181392146998861E-3</v>
      </c>
      <c r="K797" s="195"/>
      <c r="L797" s="196"/>
      <c r="M797" s="195"/>
      <c r="N797" s="196"/>
      <c r="O797" s="197" t="s">
        <v>968</v>
      </c>
      <c r="P797" s="198">
        <v>48</v>
      </c>
      <c r="Q797" s="198">
        <v>48</v>
      </c>
      <c r="R797" s="199"/>
      <c r="S797" s="186"/>
    </row>
    <row r="798" spans="1:19" s="184" customFormat="1" ht="15" customHeight="1">
      <c r="A798" s="186"/>
      <c r="B798" s="193" t="s">
        <v>656</v>
      </c>
      <c r="C798" s="194" t="s">
        <v>916</v>
      </c>
      <c r="D798" s="194" t="s">
        <v>914</v>
      </c>
      <c r="E798" s="195"/>
      <c r="F798" s="196"/>
      <c r="G798" s="195">
        <v>6</v>
      </c>
      <c r="H798" s="196">
        <v>8.506656458678916E-5</v>
      </c>
      <c r="I798" s="195">
        <v>52</v>
      </c>
      <c r="J798" s="196">
        <v>2.2946508159248766E-4</v>
      </c>
      <c r="K798" s="195"/>
      <c r="L798" s="196"/>
      <c r="M798" s="195"/>
      <c r="N798" s="196"/>
      <c r="O798" s="197" t="s">
        <v>936</v>
      </c>
      <c r="P798" s="198">
        <v>8.6666666666666661</v>
      </c>
      <c r="Q798" s="198">
        <v>8.6666666666666661</v>
      </c>
      <c r="R798" s="199"/>
      <c r="S798" s="186"/>
    </row>
    <row r="799" spans="1:19" s="184" customFormat="1" ht="15" customHeight="1">
      <c r="A799" s="186"/>
      <c r="B799" s="193" t="s">
        <v>642</v>
      </c>
      <c r="C799" s="194" t="s">
        <v>931</v>
      </c>
      <c r="D799" s="194" t="s">
        <v>914</v>
      </c>
      <c r="E799" s="195"/>
      <c r="F799" s="196"/>
      <c r="G799" s="195">
        <v>256</v>
      </c>
      <c r="H799" s="196">
        <v>3.6295067557030043E-3</v>
      </c>
      <c r="I799" s="195">
        <v>392</v>
      </c>
      <c r="J799" s="196">
        <v>1.7298136920049071E-3</v>
      </c>
      <c r="K799" s="195"/>
      <c r="L799" s="196"/>
      <c r="M799" s="195"/>
      <c r="N799" s="196"/>
      <c r="O799" s="197" t="s">
        <v>921</v>
      </c>
      <c r="P799" s="198">
        <v>1.53125</v>
      </c>
      <c r="Q799" s="198">
        <v>1.53125</v>
      </c>
      <c r="R799" s="199"/>
      <c r="S799" s="186"/>
    </row>
    <row r="800" spans="1:19" s="184" customFormat="1" ht="15" customHeight="1">
      <c r="A800" s="186"/>
      <c r="B800" s="193" t="s">
        <v>558</v>
      </c>
      <c r="C800" s="194" t="s">
        <v>928</v>
      </c>
      <c r="D800" s="194" t="s">
        <v>914</v>
      </c>
      <c r="E800" s="195"/>
      <c r="F800" s="196"/>
      <c r="G800" s="195">
        <v>2</v>
      </c>
      <c r="H800" s="196">
        <v>2.8355521528929721E-5</v>
      </c>
      <c r="I800" s="195">
        <v>9</v>
      </c>
      <c r="J800" s="196">
        <v>3.9715110275622864E-5</v>
      </c>
      <c r="K800" s="195"/>
      <c r="L800" s="196"/>
      <c r="M800" s="195"/>
      <c r="N800" s="196"/>
      <c r="O800" s="197" t="s">
        <v>939</v>
      </c>
      <c r="P800" s="198">
        <v>4.5</v>
      </c>
      <c r="Q800" s="198">
        <v>4.5</v>
      </c>
      <c r="R800" s="199"/>
      <c r="S800" s="186"/>
    </row>
    <row r="801" spans="1:19" s="184" customFormat="1" ht="15" customHeight="1">
      <c r="A801" s="186"/>
      <c r="B801" s="193" t="s">
        <v>453</v>
      </c>
      <c r="C801" s="194" t="s">
        <v>1001</v>
      </c>
      <c r="D801" s="194" t="s">
        <v>914</v>
      </c>
      <c r="E801" s="195"/>
      <c r="F801" s="196"/>
      <c r="G801" s="195">
        <v>4</v>
      </c>
      <c r="H801" s="196">
        <v>5.6711043057859442E-5</v>
      </c>
      <c r="I801" s="195">
        <v>4</v>
      </c>
      <c r="J801" s="196">
        <v>1.7651160122499052E-5</v>
      </c>
      <c r="K801" s="195"/>
      <c r="L801" s="196"/>
      <c r="M801" s="195"/>
      <c r="N801" s="196"/>
      <c r="O801" s="197" t="s">
        <v>930</v>
      </c>
      <c r="P801" s="198">
        <v>1</v>
      </c>
      <c r="Q801" s="198">
        <v>1</v>
      </c>
      <c r="R801" s="199"/>
      <c r="S801" s="186"/>
    </row>
    <row r="802" spans="1:19" s="184" customFormat="1" ht="15" customHeight="1">
      <c r="A802" s="186"/>
      <c r="B802" s="193" t="s">
        <v>805</v>
      </c>
      <c r="C802" s="194" t="s">
        <v>1001</v>
      </c>
      <c r="D802" s="194" t="s">
        <v>914</v>
      </c>
      <c r="E802" s="195"/>
      <c r="F802" s="196"/>
      <c r="G802" s="195">
        <v>4</v>
      </c>
      <c r="H802" s="196">
        <v>5.6711043057859442E-5</v>
      </c>
      <c r="I802" s="195">
        <v>4</v>
      </c>
      <c r="J802" s="196">
        <v>1.7651160122499052E-5</v>
      </c>
      <c r="K802" s="195"/>
      <c r="L802" s="196"/>
      <c r="M802" s="195"/>
      <c r="N802" s="196"/>
      <c r="O802" s="197" t="s">
        <v>924</v>
      </c>
      <c r="P802" s="198">
        <v>1</v>
      </c>
      <c r="Q802" s="198">
        <v>1</v>
      </c>
      <c r="R802" s="199"/>
      <c r="S802" s="186"/>
    </row>
    <row r="803" spans="1:19" s="184" customFormat="1" ht="15" customHeight="1">
      <c r="A803" s="186"/>
      <c r="B803" s="193" t="s">
        <v>402</v>
      </c>
      <c r="C803" s="194" t="s">
        <v>1000</v>
      </c>
      <c r="D803" s="194" t="s">
        <v>914</v>
      </c>
      <c r="E803" s="195"/>
      <c r="F803" s="196"/>
      <c r="G803" s="195">
        <v>147</v>
      </c>
      <c r="H803" s="196">
        <v>2.0841308323763345E-3</v>
      </c>
      <c r="I803" s="195">
        <v>634</v>
      </c>
      <c r="J803" s="196">
        <v>2.7977088794160997E-3</v>
      </c>
      <c r="K803" s="195">
        <v>2</v>
      </c>
      <c r="L803" s="196">
        <v>1.3605442176870748E-2</v>
      </c>
      <c r="M803" s="195">
        <v>17</v>
      </c>
      <c r="N803" s="196">
        <v>2.6813880126182965E-2</v>
      </c>
      <c r="O803" s="197" t="s">
        <v>929</v>
      </c>
      <c r="P803" s="198">
        <v>4.3129251700680271</v>
      </c>
      <c r="Q803" s="198">
        <v>4.0896551724137931</v>
      </c>
      <c r="R803" s="199"/>
      <c r="S803" s="186"/>
    </row>
    <row r="804" spans="1:19" s="184" customFormat="1" ht="15" customHeight="1">
      <c r="A804" s="186"/>
      <c r="B804" s="193" t="s">
        <v>590</v>
      </c>
      <c r="C804" s="194" t="s">
        <v>924</v>
      </c>
      <c r="D804" s="194" t="s">
        <v>914</v>
      </c>
      <c r="E804" s="195"/>
      <c r="F804" s="196"/>
      <c r="G804" s="195">
        <v>43</v>
      </c>
      <c r="H804" s="196">
        <v>6.0964371287198897E-4</v>
      </c>
      <c r="I804" s="195">
        <v>159</v>
      </c>
      <c r="J804" s="196">
        <v>7.0163361486933731E-4</v>
      </c>
      <c r="K804" s="195"/>
      <c r="L804" s="196"/>
      <c r="M804" s="195"/>
      <c r="N804" s="196"/>
      <c r="O804" s="197" t="s">
        <v>931</v>
      </c>
      <c r="P804" s="198">
        <v>3.6976744186046511</v>
      </c>
      <c r="Q804" s="198">
        <v>3.6976744186046511</v>
      </c>
      <c r="R804" s="199"/>
      <c r="S804" s="186"/>
    </row>
    <row r="805" spans="1:19" s="184" customFormat="1" ht="15" customHeight="1">
      <c r="A805" s="186"/>
      <c r="B805" s="193" t="s">
        <v>449</v>
      </c>
      <c r="C805" s="194" t="s">
        <v>1005</v>
      </c>
      <c r="D805" s="194" t="s">
        <v>914</v>
      </c>
      <c r="E805" s="195"/>
      <c r="F805" s="196"/>
      <c r="G805" s="195">
        <v>25</v>
      </c>
      <c r="H805" s="196">
        <v>3.544440191116215E-4</v>
      </c>
      <c r="I805" s="195">
        <v>91</v>
      </c>
      <c r="J805" s="196">
        <v>4.0156389278685342E-4</v>
      </c>
      <c r="K805" s="195"/>
      <c r="L805" s="196"/>
      <c r="M805" s="195"/>
      <c r="N805" s="196"/>
      <c r="O805" s="197" t="s">
        <v>930</v>
      </c>
      <c r="P805" s="198">
        <v>3.64</v>
      </c>
      <c r="Q805" s="198">
        <v>3.64</v>
      </c>
      <c r="R805" s="199"/>
      <c r="S805" s="186"/>
    </row>
    <row r="806" spans="1:19" s="184" customFormat="1" ht="15" customHeight="1">
      <c r="A806" s="186"/>
      <c r="B806" s="193" t="s">
        <v>653</v>
      </c>
      <c r="C806" s="194" t="s">
        <v>916</v>
      </c>
      <c r="D806" s="194" t="s">
        <v>914</v>
      </c>
      <c r="E806" s="195"/>
      <c r="F806" s="196"/>
      <c r="G806" s="195">
        <v>3</v>
      </c>
      <c r="H806" s="196">
        <v>4.253328229339458E-5</v>
      </c>
      <c r="I806" s="195">
        <v>8</v>
      </c>
      <c r="J806" s="196">
        <v>3.5302320244998104E-5</v>
      </c>
      <c r="K806" s="195"/>
      <c r="L806" s="196"/>
      <c r="M806" s="195"/>
      <c r="N806" s="196"/>
      <c r="O806" s="197" t="s">
        <v>916</v>
      </c>
      <c r="P806" s="198">
        <v>2.6666666666666665</v>
      </c>
      <c r="Q806" s="198">
        <v>2.6666666666666665</v>
      </c>
      <c r="R806" s="199"/>
      <c r="S806" s="186"/>
    </row>
    <row r="807" spans="1:19" s="184" customFormat="1" ht="15" customHeight="1">
      <c r="A807" s="186"/>
      <c r="B807" s="193" t="s">
        <v>344</v>
      </c>
      <c r="C807" s="194" t="s">
        <v>1005</v>
      </c>
      <c r="D807" s="194" t="s">
        <v>914</v>
      </c>
      <c r="E807" s="195"/>
      <c r="F807" s="196"/>
      <c r="G807" s="195">
        <v>5</v>
      </c>
      <c r="H807" s="196">
        <v>7.0888803822324298E-5</v>
      </c>
      <c r="I807" s="195">
        <v>20</v>
      </c>
      <c r="J807" s="196">
        <v>8.825580061249526E-5</v>
      </c>
      <c r="K807" s="195"/>
      <c r="L807" s="196"/>
      <c r="M807" s="195"/>
      <c r="N807" s="196"/>
      <c r="O807" s="197" t="s">
        <v>930</v>
      </c>
      <c r="P807" s="198">
        <v>4</v>
      </c>
      <c r="Q807" s="198">
        <v>4</v>
      </c>
      <c r="R807" s="199"/>
      <c r="S807" s="186"/>
    </row>
    <row r="808" spans="1:19" s="184" customFormat="1" ht="15" customHeight="1">
      <c r="A808" s="186"/>
      <c r="B808" s="193" t="s">
        <v>536</v>
      </c>
      <c r="C808" s="194" t="s">
        <v>1567</v>
      </c>
      <c r="D808" s="194" t="s">
        <v>914</v>
      </c>
      <c r="E808" s="195"/>
      <c r="F808" s="196"/>
      <c r="G808" s="195">
        <v>2</v>
      </c>
      <c r="H808" s="196">
        <v>2.8355521528929721E-5</v>
      </c>
      <c r="I808" s="195">
        <v>7</v>
      </c>
      <c r="J808" s="196">
        <v>3.0889530214373338E-5</v>
      </c>
      <c r="K808" s="195"/>
      <c r="L808" s="196"/>
      <c r="M808" s="195"/>
      <c r="N808" s="196"/>
      <c r="O808" s="197" t="s">
        <v>916</v>
      </c>
      <c r="P808" s="198">
        <v>3.5</v>
      </c>
      <c r="Q808" s="198">
        <v>3.5</v>
      </c>
      <c r="R808" s="199"/>
      <c r="S808" s="186"/>
    </row>
    <row r="809" spans="1:19" s="184" customFormat="1" ht="15" customHeight="1">
      <c r="A809" s="186"/>
      <c r="B809" s="193" t="s">
        <v>609</v>
      </c>
      <c r="C809" s="194" t="s">
        <v>929</v>
      </c>
      <c r="D809" s="194" t="s">
        <v>914</v>
      </c>
      <c r="E809" s="195"/>
      <c r="F809" s="196"/>
      <c r="G809" s="195">
        <v>37</v>
      </c>
      <c r="H809" s="196">
        <v>5.245771482851998E-4</v>
      </c>
      <c r="I809" s="195">
        <v>119</v>
      </c>
      <c r="J809" s="196">
        <v>5.2512201364434677E-4</v>
      </c>
      <c r="K809" s="195">
        <v>3</v>
      </c>
      <c r="L809" s="196">
        <v>8.1081081081081086E-2</v>
      </c>
      <c r="M809" s="195">
        <v>6</v>
      </c>
      <c r="N809" s="196">
        <v>5.0420168067226892E-2</v>
      </c>
      <c r="O809" s="197" t="s">
        <v>911</v>
      </c>
      <c r="P809" s="198">
        <v>3.2162162162162162</v>
      </c>
      <c r="Q809" s="198">
        <v>2.9705882352941178</v>
      </c>
      <c r="R809" s="199"/>
      <c r="S809" s="186"/>
    </row>
    <row r="810" spans="1:19" s="184" customFormat="1" ht="15" customHeight="1">
      <c r="A810" s="186"/>
      <c r="B810" s="193" t="s">
        <v>318</v>
      </c>
      <c r="C810" s="194" t="s">
        <v>1566</v>
      </c>
      <c r="D810" s="194" t="s">
        <v>914</v>
      </c>
      <c r="E810" s="195"/>
      <c r="F810" s="196"/>
      <c r="G810" s="195">
        <v>3</v>
      </c>
      <c r="H810" s="196">
        <v>4.253328229339458E-5</v>
      </c>
      <c r="I810" s="195">
        <v>8</v>
      </c>
      <c r="J810" s="196">
        <v>3.5302320244998104E-5</v>
      </c>
      <c r="K810" s="195"/>
      <c r="L810" s="196"/>
      <c r="M810" s="195"/>
      <c r="N810" s="196"/>
      <c r="O810" s="197" t="s">
        <v>920</v>
      </c>
      <c r="P810" s="198">
        <v>2.6666666666666665</v>
      </c>
      <c r="Q810" s="198">
        <v>2.6666666666666665</v>
      </c>
      <c r="R810" s="199"/>
      <c r="S810" s="186"/>
    </row>
    <row r="811" spans="1:19" s="184" customFormat="1" ht="18.75" customHeight="1">
      <c r="A811" s="186"/>
      <c r="B811" s="200" t="s">
        <v>1006</v>
      </c>
      <c r="C811" s="201"/>
      <c r="D811" s="201"/>
      <c r="E811" s="202"/>
      <c r="F811" s="203"/>
      <c r="G811" s="202">
        <v>2</v>
      </c>
      <c r="H811" s="203">
        <v>2.8355521528929721E-5</v>
      </c>
      <c r="I811" s="202">
        <v>7</v>
      </c>
      <c r="J811" s="203">
        <v>3.0889530214373338E-5</v>
      </c>
      <c r="K811" s="202"/>
      <c r="L811" s="203"/>
      <c r="M811" s="202"/>
      <c r="N811" s="203"/>
      <c r="O811" s="201"/>
      <c r="P811" s="204">
        <v>3.5</v>
      </c>
      <c r="Q811" s="204">
        <v>3.5</v>
      </c>
      <c r="R811" s="205">
        <v>2</v>
      </c>
      <c r="S811" s="186"/>
    </row>
    <row r="812" spans="1:19" s="184" customFormat="1" ht="18" customHeight="1">
      <c r="A812" s="186"/>
      <c r="B812" s="200" t="s">
        <v>1007</v>
      </c>
      <c r="C812" s="201"/>
      <c r="D812" s="201"/>
      <c r="E812" s="202">
        <v>0</v>
      </c>
      <c r="F812" s="203">
        <v>0</v>
      </c>
      <c r="G812" s="202">
        <v>10</v>
      </c>
      <c r="H812" s="203">
        <v>1.417776076446486E-4</v>
      </c>
      <c r="I812" s="202">
        <v>40</v>
      </c>
      <c r="J812" s="203">
        <v>1.7651160122499052E-4</v>
      </c>
      <c r="K812" s="202">
        <v>1</v>
      </c>
      <c r="L812" s="203">
        <v>0.1</v>
      </c>
      <c r="M812" s="202">
        <v>6</v>
      </c>
      <c r="N812" s="203">
        <v>0.15</v>
      </c>
      <c r="O812" s="201"/>
      <c r="P812" s="204">
        <v>4</v>
      </c>
      <c r="Q812" s="204">
        <v>3.3333333333333335</v>
      </c>
      <c r="R812" s="206"/>
      <c r="S812" s="186"/>
    </row>
    <row r="813" spans="1:19" s="184" customFormat="1" ht="18" customHeight="1">
      <c r="A813" s="186"/>
      <c r="B813" s="207" t="s">
        <v>887</v>
      </c>
      <c r="C813" s="208"/>
      <c r="D813" s="208"/>
      <c r="E813" s="209">
        <v>239</v>
      </c>
      <c r="F813" s="210">
        <v>3.37704176793082E-3</v>
      </c>
      <c r="G813" s="209">
        <v>70533</v>
      </c>
      <c r="H813" s="210">
        <v>1</v>
      </c>
      <c r="I813" s="209">
        <v>226614</v>
      </c>
      <c r="J813" s="210">
        <v>1</v>
      </c>
      <c r="K813" s="209">
        <v>278</v>
      </c>
      <c r="L813" s="210">
        <v>3.9414174925212313E-3</v>
      </c>
      <c r="M813" s="209">
        <v>1255</v>
      </c>
      <c r="N813" s="210">
        <v>5.5380514884340775E-3</v>
      </c>
      <c r="O813" s="208"/>
      <c r="P813" s="211">
        <v>3.2128790778784397</v>
      </c>
      <c r="Q813" s="211">
        <v>3.1734111451142266</v>
      </c>
      <c r="R813" s="212">
        <v>2</v>
      </c>
      <c r="S813" s="186"/>
    </row>
    <row r="814" spans="1:19" s="184" customFormat="1" ht="15.75" customHeight="1">
      <c r="A814" s="186"/>
      <c r="B814" s="255" t="s">
        <v>988</v>
      </c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186"/>
    </row>
    <row r="815" spans="1:19" s="184" customFormat="1" ht="9" customHeight="1">
      <c r="A815" s="186"/>
      <c r="B815" s="186"/>
      <c r="C815" s="186"/>
      <c r="D815" s="186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6"/>
      <c r="R815" s="186"/>
      <c r="S815" s="186"/>
    </row>
    <row r="816" spans="1:19" s="184" customFormat="1" ht="9" customHeight="1">
      <c r="A816" s="186"/>
      <c r="B816" s="186"/>
      <c r="C816" s="186"/>
      <c r="D816" s="186"/>
      <c r="E816" s="186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6"/>
      <c r="R816" s="186"/>
      <c r="S816" s="186"/>
    </row>
    <row r="817" spans="1:19" s="184" customFormat="1" ht="18" customHeight="1">
      <c r="A817" s="186"/>
      <c r="B817" s="187" t="s">
        <v>3688</v>
      </c>
      <c r="C817" s="186"/>
      <c r="D817" s="186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6"/>
      <c r="R817" s="186"/>
      <c r="S817" s="186"/>
    </row>
    <row r="818" spans="1:19" s="184" customFormat="1" ht="27" customHeight="1">
      <c r="A818" s="186"/>
      <c r="B818" s="247"/>
      <c r="C818" s="188"/>
      <c r="D818" s="248"/>
      <c r="E818" s="248"/>
      <c r="F818" s="248"/>
      <c r="G818" s="249" t="s">
        <v>893</v>
      </c>
      <c r="H818" s="249"/>
      <c r="I818" s="249"/>
      <c r="J818" s="249"/>
      <c r="K818" s="249"/>
      <c r="L818" s="249"/>
      <c r="M818" s="249"/>
      <c r="N818" s="249"/>
      <c r="O818" s="249"/>
      <c r="P818" s="249"/>
      <c r="Q818" s="249"/>
      <c r="R818" s="249"/>
      <c r="S818" s="186"/>
    </row>
    <row r="819" spans="1:19" s="184" customFormat="1" ht="18" customHeight="1">
      <c r="A819" s="186"/>
      <c r="B819" s="247"/>
      <c r="C819" s="189"/>
      <c r="D819" s="248"/>
      <c r="E819" s="248"/>
      <c r="F819" s="248"/>
      <c r="G819" s="250" t="s">
        <v>839</v>
      </c>
      <c r="H819" s="250"/>
      <c r="I819" s="250"/>
      <c r="J819" s="250"/>
      <c r="K819" s="251" t="s">
        <v>894</v>
      </c>
      <c r="L819" s="251"/>
      <c r="M819" s="251"/>
      <c r="N819" s="251"/>
      <c r="O819" s="251" t="s">
        <v>895</v>
      </c>
      <c r="P819" s="252" t="s">
        <v>896</v>
      </c>
      <c r="Q819" s="252"/>
      <c r="R819" s="252"/>
      <c r="S819" s="186"/>
    </row>
    <row r="820" spans="1:19" s="184" customFormat="1" ht="18" customHeight="1">
      <c r="A820" s="186"/>
      <c r="B820" s="253" t="s">
        <v>275</v>
      </c>
      <c r="C820" s="250" t="s">
        <v>998</v>
      </c>
      <c r="D820" s="250" t="s">
        <v>897</v>
      </c>
      <c r="E820" s="254" t="s">
        <v>849</v>
      </c>
      <c r="F820" s="254"/>
      <c r="G820" s="250" t="s">
        <v>898</v>
      </c>
      <c r="H820" s="250"/>
      <c r="I820" s="250" t="s">
        <v>899</v>
      </c>
      <c r="J820" s="250"/>
      <c r="K820" s="251" t="s">
        <v>898</v>
      </c>
      <c r="L820" s="251"/>
      <c r="M820" s="251" t="s">
        <v>899</v>
      </c>
      <c r="N820" s="251"/>
      <c r="O820" s="251"/>
      <c r="P820" s="252"/>
      <c r="Q820" s="252"/>
      <c r="R820" s="252"/>
      <c r="S820" s="186"/>
    </row>
    <row r="821" spans="1:19" s="184" customFormat="1" ht="45.75" customHeight="1">
      <c r="A821" s="186"/>
      <c r="B821" s="253"/>
      <c r="C821" s="250"/>
      <c r="D821" s="250"/>
      <c r="E821" s="190" t="s">
        <v>900</v>
      </c>
      <c r="F821" s="190" t="s">
        <v>901</v>
      </c>
      <c r="G821" s="190" t="s">
        <v>900</v>
      </c>
      <c r="H821" s="191" t="s">
        <v>902</v>
      </c>
      <c r="I821" s="190" t="s">
        <v>900</v>
      </c>
      <c r="J821" s="191" t="s">
        <v>902</v>
      </c>
      <c r="K821" s="191" t="s">
        <v>900</v>
      </c>
      <c r="L821" s="191" t="s">
        <v>901</v>
      </c>
      <c r="M821" s="191" t="s">
        <v>900</v>
      </c>
      <c r="N821" s="191" t="s">
        <v>901</v>
      </c>
      <c r="O821" s="251"/>
      <c r="P821" s="191" t="s">
        <v>903</v>
      </c>
      <c r="Q821" s="191" t="s">
        <v>904</v>
      </c>
      <c r="R821" s="192" t="s">
        <v>905</v>
      </c>
      <c r="S821" s="186"/>
    </row>
    <row r="822" spans="1:19" s="184" customFormat="1" ht="15" customHeight="1">
      <c r="A822" s="186"/>
      <c r="B822" s="193" t="s">
        <v>285</v>
      </c>
      <c r="C822" s="194" t="s">
        <v>1003</v>
      </c>
      <c r="D822" s="194" t="s">
        <v>914</v>
      </c>
      <c r="E822" s="195">
        <v>42</v>
      </c>
      <c r="F822" s="196">
        <v>9.3105741520727106E-3</v>
      </c>
      <c r="G822" s="195">
        <v>4469</v>
      </c>
      <c r="H822" s="196">
        <v>0.11641052357384736</v>
      </c>
      <c r="I822" s="195">
        <v>38685</v>
      </c>
      <c r="J822" s="196">
        <v>0.10970484476558867</v>
      </c>
      <c r="K822" s="195">
        <v>117</v>
      </c>
      <c r="L822" s="196">
        <v>2.6180353546654732E-2</v>
      </c>
      <c r="M822" s="195">
        <v>1412</v>
      </c>
      <c r="N822" s="196">
        <v>3.6499935375468529E-2</v>
      </c>
      <c r="O822" s="197" t="s">
        <v>917</v>
      </c>
      <c r="P822" s="198">
        <v>8.6562989483105834</v>
      </c>
      <c r="Q822" s="198">
        <v>7.9462316176470589</v>
      </c>
      <c r="R822" s="199"/>
      <c r="S822" s="186"/>
    </row>
    <row r="823" spans="1:19" s="184" customFormat="1" ht="15" customHeight="1">
      <c r="A823" s="186"/>
      <c r="B823" s="193" t="s">
        <v>287</v>
      </c>
      <c r="C823" s="194" t="s">
        <v>1003</v>
      </c>
      <c r="D823" s="194" t="s">
        <v>914</v>
      </c>
      <c r="E823" s="195">
        <v>16</v>
      </c>
      <c r="F823" s="196">
        <v>1.679084898730192E-3</v>
      </c>
      <c r="G823" s="195">
        <v>9513</v>
      </c>
      <c r="H823" s="196">
        <v>0.24779890596509507</v>
      </c>
      <c r="I823" s="195">
        <v>101075</v>
      </c>
      <c r="J823" s="196">
        <v>0.286633506131107</v>
      </c>
      <c r="K823" s="195">
        <v>202</v>
      </c>
      <c r="L823" s="196">
        <v>2.1234100704299382E-2</v>
      </c>
      <c r="M823" s="195">
        <v>1811</v>
      </c>
      <c r="N823" s="196">
        <v>1.7917388078159784E-2</v>
      </c>
      <c r="O823" s="197" t="s">
        <v>919</v>
      </c>
      <c r="P823" s="198">
        <v>10.62493430043099</v>
      </c>
      <c r="Q823" s="198">
        <v>10.00977338631726</v>
      </c>
      <c r="R823" s="199"/>
      <c r="S823" s="186"/>
    </row>
    <row r="824" spans="1:19" s="184" customFormat="1" ht="15" customHeight="1">
      <c r="A824" s="186"/>
      <c r="B824" s="193" t="s">
        <v>500</v>
      </c>
      <c r="C824" s="194" t="s">
        <v>999</v>
      </c>
      <c r="D824" s="194" t="s">
        <v>914</v>
      </c>
      <c r="E824" s="195">
        <v>7</v>
      </c>
      <c r="F824" s="196">
        <v>1.417004048582996E-2</v>
      </c>
      <c r="G824" s="195">
        <v>487</v>
      </c>
      <c r="H824" s="196">
        <v>1.2685595207085178E-2</v>
      </c>
      <c r="I824" s="195">
        <v>4165</v>
      </c>
      <c r="J824" s="196">
        <v>1.1811313905872478E-2</v>
      </c>
      <c r="K824" s="195">
        <v>9</v>
      </c>
      <c r="L824" s="196">
        <v>1.8480492813141684E-2</v>
      </c>
      <c r="M824" s="195">
        <v>83</v>
      </c>
      <c r="N824" s="196">
        <v>1.9927971188475391E-2</v>
      </c>
      <c r="O824" s="197" t="s">
        <v>921</v>
      </c>
      <c r="P824" s="198">
        <v>8.5523613963039011</v>
      </c>
      <c r="Q824" s="198">
        <v>8.1255230125523017</v>
      </c>
      <c r="R824" s="199"/>
      <c r="S824" s="186"/>
    </row>
    <row r="825" spans="1:19" s="184" customFormat="1" ht="15" customHeight="1">
      <c r="A825" s="186"/>
      <c r="B825" s="193" t="s">
        <v>760</v>
      </c>
      <c r="C825" s="194" t="s">
        <v>1003</v>
      </c>
      <c r="D825" s="194" t="s">
        <v>914</v>
      </c>
      <c r="E825" s="195">
        <v>22</v>
      </c>
      <c r="F825" s="196">
        <v>8.6071987480438178E-3</v>
      </c>
      <c r="G825" s="195">
        <v>2534</v>
      </c>
      <c r="H825" s="196">
        <v>6.6006772597030472E-2</v>
      </c>
      <c r="I825" s="195">
        <v>17473</v>
      </c>
      <c r="J825" s="196">
        <v>4.9550801411118797E-2</v>
      </c>
      <c r="K825" s="195">
        <v>131</v>
      </c>
      <c r="L825" s="196">
        <v>5.1696921862667722E-2</v>
      </c>
      <c r="M825" s="195">
        <v>800</v>
      </c>
      <c r="N825" s="196">
        <v>4.578492531334058E-2</v>
      </c>
      <c r="O825" s="197" t="s">
        <v>920</v>
      </c>
      <c r="P825" s="198">
        <v>6.8954222573007105</v>
      </c>
      <c r="Q825" s="198">
        <v>6.2297128589263417</v>
      </c>
      <c r="R825" s="199"/>
      <c r="S825" s="186"/>
    </row>
    <row r="826" spans="1:19" s="184" customFormat="1" ht="15" customHeight="1">
      <c r="A826" s="186"/>
      <c r="B826" s="193" t="s">
        <v>305</v>
      </c>
      <c r="C826" s="194" t="s">
        <v>1003</v>
      </c>
      <c r="D826" s="194" t="s">
        <v>914</v>
      </c>
      <c r="E826" s="195">
        <v>41</v>
      </c>
      <c r="F826" s="196">
        <v>3.0850263355906696E-2</v>
      </c>
      <c r="G826" s="195">
        <v>1288</v>
      </c>
      <c r="H826" s="196">
        <v>3.3550403750976815E-2</v>
      </c>
      <c r="I826" s="195">
        <v>8633</v>
      </c>
      <c r="J826" s="196">
        <v>2.4481890263960887E-2</v>
      </c>
      <c r="K826" s="195">
        <v>21</v>
      </c>
      <c r="L826" s="196">
        <v>1.6304347826086956E-2</v>
      </c>
      <c r="M826" s="195">
        <v>83</v>
      </c>
      <c r="N826" s="196">
        <v>9.6142708212672307E-3</v>
      </c>
      <c r="O826" s="197" t="s">
        <v>918</v>
      </c>
      <c r="P826" s="198">
        <v>6.7026397515527947</v>
      </c>
      <c r="Q826" s="198">
        <v>6.416732438831886</v>
      </c>
      <c r="R826" s="199"/>
      <c r="S826" s="186"/>
    </row>
    <row r="827" spans="1:19" s="184" customFormat="1" ht="15" customHeight="1">
      <c r="A827" s="186"/>
      <c r="B827" s="193" t="s">
        <v>683</v>
      </c>
      <c r="C827" s="194" t="s">
        <v>936</v>
      </c>
      <c r="D827" s="194" t="s">
        <v>914</v>
      </c>
      <c r="E827" s="195">
        <v>13</v>
      </c>
      <c r="F827" s="196">
        <v>2.4163568773234202E-2</v>
      </c>
      <c r="G827" s="195">
        <v>525</v>
      </c>
      <c r="H827" s="196">
        <v>1.3675436311539464E-2</v>
      </c>
      <c r="I827" s="195">
        <v>4885</v>
      </c>
      <c r="J827" s="196">
        <v>1.3853125673514299E-2</v>
      </c>
      <c r="K827" s="195">
        <v>11</v>
      </c>
      <c r="L827" s="196">
        <v>2.0952380952380951E-2</v>
      </c>
      <c r="M827" s="195">
        <v>389</v>
      </c>
      <c r="N827" s="196">
        <v>7.9631525076765602E-2</v>
      </c>
      <c r="O827" s="197" t="s">
        <v>951</v>
      </c>
      <c r="P827" s="198">
        <v>9.3047619047619055</v>
      </c>
      <c r="Q827" s="198">
        <v>8.1167315175097272</v>
      </c>
      <c r="R827" s="199"/>
      <c r="S827" s="186"/>
    </row>
    <row r="828" spans="1:19" s="184" customFormat="1" ht="15" customHeight="1">
      <c r="A828" s="186"/>
      <c r="B828" s="193" t="s">
        <v>343</v>
      </c>
      <c r="C828" s="194" t="s">
        <v>1005</v>
      </c>
      <c r="D828" s="194" t="s">
        <v>914</v>
      </c>
      <c r="E828" s="195">
        <v>9</v>
      </c>
      <c r="F828" s="196">
        <v>3.4351145038167941E-2</v>
      </c>
      <c r="G828" s="195">
        <v>253</v>
      </c>
      <c r="H828" s="196">
        <v>6.5902578796561608E-3</v>
      </c>
      <c r="I828" s="195">
        <v>1105</v>
      </c>
      <c r="J828" s="196">
        <v>3.1336138933947388E-3</v>
      </c>
      <c r="K828" s="195">
        <v>2</v>
      </c>
      <c r="L828" s="196">
        <v>7.9051383399209481E-3</v>
      </c>
      <c r="M828" s="195">
        <v>5</v>
      </c>
      <c r="N828" s="196">
        <v>4.5248868778280547E-3</v>
      </c>
      <c r="O828" s="197" t="s">
        <v>920</v>
      </c>
      <c r="P828" s="198">
        <v>4.3675889328063242</v>
      </c>
      <c r="Q828" s="198">
        <v>4.2788844621513942</v>
      </c>
      <c r="R828" s="199"/>
      <c r="S828" s="186"/>
    </row>
    <row r="829" spans="1:19" s="184" customFormat="1" ht="15" customHeight="1">
      <c r="A829" s="186"/>
      <c r="B829" s="193" t="s">
        <v>407</v>
      </c>
      <c r="C829" s="194" t="s">
        <v>1000</v>
      </c>
      <c r="D829" s="194" t="s">
        <v>914</v>
      </c>
      <c r="E829" s="195">
        <v>13</v>
      </c>
      <c r="F829" s="196">
        <v>3.8348082595870206E-2</v>
      </c>
      <c r="G829" s="195">
        <v>326</v>
      </c>
      <c r="H829" s="196">
        <v>8.4917947382130762E-3</v>
      </c>
      <c r="I829" s="195">
        <v>2157</v>
      </c>
      <c r="J829" s="196">
        <v>6.1169277538936214E-3</v>
      </c>
      <c r="K829" s="195">
        <v>1</v>
      </c>
      <c r="L829" s="196">
        <v>3.0674846625766872E-3</v>
      </c>
      <c r="M829" s="195">
        <v>7</v>
      </c>
      <c r="N829" s="196">
        <v>3.2452480296708392E-3</v>
      </c>
      <c r="O829" s="197" t="s">
        <v>939</v>
      </c>
      <c r="P829" s="198">
        <v>6.6165644171779139</v>
      </c>
      <c r="Q829" s="198">
        <v>6.5507692307692311</v>
      </c>
      <c r="R829" s="199"/>
      <c r="S829" s="186"/>
    </row>
    <row r="830" spans="1:19" s="184" customFormat="1" ht="15" customHeight="1">
      <c r="A830" s="186"/>
      <c r="B830" s="193" t="s">
        <v>286</v>
      </c>
      <c r="C830" s="194" t="s">
        <v>1003</v>
      </c>
      <c r="D830" s="194" t="s">
        <v>914</v>
      </c>
      <c r="E830" s="195">
        <v>16</v>
      </c>
      <c r="F830" s="196">
        <v>1.0382868267358857E-2</v>
      </c>
      <c r="G830" s="195">
        <v>1525</v>
      </c>
      <c r="H830" s="196">
        <v>3.9723886428757488E-2</v>
      </c>
      <c r="I830" s="195">
        <v>12352</v>
      </c>
      <c r="J830" s="196">
        <v>3.5028415213766352E-2</v>
      </c>
      <c r="K830" s="195">
        <v>42</v>
      </c>
      <c r="L830" s="196">
        <v>2.7540983606557379E-2</v>
      </c>
      <c r="M830" s="195">
        <v>449</v>
      </c>
      <c r="N830" s="196">
        <v>3.6350388601036267E-2</v>
      </c>
      <c r="O830" s="197" t="s">
        <v>918</v>
      </c>
      <c r="P830" s="198">
        <v>8.0996721311475408</v>
      </c>
      <c r="Q830" s="198">
        <v>7.4565070802427513</v>
      </c>
      <c r="R830" s="199"/>
      <c r="S830" s="186"/>
    </row>
    <row r="831" spans="1:19" s="184" customFormat="1" ht="15" customHeight="1">
      <c r="A831" s="186"/>
      <c r="B831" s="193" t="s">
        <v>288</v>
      </c>
      <c r="C831" s="194" t="s">
        <v>1003</v>
      </c>
      <c r="D831" s="194" t="s">
        <v>914</v>
      </c>
      <c r="E831" s="195">
        <v>8</v>
      </c>
      <c r="F831" s="196">
        <v>6.1068702290076335E-3</v>
      </c>
      <c r="G831" s="195">
        <v>1302</v>
      </c>
      <c r="H831" s="196">
        <v>3.3915082052617868E-2</v>
      </c>
      <c r="I831" s="195">
        <v>11332</v>
      </c>
      <c r="J831" s="196">
        <v>3.2135848542940437E-2</v>
      </c>
      <c r="K831" s="195">
        <v>11</v>
      </c>
      <c r="L831" s="196">
        <v>8.4485407066052232E-3</v>
      </c>
      <c r="M831" s="195">
        <v>97</v>
      </c>
      <c r="N831" s="196">
        <v>8.5598305683021528E-3</v>
      </c>
      <c r="O831" s="197" t="s">
        <v>919</v>
      </c>
      <c r="P831" s="198">
        <v>8.7035330261136714</v>
      </c>
      <c r="Q831" s="198">
        <v>8.4469403563129362</v>
      </c>
      <c r="R831" s="199"/>
      <c r="S831" s="186"/>
    </row>
    <row r="832" spans="1:19" s="184" customFormat="1" ht="15" customHeight="1">
      <c r="A832" s="186"/>
      <c r="B832" s="193" t="s">
        <v>335</v>
      </c>
      <c r="C832" s="194" t="s">
        <v>1005</v>
      </c>
      <c r="D832" s="194" t="s">
        <v>914</v>
      </c>
      <c r="E832" s="195">
        <v>11</v>
      </c>
      <c r="F832" s="196">
        <v>1.9538188277087035E-2</v>
      </c>
      <c r="G832" s="195">
        <v>552</v>
      </c>
      <c r="H832" s="196">
        <v>1.437874446470435E-2</v>
      </c>
      <c r="I832" s="195">
        <v>3448</v>
      </c>
      <c r="J832" s="196">
        <v>9.7780096872624976E-3</v>
      </c>
      <c r="K832" s="195">
        <v>14</v>
      </c>
      <c r="L832" s="196">
        <v>2.5362318840579712E-2</v>
      </c>
      <c r="M832" s="195">
        <v>51</v>
      </c>
      <c r="N832" s="196">
        <v>1.4791183294663572E-2</v>
      </c>
      <c r="O832" s="197" t="s">
        <v>931</v>
      </c>
      <c r="P832" s="198">
        <v>6.2463768115942031</v>
      </c>
      <c r="Q832" s="198">
        <v>5.9237918215613385</v>
      </c>
      <c r="R832" s="199"/>
      <c r="S832" s="186"/>
    </row>
    <row r="833" spans="1:19" s="184" customFormat="1" ht="15" customHeight="1">
      <c r="A833" s="186"/>
      <c r="B833" s="193" t="s">
        <v>797</v>
      </c>
      <c r="C833" s="194" t="s">
        <v>1003</v>
      </c>
      <c r="D833" s="194" t="s">
        <v>914</v>
      </c>
      <c r="E833" s="195">
        <v>50</v>
      </c>
      <c r="F833" s="196">
        <v>2.5866528711846869E-2</v>
      </c>
      <c r="G833" s="195">
        <v>1883</v>
      </c>
      <c r="H833" s="196">
        <v>4.9049231570721545E-2</v>
      </c>
      <c r="I833" s="195">
        <v>12618</v>
      </c>
      <c r="J833" s="196">
        <v>3.5782751227922911E-2</v>
      </c>
      <c r="K833" s="195">
        <v>52</v>
      </c>
      <c r="L833" s="196">
        <v>2.7615507169410514E-2</v>
      </c>
      <c r="M833" s="195">
        <v>344</v>
      </c>
      <c r="N833" s="196">
        <v>2.7262640672055794E-2</v>
      </c>
      <c r="O833" s="197" t="s">
        <v>943</v>
      </c>
      <c r="P833" s="198">
        <v>6.7010090281465748</v>
      </c>
      <c r="Q833" s="198">
        <v>6.2206444565811037</v>
      </c>
      <c r="R833" s="199"/>
      <c r="S833" s="186"/>
    </row>
    <row r="834" spans="1:19" s="184" customFormat="1" ht="15" customHeight="1">
      <c r="A834" s="186"/>
      <c r="B834" s="193" t="s">
        <v>292</v>
      </c>
      <c r="C834" s="194" t="s">
        <v>1003</v>
      </c>
      <c r="D834" s="194" t="s">
        <v>914</v>
      </c>
      <c r="E834" s="195">
        <v>10</v>
      </c>
      <c r="F834" s="196">
        <v>1.1013215859030838E-2</v>
      </c>
      <c r="G834" s="195">
        <v>898</v>
      </c>
      <c r="H834" s="196">
        <v>2.3391508205261789E-2</v>
      </c>
      <c r="I834" s="195">
        <v>6776</v>
      </c>
      <c r="J834" s="196">
        <v>1.9215717413251357E-2</v>
      </c>
      <c r="K834" s="195">
        <v>14</v>
      </c>
      <c r="L834" s="196">
        <v>1.5590200445434299E-2</v>
      </c>
      <c r="M834" s="195">
        <v>95</v>
      </c>
      <c r="N834" s="196">
        <v>1.4020070838252656E-2</v>
      </c>
      <c r="O834" s="197" t="s">
        <v>921</v>
      </c>
      <c r="P834" s="198">
        <v>7.5456570155902005</v>
      </c>
      <c r="Q834" s="198">
        <v>7.2092760180995477</v>
      </c>
      <c r="R834" s="199"/>
      <c r="S834" s="186"/>
    </row>
    <row r="835" spans="1:19" s="184" customFormat="1" ht="15" customHeight="1">
      <c r="A835" s="186"/>
      <c r="B835" s="193" t="s">
        <v>299</v>
      </c>
      <c r="C835" s="194" t="s">
        <v>1003</v>
      </c>
      <c r="D835" s="194" t="s">
        <v>914</v>
      </c>
      <c r="E835" s="195">
        <v>19</v>
      </c>
      <c r="F835" s="196">
        <v>2.1889400921658985E-2</v>
      </c>
      <c r="G835" s="195">
        <v>849</v>
      </c>
      <c r="H835" s="196">
        <v>2.2115134149518104E-2</v>
      </c>
      <c r="I835" s="195">
        <v>7091</v>
      </c>
      <c r="J835" s="196">
        <v>2.0109010061594657E-2</v>
      </c>
      <c r="K835" s="195">
        <v>41</v>
      </c>
      <c r="L835" s="196">
        <v>4.8292108362779744E-2</v>
      </c>
      <c r="M835" s="195">
        <v>318</v>
      </c>
      <c r="N835" s="196">
        <v>4.4845578902834582E-2</v>
      </c>
      <c r="O835" s="197" t="s">
        <v>926</v>
      </c>
      <c r="P835" s="198">
        <v>8.3521790341578335</v>
      </c>
      <c r="Q835" s="198">
        <v>7.4690594059405937</v>
      </c>
      <c r="R835" s="199"/>
      <c r="S835" s="186"/>
    </row>
    <row r="836" spans="1:19" s="184" customFormat="1" ht="15" customHeight="1">
      <c r="A836" s="186"/>
      <c r="B836" s="193" t="s">
        <v>284</v>
      </c>
      <c r="C836" s="194" t="s">
        <v>1003</v>
      </c>
      <c r="D836" s="194" t="s">
        <v>914</v>
      </c>
      <c r="E836" s="195">
        <v>15</v>
      </c>
      <c r="F836" s="196">
        <v>1.6216216216216217E-2</v>
      </c>
      <c r="G836" s="195">
        <v>910</v>
      </c>
      <c r="H836" s="196">
        <v>2.3704089606668404E-2</v>
      </c>
      <c r="I836" s="195">
        <v>8010</v>
      </c>
      <c r="J836" s="196">
        <v>2.2715155915015255E-2</v>
      </c>
      <c r="K836" s="195">
        <v>19</v>
      </c>
      <c r="L836" s="196">
        <v>2.0879120879120878E-2</v>
      </c>
      <c r="M836" s="195">
        <v>194</v>
      </c>
      <c r="N836" s="196">
        <v>2.4219725343320848E-2</v>
      </c>
      <c r="O836" s="197" t="s">
        <v>908</v>
      </c>
      <c r="P836" s="198">
        <v>8.8021978021978029</v>
      </c>
      <c r="Q836" s="198">
        <v>8.2177328843995507</v>
      </c>
      <c r="R836" s="199"/>
      <c r="S836" s="186"/>
    </row>
    <row r="837" spans="1:19" s="184" customFormat="1" ht="15" customHeight="1">
      <c r="A837" s="186"/>
      <c r="B837" s="193" t="s">
        <v>304</v>
      </c>
      <c r="C837" s="194" t="s">
        <v>1003</v>
      </c>
      <c r="D837" s="194" t="s">
        <v>914</v>
      </c>
      <c r="E837" s="195">
        <v>3</v>
      </c>
      <c r="F837" s="196">
        <v>1.3953488372093023E-2</v>
      </c>
      <c r="G837" s="195">
        <v>212</v>
      </c>
      <c r="H837" s="196">
        <v>5.5222714248502214E-3</v>
      </c>
      <c r="I837" s="195">
        <v>2268</v>
      </c>
      <c r="J837" s="196">
        <v>6.4317070680717358E-3</v>
      </c>
      <c r="K837" s="195">
        <v>80</v>
      </c>
      <c r="L837" s="196">
        <v>0.37735849056603776</v>
      </c>
      <c r="M837" s="195">
        <v>707</v>
      </c>
      <c r="N837" s="196">
        <v>0.31172839506172839</v>
      </c>
      <c r="O837" s="197" t="s">
        <v>928</v>
      </c>
      <c r="P837" s="198">
        <v>10.69811320754717</v>
      </c>
      <c r="Q837" s="198">
        <v>5.7575757575757578</v>
      </c>
      <c r="R837" s="199"/>
      <c r="S837" s="186"/>
    </row>
    <row r="838" spans="1:19" s="184" customFormat="1" ht="15" customHeight="1">
      <c r="A838" s="186"/>
      <c r="B838" s="193" t="s">
        <v>290</v>
      </c>
      <c r="C838" s="194" t="s">
        <v>1003</v>
      </c>
      <c r="D838" s="194" t="s">
        <v>914</v>
      </c>
      <c r="E838" s="195">
        <v>16</v>
      </c>
      <c r="F838" s="196">
        <v>2.1304926764314249E-2</v>
      </c>
      <c r="G838" s="195">
        <v>735</v>
      </c>
      <c r="H838" s="196">
        <v>1.914561083615525E-2</v>
      </c>
      <c r="I838" s="195">
        <v>5377</v>
      </c>
      <c r="J838" s="196">
        <v>1.5248363714736209E-2</v>
      </c>
      <c r="K838" s="195">
        <v>19</v>
      </c>
      <c r="L838" s="196">
        <v>2.5850340136054421E-2</v>
      </c>
      <c r="M838" s="195">
        <v>184</v>
      </c>
      <c r="N838" s="196">
        <v>3.4219825181327879E-2</v>
      </c>
      <c r="O838" s="197" t="s">
        <v>918</v>
      </c>
      <c r="P838" s="198">
        <v>7.315646258503401</v>
      </c>
      <c r="Q838" s="198">
        <v>6.722067039106145</v>
      </c>
      <c r="R838" s="199"/>
      <c r="S838" s="186"/>
    </row>
    <row r="839" spans="1:19" s="184" customFormat="1" ht="15" customHeight="1">
      <c r="A839" s="186"/>
      <c r="B839" s="193" t="s">
        <v>281</v>
      </c>
      <c r="C839" s="194" t="s">
        <v>1003</v>
      </c>
      <c r="D839" s="194" t="s">
        <v>907</v>
      </c>
      <c r="E839" s="195">
        <v>113</v>
      </c>
      <c r="F839" s="196">
        <v>0.33137829912023459</v>
      </c>
      <c r="G839" s="195">
        <v>228</v>
      </c>
      <c r="H839" s="196">
        <v>5.9390466267257094E-3</v>
      </c>
      <c r="I839" s="195">
        <v>1677</v>
      </c>
      <c r="J839" s="196">
        <v>4.7557199087990745E-3</v>
      </c>
      <c r="K839" s="195">
        <v>19</v>
      </c>
      <c r="L839" s="196">
        <v>8.3333333333333329E-2</v>
      </c>
      <c r="M839" s="195">
        <v>161</v>
      </c>
      <c r="N839" s="196">
        <v>9.6004770423375074E-2</v>
      </c>
      <c r="O839" s="197" t="s">
        <v>913</v>
      </c>
      <c r="P839" s="198">
        <v>7.3552631578947372</v>
      </c>
      <c r="Q839" s="198">
        <v>5.9808612440191391</v>
      </c>
      <c r="R839" s="199">
        <v>3.7807017543859649</v>
      </c>
      <c r="S839" s="186"/>
    </row>
    <row r="840" spans="1:19" s="184" customFormat="1" ht="15" customHeight="1">
      <c r="A840" s="186"/>
      <c r="B840" s="193" t="s">
        <v>679</v>
      </c>
      <c r="C840" s="194" t="s">
        <v>936</v>
      </c>
      <c r="D840" s="194" t="s">
        <v>914</v>
      </c>
      <c r="E840" s="195">
        <v>13</v>
      </c>
      <c r="F840" s="196">
        <v>2.7253668763102725E-2</v>
      </c>
      <c r="G840" s="195">
        <v>464</v>
      </c>
      <c r="H840" s="196">
        <v>1.2086480854389164E-2</v>
      </c>
      <c r="I840" s="195">
        <v>3537</v>
      </c>
      <c r="J840" s="196">
        <v>1.0030400308540445E-2</v>
      </c>
      <c r="K840" s="195">
        <v>18</v>
      </c>
      <c r="L840" s="196">
        <v>3.8793103448275863E-2</v>
      </c>
      <c r="M840" s="195">
        <v>261</v>
      </c>
      <c r="N840" s="196">
        <v>7.3791348600508899E-2</v>
      </c>
      <c r="O840" s="197" t="s">
        <v>926</v>
      </c>
      <c r="P840" s="198">
        <v>7.6228448275862073</v>
      </c>
      <c r="Q840" s="198">
        <v>6.6188340807174884</v>
      </c>
      <c r="R840" s="199"/>
      <c r="S840" s="186"/>
    </row>
    <row r="841" spans="1:19" s="184" customFormat="1" ht="15" customHeight="1">
      <c r="A841" s="186"/>
      <c r="B841" s="193" t="s">
        <v>798</v>
      </c>
      <c r="C841" s="194" t="s">
        <v>1003</v>
      </c>
      <c r="D841" s="194" t="s">
        <v>914</v>
      </c>
      <c r="E841" s="195">
        <v>40</v>
      </c>
      <c r="F841" s="196">
        <v>3.6968576709796676E-2</v>
      </c>
      <c r="G841" s="195">
        <v>1042</v>
      </c>
      <c r="H841" s="196">
        <v>2.7142485022141182E-2</v>
      </c>
      <c r="I841" s="195">
        <v>6340</v>
      </c>
      <c r="J841" s="196">
        <v>1.7979286953957143E-2</v>
      </c>
      <c r="K841" s="195">
        <v>60</v>
      </c>
      <c r="L841" s="196">
        <v>5.7581573896353169E-2</v>
      </c>
      <c r="M841" s="195">
        <v>349</v>
      </c>
      <c r="N841" s="196">
        <v>5.5047318611987382E-2</v>
      </c>
      <c r="O841" s="197" t="s">
        <v>924</v>
      </c>
      <c r="P841" s="198">
        <v>6.0844529750479843</v>
      </c>
      <c r="Q841" s="198">
        <v>5.4246435845213847</v>
      </c>
      <c r="R841" s="199"/>
      <c r="S841" s="186"/>
    </row>
    <row r="842" spans="1:19" s="184" customFormat="1" ht="15" customHeight="1">
      <c r="A842" s="186"/>
      <c r="B842" s="193" t="s">
        <v>283</v>
      </c>
      <c r="C842" s="194" t="s">
        <v>1003</v>
      </c>
      <c r="D842" s="194" t="s">
        <v>914</v>
      </c>
      <c r="E842" s="195">
        <v>2</v>
      </c>
      <c r="F842" s="196">
        <v>4.4943820224719105E-3</v>
      </c>
      <c r="G842" s="195">
        <v>443</v>
      </c>
      <c r="H842" s="196">
        <v>1.1539463401927585E-2</v>
      </c>
      <c r="I842" s="195">
        <v>5041</v>
      </c>
      <c r="J842" s="196">
        <v>1.4295518223170026E-2</v>
      </c>
      <c r="K842" s="195">
        <v>94</v>
      </c>
      <c r="L842" s="196">
        <v>0.21218961625282168</v>
      </c>
      <c r="M842" s="195">
        <v>719</v>
      </c>
      <c r="N842" s="196">
        <v>0.14263043047014481</v>
      </c>
      <c r="O842" s="197" t="s">
        <v>916</v>
      </c>
      <c r="P842" s="198">
        <v>11.379232505643341</v>
      </c>
      <c r="Q842" s="198">
        <v>8.0744985673352438</v>
      </c>
      <c r="R842" s="199"/>
      <c r="S842" s="186"/>
    </row>
    <row r="843" spans="1:19" s="184" customFormat="1" ht="15" customHeight="1">
      <c r="A843" s="186"/>
      <c r="B843" s="193" t="s">
        <v>758</v>
      </c>
      <c r="C843" s="194" t="s">
        <v>918</v>
      </c>
      <c r="D843" s="194" t="s">
        <v>914</v>
      </c>
      <c r="E843" s="195"/>
      <c r="F843" s="196"/>
      <c r="G843" s="195">
        <v>482</v>
      </c>
      <c r="H843" s="196">
        <v>1.2555352956499089E-2</v>
      </c>
      <c r="I843" s="195">
        <v>3384</v>
      </c>
      <c r="J843" s="196">
        <v>9.5965153079165585E-3</v>
      </c>
      <c r="K843" s="195">
        <v>1</v>
      </c>
      <c r="L843" s="196">
        <v>2.0746887966804979E-3</v>
      </c>
      <c r="M843" s="195">
        <v>3</v>
      </c>
      <c r="N843" s="196">
        <v>8.8652482269503544E-4</v>
      </c>
      <c r="O843" s="197" t="s">
        <v>953</v>
      </c>
      <c r="P843" s="198">
        <v>7.0207468879668049</v>
      </c>
      <c r="Q843" s="198">
        <v>6.9771309771309769</v>
      </c>
      <c r="R843" s="199"/>
      <c r="S843" s="186"/>
    </row>
    <row r="844" spans="1:19" s="184" customFormat="1" ht="15" customHeight="1">
      <c r="A844" s="186"/>
      <c r="B844" s="193" t="s">
        <v>796</v>
      </c>
      <c r="C844" s="194" t="s">
        <v>1003</v>
      </c>
      <c r="D844" s="194" t="s">
        <v>914</v>
      </c>
      <c r="E844" s="195">
        <v>5</v>
      </c>
      <c r="F844" s="196">
        <v>8.0645161290322578E-3</v>
      </c>
      <c r="G844" s="195">
        <v>615</v>
      </c>
      <c r="H844" s="196">
        <v>1.6019796822089087E-2</v>
      </c>
      <c r="I844" s="195">
        <v>6453</v>
      </c>
      <c r="J844" s="196">
        <v>1.8299737967489821E-2</v>
      </c>
      <c r="K844" s="195">
        <v>193</v>
      </c>
      <c r="L844" s="196">
        <v>0.31382113821138213</v>
      </c>
      <c r="M844" s="195">
        <v>1583</v>
      </c>
      <c r="N844" s="196">
        <v>0.24531225786455912</v>
      </c>
      <c r="O844" s="197" t="s">
        <v>924</v>
      </c>
      <c r="P844" s="198">
        <v>10.492682926829268</v>
      </c>
      <c r="Q844" s="198">
        <v>6.5094786729857823</v>
      </c>
      <c r="R844" s="199"/>
      <c r="S844" s="186"/>
    </row>
    <row r="845" spans="1:19" s="184" customFormat="1" ht="15" customHeight="1">
      <c r="A845" s="186"/>
      <c r="B845" s="193" t="s">
        <v>315</v>
      </c>
      <c r="C845" s="194" t="s">
        <v>1566</v>
      </c>
      <c r="D845" s="194" t="s">
        <v>914</v>
      </c>
      <c r="E845" s="195">
        <v>8</v>
      </c>
      <c r="F845" s="196">
        <v>1.3937282229965157E-2</v>
      </c>
      <c r="G845" s="195">
        <v>566</v>
      </c>
      <c r="H845" s="196">
        <v>1.4743422766345403E-2</v>
      </c>
      <c r="I845" s="195">
        <v>4139</v>
      </c>
      <c r="J845" s="196">
        <v>1.173758181426319E-2</v>
      </c>
      <c r="K845" s="195">
        <v>7</v>
      </c>
      <c r="L845" s="196">
        <v>1.2367491166077738E-2</v>
      </c>
      <c r="M845" s="195">
        <v>42</v>
      </c>
      <c r="N845" s="196">
        <v>1.0147378593863252E-2</v>
      </c>
      <c r="O845" s="197" t="s">
        <v>918</v>
      </c>
      <c r="P845" s="198">
        <v>7.3127208480565367</v>
      </c>
      <c r="Q845" s="198">
        <v>7.0787119856887299</v>
      </c>
      <c r="R845" s="199"/>
      <c r="S845" s="186"/>
    </row>
    <row r="846" spans="1:19" s="184" customFormat="1" ht="15" customHeight="1">
      <c r="A846" s="186"/>
      <c r="B846" s="193" t="s">
        <v>298</v>
      </c>
      <c r="C846" s="194" t="s">
        <v>1003</v>
      </c>
      <c r="D846" s="194" t="s">
        <v>914</v>
      </c>
      <c r="E846" s="195">
        <v>1</v>
      </c>
      <c r="F846" s="196">
        <v>2.9585798816568047E-3</v>
      </c>
      <c r="G846" s="195">
        <v>337</v>
      </c>
      <c r="H846" s="196">
        <v>8.7783276895024749E-3</v>
      </c>
      <c r="I846" s="195">
        <v>4201</v>
      </c>
      <c r="J846" s="196">
        <v>1.1913404494254569E-2</v>
      </c>
      <c r="K846" s="195">
        <v>106</v>
      </c>
      <c r="L846" s="196">
        <v>0.31454005934718099</v>
      </c>
      <c r="M846" s="195">
        <v>749</v>
      </c>
      <c r="N846" s="196">
        <v>0.17829088312306593</v>
      </c>
      <c r="O846" s="197" t="s">
        <v>925</v>
      </c>
      <c r="P846" s="198">
        <v>12.465875370919882</v>
      </c>
      <c r="Q846" s="198">
        <v>8.5194805194805188</v>
      </c>
      <c r="R846" s="199"/>
      <c r="S846" s="186"/>
    </row>
    <row r="847" spans="1:19" s="184" customFormat="1" ht="15" customHeight="1">
      <c r="A847" s="186"/>
      <c r="B847" s="193" t="s">
        <v>795</v>
      </c>
      <c r="C847" s="194" t="s">
        <v>1003</v>
      </c>
      <c r="D847" s="194" t="s">
        <v>914</v>
      </c>
      <c r="E847" s="195">
        <v>3</v>
      </c>
      <c r="F847" s="196">
        <v>7.6142131979695434E-3</v>
      </c>
      <c r="G847" s="195">
        <v>391</v>
      </c>
      <c r="H847" s="196">
        <v>1.0184943995832248E-2</v>
      </c>
      <c r="I847" s="195">
        <v>5372</v>
      </c>
      <c r="J847" s="196">
        <v>1.5234184466349807E-2</v>
      </c>
      <c r="K847" s="195">
        <v>6</v>
      </c>
      <c r="L847" s="196">
        <v>1.5345268542199489E-2</v>
      </c>
      <c r="M847" s="195">
        <v>84</v>
      </c>
      <c r="N847" s="196">
        <v>1.5636634400595682E-2</v>
      </c>
      <c r="O847" s="197" t="s">
        <v>912</v>
      </c>
      <c r="P847" s="198">
        <v>13.739130434782609</v>
      </c>
      <c r="Q847" s="198">
        <v>13.111688311688312</v>
      </c>
      <c r="R847" s="199"/>
      <c r="S847" s="186"/>
    </row>
    <row r="848" spans="1:19" s="184" customFormat="1" ht="15" customHeight="1">
      <c r="A848" s="186"/>
      <c r="B848" s="193" t="s">
        <v>686</v>
      </c>
      <c r="C848" s="194" t="s">
        <v>936</v>
      </c>
      <c r="D848" s="194" t="s">
        <v>914</v>
      </c>
      <c r="E848" s="195">
        <v>3</v>
      </c>
      <c r="F848" s="196">
        <v>1.1320754716981131E-2</v>
      </c>
      <c r="G848" s="195">
        <v>262</v>
      </c>
      <c r="H848" s="196">
        <v>6.8246939307111225E-3</v>
      </c>
      <c r="I848" s="195">
        <v>1686</v>
      </c>
      <c r="J848" s="196">
        <v>4.7812425558945975E-3</v>
      </c>
      <c r="K848" s="195">
        <v>3</v>
      </c>
      <c r="L848" s="196">
        <v>1.1450381679389313E-2</v>
      </c>
      <c r="M848" s="195">
        <v>7</v>
      </c>
      <c r="N848" s="196">
        <v>4.1518386714116248E-3</v>
      </c>
      <c r="O848" s="197" t="s">
        <v>916</v>
      </c>
      <c r="P848" s="198">
        <v>6.4351145038167941</v>
      </c>
      <c r="Q848" s="198">
        <v>6.2972972972972974</v>
      </c>
      <c r="R848" s="199"/>
      <c r="S848" s="186"/>
    </row>
    <row r="849" spans="1:19" s="184" customFormat="1" ht="15" customHeight="1">
      <c r="A849" s="186"/>
      <c r="B849" s="193" t="s">
        <v>794</v>
      </c>
      <c r="C849" s="194" t="s">
        <v>1003</v>
      </c>
      <c r="D849" s="194" t="s">
        <v>914</v>
      </c>
      <c r="E849" s="195"/>
      <c r="F849" s="196"/>
      <c r="G849" s="195">
        <v>298</v>
      </c>
      <c r="H849" s="196">
        <v>7.7624381349309718E-3</v>
      </c>
      <c r="I849" s="195">
        <v>4100</v>
      </c>
      <c r="J849" s="196">
        <v>1.1626983676849258E-2</v>
      </c>
      <c r="K849" s="195">
        <v>5</v>
      </c>
      <c r="L849" s="196">
        <v>1.6778523489932886E-2</v>
      </c>
      <c r="M849" s="195">
        <v>51</v>
      </c>
      <c r="N849" s="196">
        <v>1.2439024390243903E-2</v>
      </c>
      <c r="O849" s="197" t="s">
        <v>912</v>
      </c>
      <c r="P849" s="198">
        <v>13.758389261744966</v>
      </c>
      <c r="Q849" s="198">
        <v>13.136518771331058</v>
      </c>
      <c r="R849" s="199"/>
      <c r="S849" s="186"/>
    </row>
    <row r="850" spans="1:19" s="184" customFormat="1" ht="15" customHeight="1">
      <c r="A850" s="186"/>
      <c r="B850" s="193" t="s">
        <v>302</v>
      </c>
      <c r="C850" s="194" t="s">
        <v>1003</v>
      </c>
      <c r="D850" s="194" t="s">
        <v>914</v>
      </c>
      <c r="E850" s="195">
        <v>16</v>
      </c>
      <c r="F850" s="196">
        <v>7.9601990049751242E-2</v>
      </c>
      <c r="G850" s="195">
        <v>185</v>
      </c>
      <c r="H850" s="196">
        <v>4.8189632716853347E-3</v>
      </c>
      <c r="I850" s="195">
        <v>979</v>
      </c>
      <c r="J850" s="196">
        <v>2.7762968340574205E-3</v>
      </c>
      <c r="K850" s="195">
        <v>21</v>
      </c>
      <c r="L850" s="196">
        <v>0.11351351351351352</v>
      </c>
      <c r="M850" s="195">
        <v>56</v>
      </c>
      <c r="N850" s="196">
        <v>5.7201225740551587E-2</v>
      </c>
      <c r="O850" s="197" t="s">
        <v>928</v>
      </c>
      <c r="P850" s="198">
        <v>5.2918918918918916</v>
      </c>
      <c r="Q850" s="198">
        <v>4.3475609756097562</v>
      </c>
      <c r="R850" s="199"/>
      <c r="S850" s="186"/>
    </row>
    <row r="851" spans="1:19" s="184" customFormat="1" ht="15" customHeight="1">
      <c r="A851" s="186"/>
      <c r="B851" s="193" t="s">
        <v>793</v>
      </c>
      <c r="C851" s="194" t="s">
        <v>1003</v>
      </c>
      <c r="D851" s="194" t="s">
        <v>914</v>
      </c>
      <c r="E851" s="195">
        <v>2</v>
      </c>
      <c r="F851" s="196">
        <v>4.1666666666666666E-3</v>
      </c>
      <c r="G851" s="195">
        <v>478</v>
      </c>
      <c r="H851" s="196">
        <v>1.2451159156030216E-2</v>
      </c>
      <c r="I851" s="195">
        <v>5384</v>
      </c>
      <c r="J851" s="196">
        <v>1.5268214662477171E-2</v>
      </c>
      <c r="K851" s="195">
        <v>11</v>
      </c>
      <c r="L851" s="196">
        <v>2.3012552301255231E-2</v>
      </c>
      <c r="M851" s="195">
        <v>101</v>
      </c>
      <c r="N851" s="196">
        <v>1.87592867756315E-2</v>
      </c>
      <c r="O851" s="197" t="s">
        <v>919</v>
      </c>
      <c r="P851" s="198">
        <v>11.263598326359833</v>
      </c>
      <c r="Q851" s="198">
        <v>10.605995717344754</v>
      </c>
      <c r="R851" s="199"/>
      <c r="S851" s="186"/>
    </row>
    <row r="852" spans="1:19" s="184" customFormat="1" ht="18.75" customHeight="1">
      <c r="A852" s="186"/>
      <c r="B852" s="200" t="s">
        <v>1006</v>
      </c>
      <c r="C852" s="201"/>
      <c r="D852" s="201"/>
      <c r="E852" s="202">
        <v>82</v>
      </c>
      <c r="F852" s="203">
        <v>6.4414768263943434E-2</v>
      </c>
      <c r="G852" s="202">
        <v>1191</v>
      </c>
      <c r="H852" s="203">
        <v>3.1023704089606668E-2</v>
      </c>
      <c r="I852" s="202">
        <v>22046</v>
      </c>
      <c r="J852" s="203">
        <v>6.2519141985321644E-2</v>
      </c>
      <c r="K852" s="202">
        <v>168</v>
      </c>
      <c r="L852" s="203">
        <v>0.14105793450881612</v>
      </c>
      <c r="M852" s="202">
        <v>2041</v>
      </c>
      <c r="N852" s="203">
        <v>9.257915268075842E-2</v>
      </c>
      <c r="O852" s="201"/>
      <c r="P852" s="204">
        <v>18.510495382031905</v>
      </c>
      <c r="Q852" s="204">
        <v>16.686217008797655</v>
      </c>
      <c r="R852" s="205">
        <v>5.2107472712006713</v>
      </c>
      <c r="S852" s="186"/>
    </row>
    <row r="853" spans="1:19" s="184" customFormat="1" ht="18" customHeight="1">
      <c r="A853" s="186"/>
      <c r="B853" s="200" t="s">
        <v>1007</v>
      </c>
      <c r="C853" s="201"/>
      <c r="D853" s="201"/>
      <c r="E853" s="202">
        <v>282</v>
      </c>
      <c r="F853" s="203">
        <v>8.223972003499562E-2</v>
      </c>
      <c r="G853" s="202">
        <v>3147</v>
      </c>
      <c r="H853" s="203">
        <v>8.1974472518885122E-2</v>
      </c>
      <c r="I853" s="202">
        <v>30839</v>
      </c>
      <c r="J853" s="203">
        <v>8.7454768197647373E-2</v>
      </c>
      <c r="K853" s="202">
        <v>339</v>
      </c>
      <c r="L853" s="203">
        <v>0.10772163965681601</v>
      </c>
      <c r="M853" s="202">
        <v>3443</v>
      </c>
      <c r="N853" s="203">
        <v>0.11164434644443724</v>
      </c>
      <c r="O853" s="201"/>
      <c r="P853" s="204">
        <v>9.799491579281856</v>
      </c>
      <c r="Q853" s="204">
        <v>8.1566951566951573</v>
      </c>
      <c r="R853" s="206"/>
      <c r="S853" s="186"/>
    </row>
    <row r="854" spans="1:19" s="184" customFormat="1" ht="18" customHeight="1">
      <c r="A854" s="186"/>
      <c r="B854" s="207" t="s">
        <v>887</v>
      </c>
      <c r="C854" s="208"/>
      <c r="D854" s="208"/>
      <c r="E854" s="209">
        <v>881</v>
      </c>
      <c r="F854" s="210">
        <v>2.2433857044638537E-2</v>
      </c>
      <c r="G854" s="209">
        <v>38390</v>
      </c>
      <c r="H854" s="210">
        <v>1</v>
      </c>
      <c r="I854" s="209">
        <v>352628</v>
      </c>
      <c r="J854" s="210">
        <v>1</v>
      </c>
      <c r="K854" s="209">
        <v>1837</v>
      </c>
      <c r="L854" s="210">
        <v>4.7851002865329513E-2</v>
      </c>
      <c r="M854" s="209">
        <v>16301</v>
      </c>
      <c r="N854" s="210">
        <v>4.6227185589346277E-2</v>
      </c>
      <c r="O854" s="208"/>
      <c r="P854" s="211">
        <v>9.1854128679343585</v>
      </c>
      <c r="Q854" s="211">
        <v>8.3311356113041342</v>
      </c>
      <c r="R854" s="212">
        <v>4.9809725158562363</v>
      </c>
      <c r="S854" s="186"/>
    </row>
    <row r="855" spans="1:19" s="184" customFormat="1" ht="15.75" customHeight="1">
      <c r="A855" s="186"/>
      <c r="B855" s="255" t="s">
        <v>988</v>
      </c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186"/>
    </row>
    <row r="856" spans="1:19" s="184" customFormat="1" ht="9" customHeight="1">
      <c r="A856" s="186"/>
      <c r="B856" s="186"/>
      <c r="C856" s="186"/>
      <c r="D856" s="186"/>
      <c r="E856" s="186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6"/>
      <c r="R856" s="186"/>
      <c r="S856" s="186"/>
    </row>
    <row r="857" spans="1:19" s="184" customFormat="1" ht="9" customHeight="1">
      <c r="A857" s="186"/>
      <c r="B857" s="186"/>
      <c r="C857" s="186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6"/>
      <c r="R857" s="186"/>
      <c r="S857" s="186"/>
    </row>
    <row r="858" spans="1:19" s="184" customFormat="1" ht="18" customHeight="1">
      <c r="A858" s="186"/>
      <c r="B858" s="187" t="s">
        <v>3689</v>
      </c>
      <c r="C858" s="186"/>
      <c r="D858" s="186"/>
      <c r="E858" s="186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6"/>
      <c r="R858" s="186"/>
      <c r="S858" s="186"/>
    </row>
    <row r="859" spans="1:19" s="184" customFormat="1" ht="27" customHeight="1">
      <c r="A859" s="186"/>
      <c r="B859" s="247"/>
      <c r="C859" s="188"/>
      <c r="D859" s="248"/>
      <c r="E859" s="248"/>
      <c r="F859" s="248"/>
      <c r="G859" s="249" t="s">
        <v>893</v>
      </c>
      <c r="H859" s="249"/>
      <c r="I859" s="249"/>
      <c r="J859" s="249"/>
      <c r="K859" s="249"/>
      <c r="L859" s="249"/>
      <c r="M859" s="249"/>
      <c r="N859" s="249"/>
      <c r="O859" s="249"/>
      <c r="P859" s="249"/>
      <c r="Q859" s="249"/>
      <c r="R859" s="249"/>
      <c r="S859" s="186"/>
    </row>
    <row r="860" spans="1:19" s="184" customFormat="1" ht="18" customHeight="1">
      <c r="A860" s="186"/>
      <c r="B860" s="247"/>
      <c r="C860" s="189"/>
      <c r="D860" s="248"/>
      <c r="E860" s="248"/>
      <c r="F860" s="248"/>
      <c r="G860" s="250" t="s">
        <v>839</v>
      </c>
      <c r="H860" s="250"/>
      <c r="I860" s="250"/>
      <c r="J860" s="250"/>
      <c r="K860" s="251" t="s">
        <v>894</v>
      </c>
      <c r="L860" s="251"/>
      <c r="M860" s="251"/>
      <c r="N860" s="251"/>
      <c r="O860" s="251" t="s">
        <v>895</v>
      </c>
      <c r="P860" s="252" t="s">
        <v>896</v>
      </c>
      <c r="Q860" s="252"/>
      <c r="R860" s="252"/>
      <c r="S860" s="186"/>
    </row>
    <row r="861" spans="1:19" s="184" customFormat="1" ht="18" customHeight="1">
      <c r="A861" s="186"/>
      <c r="B861" s="253" t="s">
        <v>275</v>
      </c>
      <c r="C861" s="250" t="s">
        <v>998</v>
      </c>
      <c r="D861" s="250" t="s">
        <v>897</v>
      </c>
      <c r="E861" s="254" t="s">
        <v>849</v>
      </c>
      <c r="F861" s="254"/>
      <c r="G861" s="250" t="s">
        <v>898</v>
      </c>
      <c r="H861" s="250"/>
      <c r="I861" s="250" t="s">
        <v>899</v>
      </c>
      <c r="J861" s="250"/>
      <c r="K861" s="251" t="s">
        <v>898</v>
      </c>
      <c r="L861" s="251"/>
      <c r="M861" s="251" t="s">
        <v>899</v>
      </c>
      <c r="N861" s="251"/>
      <c r="O861" s="251"/>
      <c r="P861" s="252"/>
      <c r="Q861" s="252"/>
      <c r="R861" s="252"/>
      <c r="S861" s="186"/>
    </row>
    <row r="862" spans="1:19" s="184" customFormat="1" ht="45.75" customHeight="1">
      <c r="A862" s="186"/>
      <c r="B862" s="253"/>
      <c r="C862" s="250"/>
      <c r="D862" s="250"/>
      <c r="E862" s="190" t="s">
        <v>900</v>
      </c>
      <c r="F862" s="190" t="s">
        <v>901</v>
      </c>
      <c r="G862" s="190" t="s">
        <v>900</v>
      </c>
      <c r="H862" s="191" t="s">
        <v>902</v>
      </c>
      <c r="I862" s="190" t="s">
        <v>900</v>
      </c>
      <c r="J862" s="191" t="s">
        <v>902</v>
      </c>
      <c r="K862" s="191" t="s">
        <v>900</v>
      </c>
      <c r="L862" s="191" t="s">
        <v>901</v>
      </c>
      <c r="M862" s="191" t="s">
        <v>900</v>
      </c>
      <c r="N862" s="191" t="s">
        <v>901</v>
      </c>
      <c r="O862" s="251"/>
      <c r="P862" s="191" t="s">
        <v>903</v>
      </c>
      <c r="Q862" s="191" t="s">
        <v>904</v>
      </c>
      <c r="R862" s="192" t="s">
        <v>905</v>
      </c>
      <c r="S862" s="186"/>
    </row>
    <row r="863" spans="1:19" s="184" customFormat="1" ht="15" customHeight="1">
      <c r="A863" s="186"/>
      <c r="B863" s="193" t="s">
        <v>513</v>
      </c>
      <c r="C863" s="194" t="s">
        <v>999</v>
      </c>
      <c r="D863" s="194" t="s">
        <v>914</v>
      </c>
      <c r="E863" s="195">
        <v>2</v>
      </c>
      <c r="F863" s="196">
        <v>1.7391304347826087E-2</v>
      </c>
      <c r="G863" s="195">
        <v>113</v>
      </c>
      <c r="H863" s="196">
        <v>4.298212248003043E-2</v>
      </c>
      <c r="I863" s="195">
        <v>597</v>
      </c>
      <c r="J863" s="196">
        <v>2.6818202237096266E-2</v>
      </c>
      <c r="K863" s="195">
        <v>1</v>
      </c>
      <c r="L863" s="196">
        <v>8.8495575221238937E-3</v>
      </c>
      <c r="M863" s="195">
        <v>5</v>
      </c>
      <c r="N863" s="196">
        <v>8.3752093802345051E-3</v>
      </c>
      <c r="O863" s="197" t="s">
        <v>920</v>
      </c>
      <c r="P863" s="198">
        <v>5.283185840707965</v>
      </c>
      <c r="Q863" s="198">
        <v>5.1696428571428568</v>
      </c>
      <c r="R863" s="199"/>
      <c r="S863" s="186"/>
    </row>
    <row r="864" spans="1:19" s="184" customFormat="1" ht="15" customHeight="1">
      <c r="A864" s="186"/>
      <c r="B864" s="193" t="s">
        <v>285</v>
      </c>
      <c r="C864" s="194" t="s">
        <v>1003</v>
      </c>
      <c r="D864" s="194" t="s">
        <v>914</v>
      </c>
      <c r="E864" s="195">
        <v>8</v>
      </c>
      <c r="F864" s="196">
        <v>3.8095238095238099E-2</v>
      </c>
      <c r="G864" s="195">
        <v>202</v>
      </c>
      <c r="H864" s="196">
        <v>7.6835298592620768E-2</v>
      </c>
      <c r="I864" s="195">
        <v>1255</v>
      </c>
      <c r="J864" s="196">
        <v>5.637662279322582E-2</v>
      </c>
      <c r="K864" s="195">
        <v>4</v>
      </c>
      <c r="L864" s="196">
        <v>1.9801980198019802E-2</v>
      </c>
      <c r="M864" s="195">
        <v>16</v>
      </c>
      <c r="N864" s="196">
        <v>1.2749003984063745E-2</v>
      </c>
      <c r="O864" s="197" t="s">
        <v>917</v>
      </c>
      <c r="P864" s="198">
        <v>6.2128712871287126</v>
      </c>
      <c r="Q864" s="198">
        <v>5.762626262626263</v>
      </c>
      <c r="R864" s="199"/>
      <c r="S864" s="186"/>
    </row>
    <row r="865" spans="1:19" s="184" customFormat="1" ht="15" customHeight="1">
      <c r="A865" s="186"/>
      <c r="B865" s="193" t="s">
        <v>684</v>
      </c>
      <c r="C865" s="194" t="s">
        <v>936</v>
      </c>
      <c r="D865" s="194" t="s">
        <v>914</v>
      </c>
      <c r="E865" s="195">
        <v>1</v>
      </c>
      <c r="F865" s="196">
        <v>7.4074074074074077E-3</v>
      </c>
      <c r="G865" s="195">
        <v>134</v>
      </c>
      <c r="H865" s="196">
        <v>5.0969950551540508E-2</v>
      </c>
      <c r="I865" s="195">
        <v>2052</v>
      </c>
      <c r="J865" s="196">
        <v>9.2179147387808275E-2</v>
      </c>
      <c r="K865" s="195">
        <v>8</v>
      </c>
      <c r="L865" s="196">
        <v>5.9701492537313432E-2</v>
      </c>
      <c r="M865" s="195">
        <v>85</v>
      </c>
      <c r="N865" s="196">
        <v>4.1423001949317736E-2</v>
      </c>
      <c r="O865" s="197" t="s">
        <v>971</v>
      </c>
      <c r="P865" s="198">
        <v>15.313432835820896</v>
      </c>
      <c r="Q865" s="198">
        <v>13.198412698412698</v>
      </c>
      <c r="R865" s="199"/>
      <c r="S865" s="186"/>
    </row>
    <row r="866" spans="1:19" s="184" customFormat="1" ht="15" customHeight="1">
      <c r="A866" s="186"/>
      <c r="B866" s="193" t="s">
        <v>711</v>
      </c>
      <c r="C866" s="194" t="s">
        <v>917</v>
      </c>
      <c r="D866" s="194" t="s">
        <v>914</v>
      </c>
      <c r="E866" s="195">
        <v>10</v>
      </c>
      <c r="F866" s="196">
        <v>0.5</v>
      </c>
      <c r="G866" s="195">
        <v>10</v>
      </c>
      <c r="H866" s="196">
        <v>3.8037276531000378E-3</v>
      </c>
      <c r="I866" s="195">
        <v>45</v>
      </c>
      <c r="J866" s="196">
        <v>2.021472530434392E-3</v>
      </c>
      <c r="K866" s="195"/>
      <c r="L866" s="196"/>
      <c r="M866" s="195"/>
      <c r="N866" s="196"/>
      <c r="O866" s="197" t="s">
        <v>930</v>
      </c>
      <c r="P866" s="198">
        <v>4.5</v>
      </c>
      <c r="Q866" s="198">
        <v>4.5</v>
      </c>
      <c r="R866" s="199"/>
      <c r="S866" s="186"/>
    </row>
    <row r="867" spans="1:19" s="184" customFormat="1" ht="15" customHeight="1">
      <c r="A867" s="186"/>
      <c r="B867" s="193" t="s">
        <v>305</v>
      </c>
      <c r="C867" s="194" t="s">
        <v>1003</v>
      </c>
      <c r="D867" s="194" t="s">
        <v>914</v>
      </c>
      <c r="E867" s="195">
        <v>15</v>
      </c>
      <c r="F867" s="196">
        <v>8.1521739130434784E-2</v>
      </c>
      <c r="G867" s="195">
        <v>169</v>
      </c>
      <c r="H867" s="196">
        <v>6.4282997337390638E-2</v>
      </c>
      <c r="I867" s="195">
        <v>840</v>
      </c>
      <c r="J867" s="196">
        <v>3.7734153901441983E-2</v>
      </c>
      <c r="K867" s="195"/>
      <c r="L867" s="196"/>
      <c r="M867" s="195"/>
      <c r="N867" s="196"/>
      <c r="O867" s="197" t="s">
        <v>918</v>
      </c>
      <c r="P867" s="198">
        <v>4.9704142011834316</v>
      </c>
      <c r="Q867" s="198">
        <v>4.9704142011834316</v>
      </c>
      <c r="R867" s="199"/>
      <c r="S867" s="186"/>
    </row>
    <row r="868" spans="1:19" s="184" customFormat="1" ht="15" customHeight="1">
      <c r="A868" s="186"/>
      <c r="B868" s="193" t="s">
        <v>682</v>
      </c>
      <c r="C868" s="194" t="s">
        <v>936</v>
      </c>
      <c r="D868" s="194" t="s">
        <v>914</v>
      </c>
      <c r="E868" s="195">
        <v>4</v>
      </c>
      <c r="F868" s="196">
        <v>2.564102564102564E-2</v>
      </c>
      <c r="G868" s="195">
        <v>152</v>
      </c>
      <c r="H868" s="196">
        <v>5.781666032712058E-2</v>
      </c>
      <c r="I868" s="195">
        <v>3210</v>
      </c>
      <c r="J868" s="196">
        <v>0.1441983738376533</v>
      </c>
      <c r="K868" s="195">
        <v>14</v>
      </c>
      <c r="L868" s="196">
        <v>9.2105263157894732E-2</v>
      </c>
      <c r="M868" s="195">
        <v>816</v>
      </c>
      <c r="N868" s="196">
        <v>0.25420560747663551</v>
      </c>
      <c r="O868" s="197" t="s">
        <v>952</v>
      </c>
      <c r="P868" s="198">
        <v>21.118421052631579</v>
      </c>
      <c r="Q868" s="198">
        <v>13.898550724637682</v>
      </c>
      <c r="R868" s="199"/>
      <c r="S868" s="186"/>
    </row>
    <row r="869" spans="1:19" s="184" customFormat="1" ht="15" customHeight="1">
      <c r="A869" s="186"/>
      <c r="B869" s="193" t="s">
        <v>296</v>
      </c>
      <c r="C869" s="194" t="s">
        <v>1003</v>
      </c>
      <c r="D869" s="194" t="s">
        <v>914</v>
      </c>
      <c r="E869" s="195">
        <v>61</v>
      </c>
      <c r="F869" s="196">
        <v>9.1180866965620333E-2</v>
      </c>
      <c r="G869" s="195">
        <v>608</v>
      </c>
      <c r="H869" s="196">
        <v>0.23126664130848232</v>
      </c>
      <c r="I869" s="195">
        <v>3960</v>
      </c>
      <c r="J869" s="196">
        <v>0.17788958267822649</v>
      </c>
      <c r="K869" s="195">
        <v>47</v>
      </c>
      <c r="L869" s="196">
        <v>7.7302631578947373E-2</v>
      </c>
      <c r="M869" s="195">
        <v>574</v>
      </c>
      <c r="N869" s="196">
        <v>0.14494949494949494</v>
      </c>
      <c r="O869" s="197" t="s">
        <v>924</v>
      </c>
      <c r="P869" s="198">
        <v>6.5131578947368425</v>
      </c>
      <c r="Q869" s="198">
        <v>5.0356506238859184</v>
      </c>
      <c r="R869" s="199"/>
      <c r="S869" s="186"/>
    </row>
    <row r="870" spans="1:19" s="184" customFormat="1" ht="15" customHeight="1">
      <c r="A870" s="186"/>
      <c r="B870" s="193" t="s">
        <v>683</v>
      </c>
      <c r="C870" s="194" t="s">
        <v>936</v>
      </c>
      <c r="D870" s="194" t="s">
        <v>914</v>
      </c>
      <c r="E870" s="195">
        <v>8</v>
      </c>
      <c r="F870" s="196">
        <v>6.6666666666666666E-2</v>
      </c>
      <c r="G870" s="195">
        <v>112</v>
      </c>
      <c r="H870" s="196">
        <v>4.2601749714720423E-2</v>
      </c>
      <c r="I870" s="195">
        <v>719</v>
      </c>
      <c r="J870" s="196">
        <v>3.2298638875162843E-2</v>
      </c>
      <c r="K870" s="195">
        <v>2</v>
      </c>
      <c r="L870" s="196">
        <v>1.7857142857142856E-2</v>
      </c>
      <c r="M870" s="195">
        <v>3</v>
      </c>
      <c r="N870" s="196">
        <v>4.172461752433936E-3</v>
      </c>
      <c r="O870" s="197" t="s">
        <v>951</v>
      </c>
      <c r="P870" s="198">
        <v>6.4196428571428568</v>
      </c>
      <c r="Q870" s="198">
        <v>5.9818181818181815</v>
      </c>
      <c r="R870" s="199"/>
      <c r="S870" s="186"/>
    </row>
    <row r="871" spans="1:19" s="184" customFormat="1" ht="15" customHeight="1">
      <c r="A871" s="186"/>
      <c r="B871" s="193" t="s">
        <v>282</v>
      </c>
      <c r="C871" s="194" t="s">
        <v>1003</v>
      </c>
      <c r="D871" s="194" t="s">
        <v>914</v>
      </c>
      <c r="E871" s="195">
        <v>4</v>
      </c>
      <c r="F871" s="196">
        <v>3.9215686274509803E-2</v>
      </c>
      <c r="G871" s="195">
        <v>98</v>
      </c>
      <c r="H871" s="196">
        <v>3.7276531000380371E-2</v>
      </c>
      <c r="I871" s="195">
        <v>519</v>
      </c>
      <c r="J871" s="196">
        <v>2.3314316517676653E-2</v>
      </c>
      <c r="K871" s="195"/>
      <c r="L871" s="196"/>
      <c r="M871" s="195"/>
      <c r="N871" s="196"/>
      <c r="O871" s="197" t="s">
        <v>915</v>
      </c>
      <c r="P871" s="198">
        <v>5.295918367346939</v>
      </c>
      <c r="Q871" s="198">
        <v>5.295918367346939</v>
      </c>
      <c r="R871" s="199"/>
      <c r="S871" s="186"/>
    </row>
    <row r="872" spans="1:19" s="184" customFormat="1" ht="15" customHeight="1">
      <c r="A872" s="186"/>
      <c r="B872" s="193" t="s">
        <v>407</v>
      </c>
      <c r="C872" s="194" t="s">
        <v>1000</v>
      </c>
      <c r="D872" s="194" t="s">
        <v>914</v>
      </c>
      <c r="E872" s="195"/>
      <c r="F872" s="196"/>
      <c r="G872" s="195">
        <v>9</v>
      </c>
      <c r="H872" s="196">
        <v>3.4233548877900342E-3</v>
      </c>
      <c r="I872" s="195">
        <v>27</v>
      </c>
      <c r="J872" s="196">
        <v>1.2128835182606352E-3</v>
      </c>
      <c r="K872" s="195"/>
      <c r="L872" s="196"/>
      <c r="M872" s="195"/>
      <c r="N872" s="196"/>
      <c r="O872" s="197" t="s">
        <v>939</v>
      </c>
      <c r="P872" s="198">
        <v>3</v>
      </c>
      <c r="Q872" s="198">
        <v>3</v>
      </c>
      <c r="R872" s="199"/>
      <c r="S872" s="186"/>
    </row>
    <row r="873" spans="1:19" s="184" customFormat="1" ht="15" customHeight="1">
      <c r="A873" s="186"/>
      <c r="B873" s="193" t="s">
        <v>286</v>
      </c>
      <c r="C873" s="194" t="s">
        <v>1003</v>
      </c>
      <c r="D873" s="194" t="s">
        <v>914</v>
      </c>
      <c r="E873" s="195">
        <v>1</v>
      </c>
      <c r="F873" s="196">
        <v>1.2195121951219513E-2</v>
      </c>
      <c r="G873" s="195">
        <v>81</v>
      </c>
      <c r="H873" s="196">
        <v>3.0810193990110309E-2</v>
      </c>
      <c r="I873" s="195">
        <v>503</v>
      </c>
      <c r="J873" s="196">
        <v>2.2595570729077759E-2</v>
      </c>
      <c r="K873" s="195">
        <v>1</v>
      </c>
      <c r="L873" s="196">
        <v>1.2345679012345678E-2</v>
      </c>
      <c r="M873" s="195">
        <v>5</v>
      </c>
      <c r="N873" s="196">
        <v>9.9403578528827041E-3</v>
      </c>
      <c r="O873" s="197" t="s">
        <v>918</v>
      </c>
      <c r="P873" s="198">
        <v>6.2098765432098766</v>
      </c>
      <c r="Q873" s="198">
        <v>5.9375</v>
      </c>
      <c r="R873" s="199"/>
      <c r="S873" s="186"/>
    </row>
    <row r="874" spans="1:19" s="184" customFormat="1" ht="15" customHeight="1">
      <c r="A874" s="186"/>
      <c r="B874" s="193" t="s">
        <v>505</v>
      </c>
      <c r="C874" s="194" t="s">
        <v>999</v>
      </c>
      <c r="D874" s="194" t="s">
        <v>914</v>
      </c>
      <c r="E874" s="195"/>
      <c r="F874" s="196"/>
      <c r="G874" s="195">
        <v>8</v>
      </c>
      <c r="H874" s="196">
        <v>3.0429821224800305E-3</v>
      </c>
      <c r="I874" s="195">
        <v>31</v>
      </c>
      <c r="J874" s="196">
        <v>1.3925699654103588E-3</v>
      </c>
      <c r="K874" s="195"/>
      <c r="L874" s="196"/>
      <c r="M874" s="195"/>
      <c r="N874" s="196"/>
      <c r="O874" s="197" t="s">
        <v>917</v>
      </c>
      <c r="P874" s="198">
        <v>3.875</v>
      </c>
      <c r="Q874" s="198">
        <v>3.875</v>
      </c>
      <c r="R874" s="199"/>
      <c r="S874" s="186"/>
    </row>
    <row r="875" spans="1:19" s="184" customFormat="1" ht="15" customHeight="1">
      <c r="A875" s="186"/>
      <c r="B875" s="193" t="s">
        <v>292</v>
      </c>
      <c r="C875" s="194" t="s">
        <v>1003</v>
      </c>
      <c r="D875" s="194" t="s">
        <v>914</v>
      </c>
      <c r="E875" s="195">
        <v>3</v>
      </c>
      <c r="F875" s="196">
        <v>0.12</v>
      </c>
      <c r="G875" s="195">
        <v>22</v>
      </c>
      <c r="H875" s="196">
        <v>8.368200836820083E-3</v>
      </c>
      <c r="I875" s="195">
        <v>133</v>
      </c>
      <c r="J875" s="196">
        <v>5.9745743677283138E-3</v>
      </c>
      <c r="K875" s="195"/>
      <c r="L875" s="196"/>
      <c r="M875" s="195"/>
      <c r="N875" s="196"/>
      <c r="O875" s="197" t="s">
        <v>921</v>
      </c>
      <c r="P875" s="198">
        <v>6.0454545454545459</v>
      </c>
      <c r="Q875" s="198">
        <v>6.0454545454545459</v>
      </c>
      <c r="R875" s="199"/>
      <c r="S875" s="186"/>
    </row>
    <row r="876" spans="1:19" s="184" customFormat="1" ht="15" customHeight="1">
      <c r="A876" s="186"/>
      <c r="B876" s="193" t="s">
        <v>284</v>
      </c>
      <c r="C876" s="194" t="s">
        <v>1003</v>
      </c>
      <c r="D876" s="194" t="s">
        <v>914</v>
      </c>
      <c r="E876" s="195">
        <v>1</v>
      </c>
      <c r="F876" s="196">
        <v>2.2222222222222223E-2</v>
      </c>
      <c r="G876" s="195">
        <v>44</v>
      </c>
      <c r="H876" s="196">
        <v>1.6736401673640166E-2</v>
      </c>
      <c r="I876" s="195">
        <v>214</v>
      </c>
      <c r="J876" s="196">
        <v>9.6132249225102193E-3</v>
      </c>
      <c r="K876" s="195"/>
      <c r="L876" s="196"/>
      <c r="M876" s="195"/>
      <c r="N876" s="196"/>
      <c r="O876" s="197" t="s">
        <v>908</v>
      </c>
      <c r="P876" s="198">
        <v>4.8636363636363633</v>
      </c>
      <c r="Q876" s="198">
        <v>4.8636363636363633</v>
      </c>
      <c r="R876" s="199"/>
      <c r="S876" s="186"/>
    </row>
    <row r="877" spans="1:19" s="184" customFormat="1" ht="15" customHeight="1">
      <c r="A877" s="186"/>
      <c r="B877" s="193" t="s">
        <v>304</v>
      </c>
      <c r="C877" s="194" t="s">
        <v>1003</v>
      </c>
      <c r="D877" s="194" t="s">
        <v>914</v>
      </c>
      <c r="E877" s="195"/>
      <c r="F877" s="196"/>
      <c r="G877" s="195">
        <v>19</v>
      </c>
      <c r="H877" s="196">
        <v>7.2270825408900724E-3</v>
      </c>
      <c r="I877" s="195">
        <v>127</v>
      </c>
      <c r="J877" s="196">
        <v>5.7050446970037284E-3</v>
      </c>
      <c r="K877" s="195">
        <v>3</v>
      </c>
      <c r="L877" s="196">
        <v>0.15789473684210525</v>
      </c>
      <c r="M877" s="195">
        <v>12</v>
      </c>
      <c r="N877" s="196">
        <v>9.4488188976377951E-2</v>
      </c>
      <c r="O877" s="197" t="s">
        <v>928</v>
      </c>
      <c r="P877" s="198">
        <v>6.6842105263157894</v>
      </c>
      <c r="Q877" s="198">
        <v>5.3125</v>
      </c>
      <c r="R877" s="199"/>
      <c r="S877" s="186"/>
    </row>
    <row r="878" spans="1:19" s="184" customFormat="1" ht="15" customHeight="1">
      <c r="A878" s="186"/>
      <c r="B878" s="193" t="s">
        <v>290</v>
      </c>
      <c r="C878" s="194" t="s">
        <v>1003</v>
      </c>
      <c r="D878" s="194" t="s">
        <v>914</v>
      </c>
      <c r="E878" s="195">
        <v>2</v>
      </c>
      <c r="F878" s="196">
        <v>0.18181818181818182</v>
      </c>
      <c r="G878" s="195">
        <v>9</v>
      </c>
      <c r="H878" s="196">
        <v>3.4233548877900342E-3</v>
      </c>
      <c r="I878" s="195">
        <v>60</v>
      </c>
      <c r="J878" s="196">
        <v>2.6952967072458559E-3</v>
      </c>
      <c r="K878" s="195"/>
      <c r="L878" s="196"/>
      <c r="M878" s="195"/>
      <c r="N878" s="196"/>
      <c r="O878" s="197" t="s">
        <v>918</v>
      </c>
      <c r="P878" s="198">
        <v>6.666666666666667</v>
      </c>
      <c r="Q878" s="198">
        <v>6.666666666666667</v>
      </c>
      <c r="R878" s="199"/>
      <c r="S878" s="186"/>
    </row>
    <row r="879" spans="1:19" s="184" customFormat="1" ht="15" customHeight="1">
      <c r="A879" s="186"/>
      <c r="B879" s="193" t="s">
        <v>281</v>
      </c>
      <c r="C879" s="194" t="s">
        <v>1003</v>
      </c>
      <c r="D879" s="194" t="s">
        <v>907</v>
      </c>
      <c r="E879" s="195"/>
      <c r="F879" s="196"/>
      <c r="G879" s="195">
        <v>33</v>
      </c>
      <c r="H879" s="196">
        <v>1.2552301255230125E-2</v>
      </c>
      <c r="I879" s="195">
        <v>199</v>
      </c>
      <c r="J879" s="196">
        <v>8.9394007456987563E-3</v>
      </c>
      <c r="K879" s="195">
        <v>1</v>
      </c>
      <c r="L879" s="196">
        <v>3.0303030303030304E-2</v>
      </c>
      <c r="M879" s="195">
        <v>20</v>
      </c>
      <c r="N879" s="196">
        <v>0.10050251256281408</v>
      </c>
      <c r="O879" s="197" t="s">
        <v>925</v>
      </c>
      <c r="P879" s="198">
        <v>6.0303030303030303</v>
      </c>
      <c r="Q879" s="198">
        <v>5.15625</v>
      </c>
      <c r="R879" s="199">
        <v>3</v>
      </c>
      <c r="S879" s="186"/>
    </row>
    <row r="880" spans="1:19" s="184" customFormat="1" ht="15" customHeight="1">
      <c r="A880" s="186"/>
      <c r="B880" s="193" t="s">
        <v>295</v>
      </c>
      <c r="C880" s="194" t="s">
        <v>1003</v>
      </c>
      <c r="D880" s="194" t="s">
        <v>914</v>
      </c>
      <c r="E880" s="195"/>
      <c r="F880" s="196"/>
      <c r="G880" s="195">
        <v>34</v>
      </c>
      <c r="H880" s="196">
        <v>1.2932674020540129E-2</v>
      </c>
      <c r="I880" s="195">
        <v>199</v>
      </c>
      <c r="J880" s="196">
        <v>8.9394007456987563E-3</v>
      </c>
      <c r="K880" s="195"/>
      <c r="L880" s="196"/>
      <c r="M880" s="195"/>
      <c r="N880" s="196"/>
      <c r="O880" s="197" t="s">
        <v>923</v>
      </c>
      <c r="P880" s="198">
        <v>5.8529411764705879</v>
      </c>
      <c r="Q880" s="198">
        <v>5.8529411764705879</v>
      </c>
      <c r="R880" s="199"/>
      <c r="S880" s="186"/>
    </row>
    <row r="881" spans="1:19" s="184" customFormat="1" ht="15" customHeight="1">
      <c r="A881" s="186"/>
      <c r="B881" s="193" t="s">
        <v>679</v>
      </c>
      <c r="C881" s="194" t="s">
        <v>936</v>
      </c>
      <c r="D881" s="194" t="s">
        <v>914</v>
      </c>
      <c r="E881" s="195">
        <v>3</v>
      </c>
      <c r="F881" s="196">
        <v>4.9180327868852458E-2</v>
      </c>
      <c r="G881" s="195">
        <v>58</v>
      </c>
      <c r="H881" s="196">
        <v>2.2061620387980221E-2</v>
      </c>
      <c r="I881" s="195">
        <v>653</v>
      </c>
      <c r="J881" s="196">
        <v>2.9333812497192399E-2</v>
      </c>
      <c r="K881" s="195">
        <v>8</v>
      </c>
      <c r="L881" s="196">
        <v>0.13793103448275862</v>
      </c>
      <c r="M881" s="195">
        <v>75</v>
      </c>
      <c r="N881" s="196">
        <v>0.11485451761102604</v>
      </c>
      <c r="O881" s="197" t="s">
        <v>926</v>
      </c>
      <c r="P881" s="198">
        <v>11.258620689655173</v>
      </c>
      <c r="Q881" s="198">
        <v>8.68</v>
      </c>
      <c r="R881" s="199"/>
      <c r="S881" s="186"/>
    </row>
    <row r="882" spans="1:19" s="184" customFormat="1" ht="15" customHeight="1">
      <c r="A882" s="186"/>
      <c r="B882" s="193" t="s">
        <v>681</v>
      </c>
      <c r="C882" s="194" t="s">
        <v>936</v>
      </c>
      <c r="D882" s="194" t="s">
        <v>914</v>
      </c>
      <c r="E882" s="195"/>
      <c r="F882" s="196"/>
      <c r="G882" s="195">
        <v>39</v>
      </c>
      <c r="H882" s="196">
        <v>1.4834537847090148E-2</v>
      </c>
      <c r="I882" s="195">
        <v>481</v>
      </c>
      <c r="J882" s="196">
        <v>2.160729526975428E-2</v>
      </c>
      <c r="K882" s="195">
        <v>3</v>
      </c>
      <c r="L882" s="196">
        <v>7.6923076923076927E-2</v>
      </c>
      <c r="M882" s="195">
        <v>42</v>
      </c>
      <c r="N882" s="196">
        <v>8.7318087318087323E-2</v>
      </c>
      <c r="O882" s="197" t="s">
        <v>953</v>
      </c>
      <c r="P882" s="198">
        <v>12.333333333333334</v>
      </c>
      <c r="Q882" s="198">
        <v>10.111111111111111</v>
      </c>
      <c r="R882" s="199"/>
      <c r="S882" s="186"/>
    </row>
    <row r="883" spans="1:19" s="184" customFormat="1" ht="15" customHeight="1">
      <c r="A883" s="186"/>
      <c r="B883" s="193" t="s">
        <v>315</v>
      </c>
      <c r="C883" s="194" t="s">
        <v>1566</v>
      </c>
      <c r="D883" s="194" t="s">
        <v>914</v>
      </c>
      <c r="E883" s="195"/>
      <c r="F883" s="196"/>
      <c r="G883" s="195">
        <v>32</v>
      </c>
      <c r="H883" s="196">
        <v>1.2171928489920122E-2</v>
      </c>
      <c r="I883" s="195">
        <v>176</v>
      </c>
      <c r="J883" s="196">
        <v>7.9062036745878445E-3</v>
      </c>
      <c r="K883" s="195"/>
      <c r="L883" s="196"/>
      <c r="M883" s="195"/>
      <c r="N883" s="196"/>
      <c r="O883" s="197" t="s">
        <v>918</v>
      </c>
      <c r="P883" s="198">
        <v>5.5</v>
      </c>
      <c r="Q883" s="198">
        <v>5.5</v>
      </c>
      <c r="R883" s="199"/>
      <c r="S883" s="186"/>
    </row>
    <row r="884" spans="1:19" s="184" customFormat="1" ht="15" customHeight="1">
      <c r="A884" s="186"/>
      <c r="B884" s="193" t="s">
        <v>680</v>
      </c>
      <c r="C884" s="194" t="s">
        <v>936</v>
      </c>
      <c r="D884" s="194" t="s">
        <v>914</v>
      </c>
      <c r="E884" s="195">
        <v>1</v>
      </c>
      <c r="F884" s="196">
        <v>3.8461538461538464E-2</v>
      </c>
      <c r="G884" s="195">
        <v>25</v>
      </c>
      <c r="H884" s="196">
        <v>9.5093191327500944E-3</v>
      </c>
      <c r="I884" s="195">
        <v>360</v>
      </c>
      <c r="J884" s="196">
        <v>1.6171780243475136E-2</v>
      </c>
      <c r="K884" s="195">
        <v>4</v>
      </c>
      <c r="L884" s="196">
        <v>0.16</v>
      </c>
      <c r="M884" s="195">
        <v>30</v>
      </c>
      <c r="N884" s="196">
        <v>8.3333333333333329E-2</v>
      </c>
      <c r="O884" s="197" t="s">
        <v>921</v>
      </c>
      <c r="P884" s="198">
        <v>14.4</v>
      </c>
      <c r="Q884" s="198">
        <v>11.523809523809524</v>
      </c>
      <c r="R884" s="199"/>
      <c r="S884" s="186"/>
    </row>
    <row r="885" spans="1:19" s="184" customFormat="1" ht="15" customHeight="1">
      <c r="A885" s="186"/>
      <c r="B885" s="193" t="s">
        <v>795</v>
      </c>
      <c r="C885" s="194" t="s">
        <v>1003</v>
      </c>
      <c r="D885" s="194" t="s">
        <v>914</v>
      </c>
      <c r="E885" s="195"/>
      <c r="F885" s="196"/>
      <c r="G885" s="195">
        <v>66</v>
      </c>
      <c r="H885" s="196">
        <v>2.5104602510460251E-2</v>
      </c>
      <c r="I885" s="195">
        <v>742</v>
      </c>
      <c r="J885" s="196">
        <v>3.3331835946273751E-2</v>
      </c>
      <c r="K885" s="195">
        <v>5</v>
      </c>
      <c r="L885" s="196">
        <v>7.575757575757576E-2</v>
      </c>
      <c r="M885" s="195">
        <v>89</v>
      </c>
      <c r="N885" s="196">
        <v>0.11994609164420485</v>
      </c>
      <c r="O885" s="197" t="s">
        <v>912</v>
      </c>
      <c r="P885" s="198">
        <v>11.242424242424242</v>
      </c>
      <c r="Q885" s="198">
        <v>7.0491803278688527</v>
      </c>
      <c r="R885" s="199"/>
      <c r="S885" s="186"/>
    </row>
    <row r="886" spans="1:19" s="184" customFormat="1" ht="15" customHeight="1">
      <c r="A886" s="186"/>
      <c r="B886" s="193" t="s">
        <v>686</v>
      </c>
      <c r="C886" s="194" t="s">
        <v>936</v>
      </c>
      <c r="D886" s="194" t="s">
        <v>914</v>
      </c>
      <c r="E886" s="195">
        <v>3</v>
      </c>
      <c r="F886" s="196">
        <v>9.6774193548387094E-2</v>
      </c>
      <c r="G886" s="195">
        <v>28</v>
      </c>
      <c r="H886" s="196">
        <v>1.0650437428680106E-2</v>
      </c>
      <c r="I886" s="195">
        <v>553</v>
      </c>
      <c r="J886" s="196">
        <v>2.4841651318449304E-2</v>
      </c>
      <c r="K886" s="195">
        <v>13</v>
      </c>
      <c r="L886" s="196">
        <v>0.4642857142857143</v>
      </c>
      <c r="M886" s="195">
        <v>229</v>
      </c>
      <c r="N886" s="196">
        <v>0.41410488245931282</v>
      </c>
      <c r="O886" s="197" t="s">
        <v>916</v>
      </c>
      <c r="P886" s="198">
        <v>19.75</v>
      </c>
      <c r="Q886" s="198">
        <v>7.7333333333333334</v>
      </c>
      <c r="R886" s="199"/>
      <c r="S886" s="186"/>
    </row>
    <row r="887" spans="1:19" s="184" customFormat="1" ht="15" customHeight="1">
      <c r="A887" s="186"/>
      <c r="B887" s="193" t="s">
        <v>685</v>
      </c>
      <c r="C887" s="194" t="s">
        <v>936</v>
      </c>
      <c r="D887" s="194" t="s">
        <v>914</v>
      </c>
      <c r="E887" s="195">
        <v>2</v>
      </c>
      <c r="F887" s="196">
        <v>8.0000000000000002E-3</v>
      </c>
      <c r="G887" s="195">
        <v>248</v>
      </c>
      <c r="H887" s="196">
        <v>9.4332445796880937E-2</v>
      </c>
      <c r="I887" s="195">
        <v>1786</v>
      </c>
      <c r="J887" s="196">
        <v>8.0229998652351642E-2</v>
      </c>
      <c r="K887" s="195">
        <v>6</v>
      </c>
      <c r="L887" s="196">
        <v>2.4193548387096774E-2</v>
      </c>
      <c r="M887" s="195">
        <v>173</v>
      </c>
      <c r="N887" s="196">
        <v>9.6864501679731249E-2</v>
      </c>
      <c r="O887" s="197" t="s">
        <v>917</v>
      </c>
      <c r="P887" s="198">
        <v>7.2016129032258061</v>
      </c>
      <c r="Q887" s="198">
        <v>6.0950413223140494</v>
      </c>
      <c r="R887" s="199"/>
      <c r="S887" s="186"/>
    </row>
    <row r="888" spans="1:19" s="184" customFormat="1" ht="15" customHeight="1">
      <c r="A888" s="186"/>
      <c r="B888" s="193" t="s">
        <v>300</v>
      </c>
      <c r="C888" s="194" t="s">
        <v>1003</v>
      </c>
      <c r="D888" s="194" t="s">
        <v>914</v>
      </c>
      <c r="E888" s="195">
        <v>4</v>
      </c>
      <c r="F888" s="196">
        <v>0.16</v>
      </c>
      <c r="G888" s="195">
        <v>21</v>
      </c>
      <c r="H888" s="196">
        <v>7.9878280715100797E-3</v>
      </c>
      <c r="I888" s="195">
        <v>97</v>
      </c>
      <c r="J888" s="196">
        <v>4.3573963433808007E-3</v>
      </c>
      <c r="K888" s="195">
        <v>5</v>
      </c>
      <c r="L888" s="196">
        <v>0.23809523809523808</v>
      </c>
      <c r="M888" s="195">
        <v>38</v>
      </c>
      <c r="N888" s="196">
        <v>0.39175257731958762</v>
      </c>
      <c r="O888" s="197" t="s">
        <v>911</v>
      </c>
      <c r="P888" s="198">
        <v>4.6190476190476186</v>
      </c>
      <c r="Q888" s="198">
        <v>2.4375</v>
      </c>
      <c r="R888" s="199"/>
      <c r="S888" s="186"/>
    </row>
    <row r="889" spans="1:19" s="184" customFormat="1" ht="15" customHeight="1">
      <c r="A889" s="186"/>
      <c r="B889" s="193" t="s">
        <v>556</v>
      </c>
      <c r="C889" s="194" t="s">
        <v>928</v>
      </c>
      <c r="D889" s="194" t="s">
        <v>914</v>
      </c>
      <c r="E889" s="195">
        <v>1</v>
      </c>
      <c r="F889" s="196">
        <v>2.6315789473684209E-2</v>
      </c>
      <c r="G889" s="195">
        <v>37</v>
      </c>
      <c r="H889" s="196">
        <v>1.407379231647014E-2</v>
      </c>
      <c r="I889" s="195">
        <v>167</v>
      </c>
      <c r="J889" s="196">
        <v>7.501909168500966E-3</v>
      </c>
      <c r="K889" s="195"/>
      <c r="L889" s="196"/>
      <c r="M889" s="195"/>
      <c r="N889" s="196"/>
      <c r="O889" s="197" t="s">
        <v>943</v>
      </c>
      <c r="P889" s="198">
        <v>4.5135135135135132</v>
      </c>
      <c r="Q889" s="198">
        <v>4.5135135135135132</v>
      </c>
      <c r="R889" s="199"/>
      <c r="S889" s="186"/>
    </row>
    <row r="890" spans="1:19" s="184" customFormat="1" ht="15" customHeight="1">
      <c r="A890" s="186"/>
      <c r="B890" s="193" t="s">
        <v>278</v>
      </c>
      <c r="C890" s="194" t="s">
        <v>1003</v>
      </c>
      <c r="D890" s="194" t="s">
        <v>907</v>
      </c>
      <c r="E890" s="195"/>
      <c r="F890" s="196"/>
      <c r="G890" s="195">
        <v>44</v>
      </c>
      <c r="H890" s="196">
        <v>1.6736401673640166E-2</v>
      </c>
      <c r="I890" s="195">
        <v>876</v>
      </c>
      <c r="J890" s="196">
        <v>3.9351331925789497E-2</v>
      </c>
      <c r="K890" s="195"/>
      <c r="L890" s="196"/>
      <c r="M890" s="195"/>
      <c r="N890" s="196"/>
      <c r="O890" s="197" t="s">
        <v>910</v>
      </c>
      <c r="P890" s="198">
        <v>19.90909090909091</v>
      </c>
      <c r="Q890" s="198">
        <v>19.90909090909091</v>
      </c>
      <c r="R890" s="199">
        <v>4.9772727272727275</v>
      </c>
      <c r="S890" s="186"/>
    </row>
    <row r="891" spans="1:19" s="184" customFormat="1" ht="15" customHeight="1">
      <c r="A891" s="186"/>
      <c r="B891" s="193" t="s">
        <v>718</v>
      </c>
      <c r="C891" s="194" t="s">
        <v>1568</v>
      </c>
      <c r="D891" s="194" t="s">
        <v>907</v>
      </c>
      <c r="E891" s="195"/>
      <c r="F891" s="196"/>
      <c r="G891" s="195">
        <v>14</v>
      </c>
      <c r="H891" s="196">
        <v>5.3252187143400529E-3</v>
      </c>
      <c r="I891" s="195">
        <v>146</v>
      </c>
      <c r="J891" s="196">
        <v>6.5585553209649159E-3</v>
      </c>
      <c r="K891" s="195"/>
      <c r="L891" s="196"/>
      <c r="M891" s="195"/>
      <c r="N891" s="196"/>
      <c r="O891" s="197" t="s">
        <v>954</v>
      </c>
      <c r="P891" s="198">
        <v>10.428571428571429</v>
      </c>
      <c r="Q891" s="198">
        <v>10.428571428571429</v>
      </c>
      <c r="R891" s="199">
        <v>6.7142857142857144</v>
      </c>
      <c r="S891" s="186"/>
    </row>
    <row r="892" spans="1:19" s="184" customFormat="1" ht="15" customHeight="1">
      <c r="A892" s="186"/>
      <c r="B892" s="193" t="s">
        <v>318</v>
      </c>
      <c r="C892" s="194" t="s">
        <v>1566</v>
      </c>
      <c r="D892" s="194" t="s">
        <v>914</v>
      </c>
      <c r="E892" s="195">
        <v>6</v>
      </c>
      <c r="F892" s="196">
        <v>0.14634146341463414</v>
      </c>
      <c r="G892" s="195">
        <v>35</v>
      </c>
      <c r="H892" s="196">
        <v>1.3313046785850133E-2</v>
      </c>
      <c r="I892" s="195">
        <v>165</v>
      </c>
      <c r="J892" s="196">
        <v>7.4120659449261042E-3</v>
      </c>
      <c r="K892" s="195"/>
      <c r="L892" s="196"/>
      <c r="M892" s="195"/>
      <c r="N892" s="196"/>
      <c r="O892" s="197" t="s">
        <v>920</v>
      </c>
      <c r="P892" s="198">
        <v>4.7142857142857144</v>
      </c>
      <c r="Q892" s="198">
        <v>4.7142857142857144</v>
      </c>
      <c r="R892" s="199"/>
      <c r="S892" s="186"/>
    </row>
    <row r="893" spans="1:19" s="184" customFormat="1" ht="18.75" customHeight="1">
      <c r="A893" s="186"/>
      <c r="B893" s="200" t="s">
        <v>1006</v>
      </c>
      <c r="C893" s="201"/>
      <c r="D893" s="201"/>
      <c r="E893" s="202">
        <v>1</v>
      </c>
      <c r="F893" s="203">
        <v>4.1666666666666664E-2</v>
      </c>
      <c r="G893" s="202">
        <v>23</v>
      </c>
      <c r="H893" s="203">
        <v>8.7485736021300879E-3</v>
      </c>
      <c r="I893" s="202">
        <v>623</v>
      </c>
      <c r="J893" s="203">
        <v>2.798616414356947E-2</v>
      </c>
      <c r="K893" s="202">
        <v>4</v>
      </c>
      <c r="L893" s="203">
        <v>0.17391304347826086</v>
      </c>
      <c r="M893" s="202">
        <v>149</v>
      </c>
      <c r="N893" s="203">
        <v>0.2391653290529695</v>
      </c>
      <c r="O893" s="201"/>
      <c r="P893" s="204">
        <v>27.086956521739129</v>
      </c>
      <c r="Q893" s="204">
        <v>18.578947368421051</v>
      </c>
      <c r="R893" s="205">
        <v>9.0869565217391308</v>
      </c>
      <c r="S893" s="186"/>
    </row>
    <row r="894" spans="1:19" s="184" customFormat="1" ht="18" customHeight="1">
      <c r="A894" s="186"/>
      <c r="B894" s="200" t="s">
        <v>1007</v>
      </c>
      <c r="C894" s="201"/>
      <c r="D894" s="201"/>
      <c r="E894" s="202">
        <v>18</v>
      </c>
      <c r="F894" s="203">
        <v>0.15</v>
      </c>
      <c r="G894" s="202">
        <v>102</v>
      </c>
      <c r="H894" s="203">
        <v>3.8798022061620391E-2</v>
      </c>
      <c r="I894" s="202">
        <v>746</v>
      </c>
      <c r="J894" s="203">
        <v>3.3511522393423476E-2</v>
      </c>
      <c r="K894" s="202">
        <v>12</v>
      </c>
      <c r="L894" s="203">
        <v>0.11764705882352941</v>
      </c>
      <c r="M894" s="202">
        <v>135</v>
      </c>
      <c r="N894" s="203">
        <v>0.18096514745308312</v>
      </c>
      <c r="O894" s="201"/>
      <c r="P894" s="204">
        <v>7.3137254901960782</v>
      </c>
      <c r="Q894" s="204">
        <v>5.4444444444444446</v>
      </c>
      <c r="R894" s="206"/>
      <c r="S894" s="186"/>
    </row>
    <row r="895" spans="1:19" s="184" customFormat="1" ht="18" customHeight="1">
      <c r="A895" s="186"/>
      <c r="B895" s="207" t="s">
        <v>887</v>
      </c>
      <c r="C895" s="208"/>
      <c r="D895" s="208"/>
      <c r="E895" s="209">
        <v>159</v>
      </c>
      <c r="F895" s="210">
        <v>5.703012912482066E-2</v>
      </c>
      <c r="G895" s="209">
        <v>2629</v>
      </c>
      <c r="H895" s="210">
        <v>1</v>
      </c>
      <c r="I895" s="209">
        <v>22261</v>
      </c>
      <c r="J895" s="210">
        <v>1</v>
      </c>
      <c r="K895" s="209">
        <v>141</v>
      </c>
      <c r="L895" s="210">
        <v>5.3632559908710534E-2</v>
      </c>
      <c r="M895" s="209">
        <v>2496</v>
      </c>
      <c r="N895" s="210">
        <v>0.11212434302142761</v>
      </c>
      <c r="O895" s="208"/>
      <c r="P895" s="211">
        <v>8.467478128565995</v>
      </c>
      <c r="Q895" s="211">
        <v>6.852893890675241</v>
      </c>
      <c r="R895" s="212">
        <v>5.4473684210526319</v>
      </c>
      <c r="S895" s="186"/>
    </row>
    <row r="896" spans="1:19" s="184" customFormat="1" ht="15.75" customHeight="1">
      <c r="A896" s="186"/>
      <c r="B896" s="255" t="s">
        <v>988</v>
      </c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186"/>
    </row>
    <row r="897" spans="1:19" s="184" customFormat="1" ht="9" customHeight="1">
      <c r="A897" s="186"/>
      <c r="B897" s="186"/>
      <c r="C897" s="186"/>
      <c r="D897" s="186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6"/>
      <c r="R897" s="186"/>
      <c r="S897" s="186"/>
    </row>
    <row r="898" spans="1:19" s="184" customFormat="1" ht="9" customHeight="1">
      <c r="A898" s="186"/>
      <c r="B898" s="186"/>
      <c r="C898" s="186"/>
      <c r="D898" s="186"/>
      <c r="E898" s="186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6"/>
      <c r="R898" s="186"/>
      <c r="S898" s="186"/>
    </row>
    <row r="899" spans="1:19" s="184" customFormat="1" ht="18" customHeight="1">
      <c r="A899" s="186"/>
      <c r="B899" s="187" t="s">
        <v>3690</v>
      </c>
      <c r="C899" s="186"/>
      <c r="D899" s="186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6"/>
      <c r="R899" s="186"/>
      <c r="S899" s="186"/>
    </row>
    <row r="900" spans="1:19" s="184" customFormat="1" ht="27" customHeight="1">
      <c r="A900" s="186"/>
      <c r="B900" s="247"/>
      <c r="C900" s="188"/>
      <c r="D900" s="248"/>
      <c r="E900" s="248"/>
      <c r="F900" s="248"/>
      <c r="G900" s="249" t="s">
        <v>893</v>
      </c>
      <c r="H900" s="249"/>
      <c r="I900" s="249"/>
      <c r="J900" s="249"/>
      <c r="K900" s="249"/>
      <c r="L900" s="249"/>
      <c r="M900" s="249"/>
      <c r="N900" s="249"/>
      <c r="O900" s="249"/>
      <c r="P900" s="249"/>
      <c r="Q900" s="249"/>
      <c r="R900" s="249"/>
      <c r="S900" s="186"/>
    </row>
    <row r="901" spans="1:19" s="184" customFormat="1" ht="18" customHeight="1">
      <c r="A901" s="186"/>
      <c r="B901" s="247"/>
      <c r="C901" s="189"/>
      <c r="D901" s="248"/>
      <c r="E901" s="248"/>
      <c r="F901" s="248"/>
      <c r="G901" s="250" t="s">
        <v>839</v>
      </c>
      <c r="H901" s="250"/>
      <c r="I901" s="250"/>
      <c r="J901" s="250"/>
      <c r="K901" s="251" t="s">
        <v>894</v>
      </c>
      <c r="L901" s="251"/>
      <c r="M901" s="251"/>
      <c r="N901" s="251"/>
      <c r="O901" s="251" t="s">
        <v>895</v>
      </c>
      <c r="P901" s="252" t="s">
        <v>896</v>
      </c>
      <c r="Q901" s="252"/>
      <c r="R901" s="252"/>
      <c r="S901" s="186"/>
    </row>
    <row r="902" spans="1:19" s="184" customFormat="1" ht="18" customHeight="1">
      <c r="A902" s="186"/>
      <c r="B902" s="253" t="s">
        <v>275</v>
      </c>
      <c r="C902" s="250" t="s">
        <v>998</v>
      </c>
      <c r="D902" s="250" t="s">
        <v>897</v>
      </c>
      <c r="E902" s="254" t="s">
        <v>849</v>
      </c>
      <c r="F902" s="254"/>
      <c r="G902" s="250" t="s">
        <v>898</v>
      </c>
      <c r="H902" s="250"/>
      <c r="I902" s="250" t="s">
        <v>899</v>
      </c>
      <c r="J902" s="250"/>
      <c r="K902" s="251" t="s">
        <v>898</v>
      </c>
      <c r="L902" s="251"/>
      <c r="M902" s="251" t="s">
        <v>899</v>
      </c>
      <c r="N902" s="251"/>
      <c r="O902" s="251"/>
      <c r="P902" s="252"/>
      <c r="Q902" s="252"/>
      <c r="R902" s="252"/>
      <c r="S902" s="186"/>
    </row>
    <row r="903" spans="1:19" s="184" customFormat="1" ht="45.75" customHeight="1">
      <c r="A903" s="186"/>
      <c r="B903" s="253"/>
      <c r="C903" s="250"/>
      <c r="D903" s="250"/>
      <c r="E903" s="190" t="s">
        <v>900</v>
      </c>
      <c r="F903" s="190" t="s">
        <v>901</v>
      </c>
      <c r="G903" s="190" t="s">
        <v>900</v>
      </c>
      <c r="H903" s="191" t="s">
        <v>902</v>
      </c>
      <c r="I903" s="190" t="s">
        <v>900</v>
      </c>
      <c r="J903" s="191" t="s">
        <v>902</v>
      </c>
      <c r="K903" s="191" t="s">
        <v>900</v>
      </c>
      <c r="L903" s="191" t="s">
        <v>901</v>
      </c>
      <c r="M903" s="191" t="s">
        <v>900</v>
      </c>
      <c r="N903" s="191" t="s">
        <v>901</v>
      </c>
      <c r="O903" s="251"/>
      <c r="P903" s="191" t="s">
        <v>903</v>
      </c>
      <c r="Q903" s="191" t="s">
        <v>904</v>
      </c>
      <c r="R903" s="192" t="s">
        <v>905</v>
      </c>
      <c r="S903" s="186"/>
    </row>
    <row r="904" spans="1:19" s="184" customFormat="1" ht="15" customHeight="1">
      <c r="A904" s="186"/>
      <c r="B904" s="193" t="s">
        <v>392</v>
      </c>
      <c r="C904" s="194" t="s">
        <v>1000</v>
      </c>
      <c r="D904" s="194" t="s">
        <v>914</v>
      </c>
      <c r="E904" s="195"/>
      <c r="F904" s="196"/>
      <c r="G904" s="195">
        <v>1</v>
      </c>
      <c r="H904" s="196">
        <v>1.4903129657228018E-4</v>
      </c>
      <c r="I904" s="195">
        <v>3</v>
      </c>
      <c r="J904" s="196">
        <v>1.2125621438098702E-4</v>
      </c>
      <c r="K904" s="195"/>
      <c r="L904" s="196"/>
      <c r="M904" s="195"/>
      <c r="N904" s="196"/>
      <c r="O904" s="197" t="s">
        <v>923</v>
      </c>
      <c r="P904" s="198">
        <v>3</v>
      </c>
      <c r="Q904" s="198">
        <v>3</v>
      </c>
      <c r="R904" s="199"/>
      <c r="S904" s="186"/>
    </row>
    <row r="905" spans="1:19" s="184" customFormat="1" ht="15" customHeight="1">
      <c r="A905" s="186"/>
      <c r="B905" s="193" t="s">
        <v>285</v>
      </c>
      <c r="C905" s="194" t="s">
        <v>1003</v>
      </c>
      <c r="D905" s="194" t="s">
        <v>914</v>
      </c>
      <c r="E905" s="195"/>
      <c r="F905" s="196"/>
      <c r="G905" s="195">
        <v>2</v>
      </c>
      <c r="H905" s="196">
        <v>2.9806259314456036E-4</v>
      </c>
      <c r="I905" s="195">
        <v>13</v>
      </c>
      <c r="J905" s="196">
        <v>5.2544359565094383E-4</v>
      </c>
      <c r="K905" s="195"/>
      <c r="L905" s="196"/>
      <c r="M905" s="195"/>
      <c r="N905" s="196"/>
      <c r="O905" s="197" t="s">
        <v>917</v>
      </c>
      <c r="P905" s="198">
        <v>6.5</v>
      </c>
      <c r="Q905" s="198">
        <v>6.5</v>
      </c>
      <c r="R905" s="199"/>
      <c r="S905" s="186"/>
    </row>
    <row r="906" spans="1:19" s="184" customFormat="1" ht="15" customHeight="1">
      <c r="A906" s="186"/>
      <c r="B906" s="193" t="s">
        <v>711</v>
      </c>
      <c r="C906" s="194" t="s">
        <v>917</v>
      </c>
      <c r="D906" s="194" t="s">
        <v>914</v>
      </c>
      <c r="E906" s="195">
        <v>120</v>
      </c>
      <c r="F906" s="196">
        <v>0.83916083916083917</v>
      </c>
      <c r="G906" s="195">
        <v>23</v>
      </c>
      <c r="H906" s="196">
        <v>3.4277198211624441E-3</v>
      </c>
      <c r="I906" s="195">
        <v>76</v>
      </c>
      <c r="J906" s="196">
        <v>3.0718240976516714E-3</v>
      </c>
      <c r="K906" s="195"/>
      <c r="L906" s="196"/>
      <c r="M906" s="195"/>
      <c r="N906" s="196"/>
      <c r="O906" s="197" t="s">
        <v>930</v>
      </c>
      <c r="P906" s="198">
        <v>3.3043478260869565</v>
      </c>
      <c r="Q906" s="198">
        <v>3.3043478260869565</v>
      </c>
      <c r="R906" s="199"/>
      <c r="S906" s="186"/>
    </row>
    <row r="907" spans="1:19" s="184" customFormat="1" ht="15" customHeight="1">
      <c r="A907" s="186"/>
      <c r="B907" s="193" t="s">
        <v>359</v>
      </c>
      <c r="C907" s="194" t="s">
        <v>1004</v>
      </c>
      <c r="D907" s="194" t="s">
        <v>914</v>
      </c>
      <c r="E907" s="195"/>
      <c r="F907" s="196"/>
      <c r="G907" s="195">
        <v>1</v>
      </c>
      <c r="H907" s="196">
        <v>1.4903129657228018E-4</v>
      </c>
      <c r="I907" s="195">
        <v>24</v>
      </c>
      <c r="J907" s="196">
        <v>9.7004971504789617E-4</v>
      </c>
      <c r="K907" s="195">
        <v>1</v>
      </c>
      <c r="L907" s="196">
        <v>1</v>
      </c>
      <c r="M907" s="195">
        <v>9</v>
      </c>
      <c r="N907" s="196">
        <v>0.375</v>
      </c>
      <c r="O907" s="197" t="s">
        <v>931</v>
      </c>
      <c r="P907" s="198">
        <v>24</v>
      </c>
      <c r="Q907" s="198"/>
      <c r="R907" s="199"/>
      <c r="S907" s="186"/>
    </row>
    <row r="908" spans="1:19" s="184" customFormat="1" ht="15" customHeight="1">
      <c r="A908" s="186"/>
      <c r="B908" s="193" t="s">
        <v>410</v>
      </c>
      <c r="C908" s="194" t="s">
        <v>1000</v>
      </c>
      <c r="D908" s="194" t="s">
        <v>914</v>
      </c>
      <c r="E908" s="195"/>
      <c r="F908" s="196"/>
      <c r="G908" s="195">
        <v>1</v>
      </c>
      <c r="H908" s="196">
        <v>1.4903129657228018E-4</v>
      </c>
      <c r="I908" s="195">
        <v>9</v>
      </c>
      <c r="J908" s="196">
        <v>3.6376864314296108E-4</v>
      </c>
      <c r="K908" s="195"/>
      <c r="L908" s="196"/>
      <c r="M908" s="195"/>
      <c r="N908" s="196"/>
      <c r="O908" s="197" t="s">
        <v>939</v>
      </c>
      <c r="P908" s="198">
        <v>9</v>
      </c>
      <c r="Q908" s="198">
        <v>9</v>
      </c>
      <c r="R908" s="199"/>
      <c r="S908" s="186"/>
    </row>
    <row r="909" spans="1:19" s="184" customFormat="1" ht="15" customHeight="1">
      <c r="A909" s="186"/>
      <c r="B909" s="193" t="s">
        <v>446</v>
      </c>
      <c r="C909" s="194" t="s">
        <v>1001</v>
      </c>
      <c r="D909" s="194" t="s">
        <v>914</v>
      </c>
      <c r="E909" s="195"/>
      <c r="F909" s="196"/>
      <c r="G909" s="195">
        <v>1</v>
      </c>
      <c r="H909" s="196">
        <v>1.4903129657228018E-4</v>
      </c>
      <c r="I909" s="195">
        <v>5</v>
      </c>
      <c r="J909" s="196">
        <v>2.0209369063497838E-4</v>
      </c>
      <c r="K909" s="195"/>
      <c r="L909" s="196"/>
      <c r="M909" s="195"/>
      <c r="N909" s="196"/>
      <c r="O909" s="197" t="s">
        <v>926</v>
      </c>
      <c r="P909" s="198">
        <v>5</v>
      </c>
      <c r="Q909" s="198">
        <v>5</v>
      </c>
      <c r="R909" s="199"/>
      <c r="S909" s="186"/>
    </row>
    <row r="910" spans="1:19" s="184" customFormat="1" ht="15" customHeight="1">
      <c r="A910" s="186"/>
      <c r="B910" s="193" t="s">
        <v>305</v>
      </c>
      <c r="C910" s="194" t="s">
        <v>1003</v>
      </c>
      <c r="D910" s="194" t="s">
        <v>914</v>
      </c>
      <c r="E910" s="195">
        <v>2</v>
      </c>
      <c r="F910" s="196">
        <v>0.11764705882352941</v>
      </c>
      <c r="G910" s="195">
        <v>15</v>
      </c>
      <c r="H910" s="196">
        <v>2.2354694485842027E-3</v>
      </c>
      <c r="I910" s="195">
        <v>81</v>
      </c>
      <c r="J910" s="196">
        <v>3.2739177882866498E-3</v>
      </c>
      <c r="K910" s="195"/>
      <c r="L910" s="196"/>
      <c r="M910" s="195"/>
      <c r="N910" s="196"/>
      <c r="O910" s="197" t="s">
        <v>918</v>
      </c>
      <c r="P910" s="198">
        <v>5.4</v>
      </c>
      <c r="Q910" s="198">
        <v>5.4</v>
      </c>
      <c r="R910" s="199"/>
      <c r="S910" s="186"/>
    </row>
    <row r="911" spans="1:19" s="184" customFormat="1" ht="15" customHeight="1">
      <c r="A911" s="186"/>
      <c r="B911" s="193" t="s">
        <v>471</v>
      </c>
      <c r="C911" s="194" t="s">
        <v>1002</v>
      </c>
      <c r="D911" s="194" t="s">
        <v>914</v>
      </c>
      <c r="E911" s="195"/>
      <c r="F911" s="196"/>
      <c r="G911" s="195">
        <v>1</v>
      </c>
      <c r="H911" s="196">
        <v>1.4903129657228018E-4</v>
      </c>
      <c r="I911" s="195">
        <v>2</v>
      </c>
      <c r="J911" s="196">
        <v>8.0837476253991348E-5</v>
      </c>
      <c r="K911" s="195"/>
      <c r="L911" s="196"/>
      <c r="M911" s="195"/>
      <c r="N911" s="196"/>
      <c r="O911" s="197" t="s">
        <v>936</v>
      </c>
      <c r="P911" s="198">
        <v>2</v>
      </c>
      <c r="Q911" s="198">
        <v>2</v>
      </c>
      <c r="R911" s="199"/>
      <c r="S911" s="186"/>
    </row>
    <row r="912" spans="1:19" s="184" customFormat="1" ht="15" customHeight="1">
      <c r="A912" s="186"/>
      <c r="B912" s="193" t="s">
        <v>465</v>
      </c>
      <c r="C912" s="194" t="s">
        <v>1002</v>
      </c>
      <c r="D912" s="194" t="s">
        <v>914</v>
      </c>
      <c r="E912" s="195">
        <v>1</v>
      </c>
      <c r="F912" s="196">
        <v>0.5</v>
      </c>
      <c r="G912" s="195">
        <v>1</v>
      </c>
      <c r="H912" s="196">
        <v>1.4903129657228018E-4</v>
      </c>
      <c r="I912" s="195">
        <v>14</v>
      </c>
      <c r="J912" s="196">
        <v>5.6586233377793941E-4</v>
      </c>
      <c r="K912" s="195"/>
      <c r="L912" s="196"/>
      <c r="M912" s="195"/>
      <c r="N912" s="196"/>
      <c r="O912" s="197" t="s">
        <v>951</v>
      </c>
      <c r="P912" s="198">
        <v>14</v>
      </c>
      <c r="Q912" s="198">
        <v>14</v>
      </c>
      <c r="R912" s="199"/>
      <c r="S912" s="186"/>
    </row>
    <row r="913" spans="1:19" s="184" customFormat="1" ht="15" customHeight="1">
      <c r="A913" s="186"/>
      <c r="B913" s="193" t="s">
        <v>705</v>
      </c>
      <c r="C913" s="194" t="s">
        <v>917</v>
      </c>
      <c r="D913" s="194" t="s">
        <v>907</v>
      </c>
      <c r="E913" s="195">
        <v>348</v>
      </c>
      <c r="F913" s="196">
        <v>0.81118881118881114</v>
      </c>
      <c r="G913" s="195">
        <v>81</v>
      </c>
      <c r="H913" s="196">
        <v>1.2071535022354694E-2</v>
      </c>
      <c r="I913" s="195">
        <v>245</v>
      </c>
      <c r="J913" s="196">
        <v>9.90259084111394E-3</v>
      </c>
      <c r="K913" s="195"/>
      <c r="L913" s="196"/>
      <c r="M913" s="195"/>
      <c r="N913" s="196"/>
      <c r="O913" s="197" t="s">
        <v>921</v>
      </c>
      <c r="P913" s="198">
        <v>3.0246913580246915</v>
      </c>
      <c r="Q913" s="198">
        <v>3.0246913580246915</v>
      </c>
      <c r="R913" s="199">
        <v>0.80246913580246915</v>
      </c>
      <c r="S913" s="186"/>
    </row>
    <row r="914" spans="1:19" s="184" customFormat="1" ht="15" customHeight="1">
      <c r="A914" s="186"/>
      <c r="B914" s="193" t="s">
        <v>335</v>
      </c>
      <c r="C914" s="194" t="s">
        <v>1005</v>
      </c>
      <c r="D914" s="194" t="s">
        <v>914</v>
      </c>
      <c r="E914" s="195"/>
      <c r="F914" s="196"/>
      <c r="G914" s="195">
        <v>1</v>
      </c>
      <c r="H914" s="196">
        <v>1.4903129657228018E-4</v>
      </c>
      <c r="I914" s="195">
        <v>7</v>
      </c>
      <c r="J914" s="196">
        <v>2.829311668889697E-4</v>
      </c>
      <c r="K914" s="195"/>
      <c r="L914" s="196"/>
      <c r="M914" s="195"/>
      <c r="N914" s="196"/>
      <c r="O914" s="197" t="s">
        <v>931</v>
      </c>
      <c r="P914" s="198">
        <v>7</v>
      </c>
      <c r="Q914" s="198">
        <v>7</v>
      </c>
      <c r="R914" s="199"/>
      <c r="S914" s="186"/>
    </row>
    <row r="915" spans="1:19" s="184" customFormat="1" ht="15" customHeight="1">
      <c r="A915" s="186"/>
      <c r="B915" s="193" t="s">
        <v>312</v>
      </c>
      <c r="C915" s="194" t="s">
        <v>1566</v>
      </c>
      <c r="D915" s="194" t="s">
        <v>907</v>
      </c>
      <c r="E915" s="195">
        <v>1878</v>
      </c>
      <c r="F915" s="196">
        <v>0.43043777217510887</v>
      </c>
      <c r="G915" s="195">
        <v>2485</v>
      </c>
      <c r="H915" s="196">
        <v>0.37034277198211624</v>
      </c>
      <c r="I915" s="195">
        <v>9310</v>
      </c>
      <c r="J915" s="196">
        <v>0.37629845196232975</v>
      </c>
      <c r="K915" s="195">
        <v>108</v>
      </c>
      <c r="L915" s="196">
        <v>4.3460764587525152E-2</v>
      </c>
      <c r="M915" s="195">
        <v>508</v>
      </c>
      <c r="N915" s="196">
        <v>5.456498388829216E-2</v>
      </c>
      <c r="O915" s="197" t="s">
        <v>930</v>
      </c>
      <c r="P915" s="198">
        <v>3.7464788732394365</v>
      </c>
      <c r="Q915" s="198">
        <v>3.2940681531342029</v>
      </c>
      <c r="R915" s="199">
        <v>0.96056338028169019</v>
      </c>
      <c r="S915" s="186"/>
    </row>
    <row r="916" spans="1:19" s="184" customFormat="1" ht="15" customHeight="1">
      <c r="A916" s="186"/>
      <c r="B916" s="193" t="s">
        <v>491</v>
      </c>
      <c r="C916" s="194" t="s">
        <v>999</v>
      </c>
      <c r="D916" s="194" t="s">
        <v>907</v>
      </c>
      <c r="E916" s="195"/>
      <c r="F916" s="196"/>
      <c r="G916" s="195">
        <v>1</v>
      </c>
      <c r="H916" s="196">
        <v>1.4903129657228018E-4</v>
      </c>
      <c r="I916" s="195">
        <v>9</v>
      </c>
      <c r="J916" s="196">
        <v>3.6376864314296108E-4</v>
      </c>
      <c r="K916" s="195"/>
      <c r="L916" s="196"/>
      <c r="M916" s="195"/>
      <c r="N916" s="196"/>
      <c r="O916" s="197" t="s">
        <v>929</v>
      </c>
      <c r="P916" s="198">
        <v>9</v>
      </c>
      <c r="Q916" s="198">
        <v>9</v>
      </c>
      <c r="R916" s="199">
        <v>6</v>
      </c>
      <c r="S916" s="186"/>
    </row>
    <row r="917" spans="1:19" s="184" customFormat="1" ht="15" customHeight="1">
      <c r="A917" s="186"/>
      <c r="B917" s="193" t="s">
        <v>306</v>
      </c>
      <c r="C917" s="194" t="s">
        <v>1566</v>
      </c>
      <c r="D917" s="194" t="s">
        <v>907</v>
      </c>
      <c r="E917" s="195">
        <v>2444</v>
      </c>
      <c r="F917" s="196">
        <v>0.5219991456642461</v>
      </c>
      <c r="G917" s="195">
        <v>2238</v>
      </c>
      <c r="H917" s="196">
        <v>0.33353204172876305</v>
      </c>
      <c r="I917" s="195">
        <v>6293</v>
      </c>
      <c r="J917" s="196">
        <v>0.25435511903318381</v>
      </c>
      <c r="K917" s="195">
        <v>10</v>
      </c>
      <c r="L917" s="196">
        <v>4.4682752457551383E-3</v>
      </c>
      <c r="M917" s="195">
        <v>61</v>
      </c>
      <c r="N917" s="196">
        <v>9.6933100270141428E-3</v>
      </c>
      <c r="O917" s="197" t="s">
        <v>929</v>
      </c>
      <c r="P917" s="198">
        <v>2.8118856121537088</v>
      </c>
      <c r="Q917" s="198">
        <v>2.7432675044883301</v>
      </c>
      <c r="R917" s="199">
        <v>0.61528150134048254</v>
      </c>
      <c r="S917" s="186"/>
    </row>
    <row r="918" spans="1:19" s="184" customFormat="1" ht="15" customHeight="1">
      <c r="A918" s="186"/>
      <c r="B918" s="193" t="s">
        <v>281</v>
      </c>
      <c r="C918" s="194" t="s">
        <v>1003</v>
      </c>
      <c r="D918" s="194" t="s">
        <v>907</v>
      </c>
      <c r="E918" s="195">
        <v>1</v>
      </c>
      <c r="F918" s="196">
        <v>0.5</v>
      </c>
      <c r="G918" s="195">
        <v>1</v>
      </c>
      <c r="H918" s="196">
        <v>1.4903129657228018E-4</v>
      </c>
      <c r="I918" s="195">
        <v>2</v>
      </c>
      <c r="J918" s="196">
        <v>8.0837476253991348E-5</v>
      </c>
      <c r="K918" s="195"/>
      <c r="L918" s="196"/>
      <c r="M918" s="195"/>
      <c r="N918" s="196"/>
      <c r="O918" s="197" t="s">
        <v>912</v>
      </c>
      <c r="P918" s="198">
        <v>2</v>
      </c>
      <c r="Q918" s="198">
        <v>2</v>
      </c>
      <c r="R918" s="199">
        <v>0</v>
      </c>
      <c r="S918" s="186"/>
    </row>
    <row r="919" spans="1:19" s="184" customFormat="1" ht="15" customHeight="1">
      <c r="A919" s="186"/>
      <c r="B919" s="193" t="s">
        <v>295</v>
      </c>
      <c r="C919" s="194" t="s">
        <v>1003</v>
      </c>
      <c r="D919" s="194" t="s">
        <v>914</v>
      </c>
      <c r="E919" s="195"/>
      <c r="F919" s="196"/>
      <c r="G919" s="195">
        <v>1</v>
      </c>
      <c r="H919" s="196">
        <v>1.4903129657228018E-4</v>
      </c>
      <c r="I919" s="195">
        <v>1</v>
      </c>
      <c r="J919" s="196">
        <v>4.0418738126995674E-5</v>
      </c>
      <c r="K919" s="195"/>
      <c r="L919" s="196"/>
      <c r="M919" s="195"/>
      <c r="N919" s="196"/>
      <c r="O919" s="197" t="s">
        <v>923</v>
      </c>
      <c r="P919" s="198">
        <v>1</v>
      </c>
      <c r="Q919" s="198">
        <v>1</v>
      </c>
      <c r="R919" s="199"/>
      <c r="S919" s="186"/>
    </row>
    <row r="920" spans="1:19" s="184" customFormat="1" ht="15" customHeight="1">
      <c r="A920" s="186"/>
      <c r="B920" s="193" t="s">
        <v>692</v>
      </c>
      <c r="C920" s="194" t="s">
        <v>939</v>
      </c>
      <c r="D920" s="194" t="s">
        <v>907</v>
      </c>
      <c r="E920" s="195">
        <v>32</v>
      </c>
      <c r="F920" s="196">
        <v>0.62745098039215685</v>
      </c>
      <c r="G920" s="195">
        <v>19</v>
      </c>
      <c r="H920" s="196">
        <v>2.8315946348733234E-3</v>
      </c>
      <c r="I920" s="195">
        <v>74</v>
      </c>
      <c r="J920" s="196">
        <v>2.99098662139768E-3</v>
      </c>
      <c r="K920" s="195"/>
      <c r="L920" s="196"/>
      <c r="M920" s="195"/>
      <c r="N920" s="196"/>
      <c r="O920" s="197" t="s">
        <v>936</v>
      </c>
      <c r="P920" s="198">
        <v>3.8947368421052633</v>
      </c>
      <c r="Q920" s="198">
        <v>3.8947368421052633</v>
      </c>
      <c r="R920" s="199">
        <v>0.78947368421052633</v>
      </c>
      <c r="S920" s="186"/>
    </row>
    <row r="921" spans="1:19" s="184" customFormat="1" ht="15" customHeight="1">
      <c r="A921" s="186"/>
      <c r="B921" s="193" t="s">
        <v>702</v>
      </c>
      <c r="C921" s="194" t="s">
        <v>939</v>
      </c>
      <c r="D921" s="194" t="s">
        <v>914</v>
      </c>
      <c r="E921" s="195">
        <v>1</v>
      </c>
      <c r="F921" s="196">
        <v>0.125</v>
      </c>
      <c r="G921" s="195">
        <v>7</v>
      </c>
      <c r="H921" s="196">
        <v>1.0432190760059613E-3</v>
      </c>
      <c r="I921" s="195">
        <v>51</v>
      </c>
      <c r="J921" s="196">
        <v>2.0613556444767796E-3</v>
      </c>
      <c r="K921" s="195"/>
      <c r="L921" s="196"/>
      <c r="M921" s="195"/>
      <c r="N921" s="196"/>
      <c r="O921" s="197" t="s">
        <v>936</v>
      </c>
      <c r="P921" s="198">
        <v>7.2857142857142856</v>
      </c>
      <c r="Q921" s="198">
        <v>7.2857142857142856</v>
      </c>
      <c r="R921" s="199"/>
      <c r="S921" s="186"/>
    </row>
    <row r="922" spans="1:19" s="184" customFormat="1" ht="15" customHeight="1">
      <c r="A922" s="186"/>
      <c r="B922" s="193" t="s">
        <v>535</v>
      </c>
      <c r="C922" s="194" t="s">
        <v>1567</v>
      </c>
      <c r="D922" s="194" t="s">
        <v>914</v>
      </c>
      <c r="E922" s="195"/>
      <c r="F922" s="196"/>
      <c r="G922" s="195">
        <v>1</v>
      </c>
      <c r="H922" s="196">
        <v>1.4903129657228018E-4</v>
      </c>
      <c r="I922" s="195">
        <v>7</v>
      </c>
      <c r="J922" s="196">
        <v>2.829311668889697E-4</v>
      </c>
      <c r="K922" s="195"/>
      <c r="L922" s="196"/>
      <c r="M922" s="195"/>
      <c r="N922" s="196"/>
      <c r="O922" s="197" t="s">
        <v>921</v>
      </c>
      <c r="P922" s="198">
        <v>7</v>
      </c>
      <c r="Q922" s="198">
        <v>7</v>
      </c>
      <c r="R922" s="199"/>
      <c r="S922" s="186"/>
    </row>
    <row r="923" spans="1:19" s="184" customFormat="1" ht="15" customHeight="1">
      <c r="A923" s="186"/>
      <c r="B923" s="193" t="s">
        <v>541</v>
      </c>
      <c r="C923" s="194" t="s">
        <v>1567</v>
      </c>
      <c r="D923" s="194" t="s">
        <v>914</v>
      </c>
      <c r="E923" s="195">
        <v>1</v>
      </c>
      <c r="F923" s="196">
        <v>0.5</v>
      </c>
      <c r="G923" s="195">
        <v>1</v>
      </c>
      <c r="H923" s="196">
        <v>1.4903129657228018E-4</v>
      </c>
      <c r="I923" s="195">
        <v>2</v>
      </c>
      <c r="J923" s="196">
        <v>8.0837476253991348E-5</v>
      </c>
      <c r="K923" s="195"/>
      <c r="L923" s="196"/>
      <c r="M923" s="195"/>
      <c r="N923" s="196"/>
      <c r="O923" s="197" t="s">
        <v>936</v>
      </c>
      <c r="P923" s="198">
        <v>2</v>
      </c>
      <c r="Q923" s="198">
        <v>2</v>
      </c>
      <c r="R923" s="199"/>
      <c r="S923" s="186"/>
    </row>
    <row r="924" spans="1:19" s="184" customFormat="1" ht="15" customHeight="1">
      <c r="A924" s="186"/>
      <c r="B924" s="193" t="s">
        <v>658</v>
      </c>
      <c r="C924" s="194" t="s">
        <v>943</v>
      </c>
      <c r="D924" s="194" t="s">
        <v>907</v>
      </c>
      <c r="E924" s="195">
        <v>2</v>
      </c>
      <c r="F924" s="196">
        <v>0.66666666666666663</v>
      </c>
      <c r="G924" s="195">
        <v>1</v>
      </c>
      <c r="H924" s="196">
        <v>1.4903129657228018E-4</v>
      </c>
      <c r="I924" s="195">
        <v>6</v>
      </c>
      <c r="J924" s="196">
        <v>2.4251242876197404E-4</v>
      </c>
      <c r="K924" s="195"/>
      <c r="L924" s="196"/>
      <c r="M924" s="195"/>
      <c r="N924" s="196"/>
      <c r="O924" s="197" t="s">
        <v>952</v>
      </c>
      <c r="P924" s="198">
        <v>6</v>
      </c>
      <c r="Q924" s="198">
        <v>6</v>
      </c>
      <c r="R924" s="199">
        <v>3</v>
      </c>
      <c r="S924" s="186"/>
    </row>
    <row r="925" spans="1:19" s="184" customFormat="1" ht="15" customHeight="1">
      <c r="A925" s="186"/>
      <c r="B925" s="193" t="s">
        <v>315</v>
      </c>
      <c r="C925" s="194" t="s">
        <v>1566</v>
      </c>
      <c r="D925" s="194" t="s">
        <v>914</v>
      </c>
      <c r="E925" s="195">
        <v>9</v>
      </c>
      <c r="F925" s="196">
        <v>6.9230769230769235E-2</v>
      </c>
      <c r="G925" s="195">
        <v>121</v>
      </c>
      <c r="H925" s="196">
        <v>1.8032786885245903E-2</v>
      </c>
      <c r="I925" s="195">
        <v>831</v>
      </c>
      <c r="J925" s="196">
        <v>3.3587971383533408E-2</v>
      </c>
      <c r="K925" s="195"/>
      <c r="L925" s="196"/>
      <c r="M925" s="195"/>
      <c r="N925" s="196"/>
      <c r="O925" s="197" t="s">
        <v>918</v>
      </c>
      <c r="P925" s="198">
        <v>6.8677685950413228</v>
      </c>
      <c r="Q925" s="198">
        <v>6.8677685950413228</v>
      </c>
      <c r="R925" s="199"/>
      <c r="S925" s="186"/>
    </row>
    <row r="926" spans="1:19" s="184" customFormat="1" ht="15" customHeight="1">
      <c r="A926" s="186"/>
      <c r="B926" s="193" t="s">
        <v>310</v>
      </c>
      <c r="C926" s="194" t="s">
        <v>1566</v>
      </c>
      <c r="D926" s="194" t="s">
        <v>907</v>
      </c>
      <c r="E926" s="195">
        <v>976</v>
      </c>
      <c r="F926" s="196">
        <v>0.72727272727272729</v>
      </c>
      <c r="G926" s="195">
        <v>366</v>
      </c>
      <c r="H926" s="196">
        <v>5.4545454545454543E-2</v>
      </c>
      <c r="I926" s="195">
        <v>1435</v>
      </c>
      <c r="J926" s="196">
        <v>5.8000889212238796E-2</v>
      </c>
      <c r="K926" s="195">
        <v>86</v>
      </c>
      <c r="L926" s="196">
        <v>0.23497267759562843</v>
      </c>
      <c r="M926" s="195">
        <v>427</v>
      </c>
      <c r="N926" s="196">
        <v>0.29756097560975608</v>
      </c>
      <c r="O926" s="197" t="s">
        <v>911</v>
      </c>
      <c r="P926" s="198">
        <v>3.9207650273224042</v>
      </c>
      <c r="Q926" s="198">
        <v>2.3714285714285714</v>
      </c>
      <c r="R926" s="199">
        <v>1.0874316939890711</v>
      </c>
      <c r="S926" s="186"/>
    </row>
    <row r="927" spans="1:19" s="184" customFormat="1" ht="15" customHeight="1">
      <c r="A927" s="186"/>
      <c r="B927" s="193" t="s">
        <v>670</v>
      </c>
      <c r="C927" s="194" t="s">
        <v>943</v>
      </c>
      <c r="D927" s="194" t="s">
        <v>914</v>
      </c>
      <c r="E927" s="195">
        <v>1</v>
      </c>
      <c r="F927" s="196">
        <v>0.2</v>
      </c>
      <c r="G927" s="195">
        <v>4</v>
      </c>
      <c r="H927" s="196">
        <v>5.9612518628912071E-4</v>
      </c>
      <c r="I927" s="195">
        <v>28</v>
      </c>
      <c r="J927" s="196">
        <v>1.1317246675558788E-3</v>
      </c>
      <c r="K927" s="195"/>
      <c r="L927" s="196"/>
      <c r="M927" s="195"/>
      <c r="N927" s="196"/>
      <c r="O927" s="197" t="s">
        <v>952</v>
      </c>
      <c r="P927" s="198">
        <v>7</v>
      </c>
      <c r="Q927" s="198">
        <v>7</v>
      </c>
      <c r="R927" s="199"/>
      <c r="S927" s="186"/>
    </row>
    <row r="928" spans="1:19" s="184" customFormat="1" ht="15" customHeight="1">
      <c r="A928" s="186"/>
      <c r="B928" s="193" t="s">
        <v>691</v>
      </c>
      <c r="C928" s="194" t="s">
        <v>939</v>
      </c>
      <c r="D928" s="194" t="s">
        <v>907</v>
      </c>
      <c r="E928" s="195"/>
      <c r="F928" s="196"/>
      <c r="G928" s="195">
        <v>2</v>
      </c>
      <c r="H928" s="196">
        <v>2.9806259314456036E-4</v>
      </c>
      <c r="I928" s="195">
        <v>8</v>
      </c>
      <c r="J928" s="196">
        <v>3.2334990501596539E-4</v>
      </c>
      <c r="K928" s="195"/>
      <c r="L928" s="196"/>
      <c r="M928" s="195"/>
      <c r="N928" s="196"/>
      <c r="O928" s="197" t="s">
        <v>943</v>
      </c>
      <c r="P928" s="198">
        <v>4</v>
      </c>
      <c r="Q928" s="198">
        <v>4</v>
      </c>
      <c r="R928" s="199">
        <v>0.5</v>
      </c>
      <c r="S928" s="186"/>
    </row>
    <row r="929" spans="1:19" s="184" customFormat="1" ht="15" customHeight="1">
      <c r="A929" s="186"/>
      <c r="B929" s="193" t="s">
        <v>317</v>
      </c>
      <c r="C929" s="194" t="s">
        <v>1566</v>
      </c>
      <c r="D929" s="194" t="s">
        <v>914</v>
      </c>
      <c r="E929" s="195">
        <v>132</v>
      </c>
      <c r="F929" s="196">
        <v>0.29662921348314608</v>
      </c>
      <c r="G929" s="195">
        <v>313</v>
      </c>
      <c r="H929" s="196">
        <v>4.6646795827123694E-2</v>
      </c>
      <c r="I929" s="195">
        <v>1571</v>
      </c>
      <c r="J929" s="196">
        <v>6.3497837597510209E-2</v>
      </c>
      <c r="K929" s="195">
        <v>2</v>
      </c>
      <c r="L929" s="196">
        <v>6.3897763578274758E-3</v>
      </c>
      <c r="M929" s="195">
        <v>2</v>
      </c>
      <c r="N929" s="196">
        <v>1.273074474856779E-3</v>
      </c>
      <c r="O929" s="197" t="s">
        <v>931</v>
      </c>
      <c r="P929" s="198">
        <v>5.019169329073482</v>
      </c>
      <c r="Q929" s="198">
        <v>4.948553054662379</v>
      </c>
      <c r="R929" s="199"/>
      <c r="S929" s="186"/>
    </row>
    <row r="930" spans="1:19" s="184" customFormat="1" ht="15" customHeight="1">
      <c r="A930" s="186"/>
      <c r="B930" s="193" t="s">
        <v>314</v>
      </c>
      <c r="C930" s="194" t="s">
        <v>1566</v>
      </c>
      <c r="D930" s="194" t="s">
        <v>914</v>
      </c>
      <c r="E930" s="195">
        <v>3</v>
      </c>
      <c r="F930" s="196">
        <v>1.4492753623188406E-2</v>
      </c>
      <c r="G930" s="195">
        <v>204</v>
      </c>
      <c r="H930" s="196">
        <v>3.0402384500745158E-2</v>
      </c>
      <c r="I930" s="195">
        <v>1430</v>
      </c>
      <c r="J930" s="196">
        <v>5.7798795521603816E-2</v>
      </c>
      <c r="K930" s="195">
        <v>1</v>
      </c>
      <c r="L930" s="196">
        <v>4.9019607843137254E-3</v>
      </c>
      <c r="M930" s="195">
        <v>4</v>
      </c>
      <c r="N930" s="196">
        <v>2.7972027972027972E-3</v>
      </c>
      <c r="O930" s="197" t="s">
        <v>908</v>
      </c>
      <c r="P930" s="198">
        <v>7.0098039215686274</v>
      </c>
      <c r="Q930" s="198">
        <v>6.8965517241379306</v>
      </c>
      <c r="R930" s="199"/>
      <c r="S930" s="186"/>
    </row>
    <row r="931" spans="1:19" s="184" customFormat="1" ht="15" customHeight="1">
      <c r="A931" s="186"/>
      <c r="B931" s="193" t="s">
        <v>309</v>
      </c>
      <c r="C931" s="194" t="s">
        <v>1566</v>
      </c>
      <c r="D931" s="194" t="s">
        <v>907</v>
      </c>
      <c r="E931" s="195">
        <v>784</v>
      </c>
      <c r="F931" s="196">
        <v>0.6883230904302019</v>
      </c>
      <c r="G931" s="195">
        <v>355</v>
      </c>
      <c r="H931" s="196">
        <v>5.290611028315946E-2</v>
      </c>
      <c r="I931" s="195">
        <v>1217</v>
      </c>
      <c r="J931" s="196">
        <v>4.918960430055374E-2</v>
      </c>
      <c r="K931" s="195">
        <v>63</v>
      </c>
      <c r="L931" s="196">
        <v>0.17746478873239438</v>
      </c>
      <c r="M931" s="195">
        <v>238</v>
      </c>
      <c r="N931" s="196">
        <v>0.19556285949055052</v>
      </c>
      <c r="O931" s="197" t="s">
        <v>911</v>
      </c>
      <c r="P931" s="198">
        <v>3.4281690140845069</v>
      </c>
      <c r="Q931" s="198">
        <v>2.3972602739726026</v>
      </c>
      <c r="R931" s="199">
        <v>1.380281690140845</v>
      </c>
      <c r="S931" s="186"/>
    </row>
    <row r="932" spans="1:19" s="184" customFormat="1" ht="15" customHeight="1">
      <c r="A932" s="186"/>
      <c r="B932" s="193" t="s">
        <v>307</v>
      </c>
      <c r="C932" s="194" t="s">
        <v>1566</v>
      </c>
      <c r="D932" s="194" t="s">
        <v>907</v>
      </c>
      <c r="E932" s="195">
        <v>78</v>
      </c>
      <c r="F932" s="196">
        <v>0.35135135135135137</v>
      </c>
      <c r="G932" s="195">
        <v>144</v>
      </c>
      <c r="H932" s="196">
        <v>2.1460506706408346E-2</v>
      </c>
      <c r="I932" s="195">
        <v>725</v>
      </c>
      <c r="J932" s="196">
        <v>2.9303585142071865E-2</v>
      </c>
      <c r="K932" s="195">
        <v>4</v>
      </c>
      <c r="L932" s="196">
        <v>2.7777777777777776E-2</v>
      </c>
      <c r="M932" s="195">
        <v>15</v>
      </c>
      <c r="N932" s="196">
        <v>2.0689655172413793E-2</v>
      </c>
      <c r="O932" s="197" t="s">
        <v>918</v>
      </c>
      <c r="P932" s="198">
        <v>5.0347222222222223</v>
      </c>
      <c r="Q932" s="198">
        <v>4.5</v>
      </c>
      <c r="R932" s="199">
        <v>1.5625</v>
      </c>
      <c r="S932" s="186"/>
    </row>
    <row r="933" spans="1:19" s="184" customFormat="1" ht="15" customHeight="1">
      <c r="A933" s="186"/>
      <c r="B933" s="193" t="s">
        <v>669</v>
      </c>
      <c r="C933" s="194" t="s">
        <v>943</v>
      </c>
      <c r="D933" s="194" t="s">
        <v>914</v>
      </c>
      <c r="E933" s="195"/>
      <c r="F933" s="196"/>
      <c r="G933" s="195">
        <v>1</v>
      </c>
      <c r="H933" s="196">
        <v>1.4903129657228018E-4</v>
      </c>
      <c r="I933" s="195">
        <v>7</v>
      </c>
      <c r="J933" s="196">
        <v>2.829311668889697E-4</v>
      </c>
      <c r="K933" s="195"/>
      <c r="L933" s="196"/>
      <c r="M933" s="195"/>
      <c r="N933" s="196"/>
      <c r="O933" s="197" t="s">
        <v>931</v>
      </c>
      <c r="P933" s="198">
        <v>7</v>
      </c>
      <c r="Q933" s="198">
        <v>7</v>
      </c>
      <c r="R933" s="199"/>
      <c r="S933" s="186"/>
    </row>
    <row r="934" spans="1:19" s="184" customFormat="1" ht="15" customHeight="1">
      <c r="A934" s="186"/>
      <c r="B934" s="193" t="s">
        <v>718</v>
      </c>
      <c r="C934" s="194" t="s">
        <v>1568</v>
      </c>
      <c r="D934" s="194" t="s">
        <v>907</v>
      </c>
      <c r="E934" s="195"/>
      <c r="F934" s="196"/>
      <c r="G934" s="195">
        <v>1</v>
      </c>
      <c r="H934" s="196">
        <v>1.4903129657228018E-4</v>
      </c>
      <c r="I934" s="195">
        <v>19</v>
      </c>
      <c r="J934" s="196">
        <v>7.6795602441291784E-4</v>
      </c>
      <c r="K934" s="195"/>
      <c r="L934" s="196"/>
      <c r="M934" s="195"/>
      <c r="N934" s="196"/>
      <c r="O934" s="197" t="s">
        <v>954</v>
      </c>
      <c r="P934" s="198">
        <v>19</v>
      </c>
      <c r="Q934" s="198">
        <v>19</v>
      </c>
      <c r="R934" s="199">
        <v>9</v>
      </c>
      <c r="S934" s="186"/>
    </row>
    <row r="935" spans="1:19" s="184" customFormat="1" ht="15" customHeight="1">
      <c r="A935" s="186"/>
      <c r="B935" s="193" t="s">
        <v>318</v>
      </c>
      <c r="C935" s="194" t="s">
        <v>1566</v>
      </c>
      <c r="D935" s="194" t="s">
        <v>914</v>
      </c>
      <c r="E935" s="195">
        <v>14</v>
      </c>
      <c r="F935" s="196">
        <v>0.3888888888888889</v>
      </c>
      <c r="G935" s="195">
        <v>22</v>
      </c>
      <c r="H935" s="196">
        <v>3.2786885245901639E-3</v>
      </c>
      <c r="I935" s="195">
        <v>102</v>
      </c>
      <c r="J935" s="196">
        <v>4.1227112889535593E-3</v>
      </c>
      <c r="K935" s="195">
        <v>1</v>
      </c>
      <c r="L935" s="196">
        <v>4.5454545454545456E-2</v>
      </c>
      <c r="M935" s="195">
        <v>2</v>
      </c>
      <c r="N935" s="196">
        <v>1.9607843137254902E-2</v>
      </c>
      <c r="O935" s="197" t="s">
        <v>920</v>
      </c>
      <c r="P935" s="198">
        <v>4.6363636363636367</v>
      </c>
      <c r="Q935" s="198">
        <v>4.1428571428571432</v>
      </c>
      <c r="R935" s="199"/>
      <c r="S935" s="186"/>
    </row>
    <row r="936" spans="1:19" s="184" customFormat="1" ht="15" customHeight="1">
      <c r="A936" s="186"/>
      <c r="B936" s="193" t="s">
        <v>311</v>
      </c>
      <c r="C936" s="194" t="s">
        <v>1566</v>
      </c>
      <c r="D936" s="194" t="s">
        <v>907</v>
      </c>
      <c r="E936" s="195">
        <v>412</v>
      </c>
      <c r="F936" s="196">
        <v>0.77882797731568998</v>
      </c>
      <c r="G936" s="195">
        <v>117</v>
      </c>
      <c r="H936" s="196">
        <v>1.743666169895678E-2</v>
      </c>
      <c r="I936" s="195">
        <v>239</v>
      </c>
      <c r="J936" s="196">
        <v>9.6600784123519658E-3</v>
      </c>
      <c r="K936" s="195"/>
      <c r="L936" s="196"/>
      <c r="M936" s="195"/>
      <c r="N936" s="196"/>
      <c r="O936" s="197" t="s">
        <v>911</v>
      </c>
      <c r="P936" s="198">
        <v>2.0427350427350426</v>
      </c>
      <c r="Q936" s="198">
        <v>2.0427350427350426</v>
      </c>
      <c r="R936" s="199">
        <v>0.97435897435897434</v>
      </c>
      <c r="S936" s="186"/>
    </row>
    <row r="937" spans="1:19" s="184" customFormat="1" ht="15" customHeight="1">
      <c r="A937" s="186"/>
      <c r="B937" s="193" t="s">
        <v>308</v>
      </c>
      <c r="C937" s="194" t="s">
        <v>1566</v>
      </c>
      <c r="D937" s="194" t="s">
        <v>907</v>
      </c>
      <c r="E937" s="195">
        <v>121</v>
      </c>
      <c r="F937" s="196">
        <v>0.48207171314741037</v>
      </c>
      <c r="G937" s="195">
        <v>130</v>
      </c>
      <c r="H937" s="196">
        <v>1.9374068554396422E-2</v>
      </c>
      <c r="I937" s="195">
        <v>682</v>
      </c>
      <c r="J937" s="196">
        <v>2.7565579402611052E-2</v>
      </c>
      <c r="K937" s="195">
        <v>1</v>
      </c>
      <c r="L937" s="196">
        <v>7.6923076923076927E-3</v>
      </c>
      <c r="M937" s="195">
        <v>107</v>
      </c>
      <c r="N937" s="196">
        <v>0.15689149560117302</v>
      </c>
      <c r="O937" s="197" t="s">
        <v>916</v>
      </c>
      <c r="P937" s="198">
        <v>5.2461538461538462</v>
      </c>
      <c r="Q937" s="198">
        <v>4.333333333333333</v>
      </c>
      <c r="R937" s="199">
        <v>1.4461538461538461</v>
      </c>
      <c r="S937" s="186"/>
    </row>
    <row r="938" spans="1:19" s="184" customFormat="1" ht="15" customHeight="1">
      <c r="A938" s="186"/>
      <c r="B938" s="193" t="s">
        <v>316</v>
      </c>
      <c r="C938" s="194" t="s">
        <v>1566</v>
      </c>
      <c r="D938" s="194" t="s">
        <v>914</v>
      </c>
      <c r="E938" s="195">
        <v>1</v>
      </c>
      <c r="F938" s="196">
        <v>0.1111111111111111</v>
      </c>
      <c r="G938" s="195">
        <v>8</v>
      </c>
      <c r="H938" s="196">
        <v>1.1922503725782414E-3</v>
      </c>
      <c r="I938" s="195">
        <v>68</v>
      </c>
      <c r="J938" s="196">
        <v>2.7484741926357059E-3</v>
      </c>
      <c r="K938" s="195">
        <v>2</v>
      </c>
      <c r="L938" s="196">
        <v>0.25</v>
      </c>
      <c r="M938" s="195">
        <v>9</v>
      </c>
      <c r="N938" s="196">
        <v>0.13235294117647059</v>
      </c>
      <c r="O938" s="197" t="s">
        <v>928</v>
      </c>
      <c r="P938" s="198">
        <v>8.5</v>
      </c>
      <c r="Q938" s="198">
        <v>6.5</v>
      </c>
      <c r="R938" s="199"/>
      <c r="S938" s="186"/>
    </row>
    <row r="939" spans="1:19" s="184" customFormat="1" ht="15" customHeight="1">
      <c r="A939" s="186"/>
      <c r="B939" s="193" t="s">
        <v>313</v>
      </c>
      <c r="C939" s="194" t="s">
        <v>1566</v>
      </c>
      <c r="D939" s="194" t="s">
        <v>914</v>
      </c>
      <c r="E939" s="195">
        <v>8</v>
      </c>
      <c r="F939" s="196">
        <v>0.1702127659574468</v>
      </c>
      <c r="G939" s="195">
        <v>39</v>
      </c>
      <c r="H939" s="196">
        <v>5.8122205663189274E-3</v>
      </c>
      <c r="I939" s="195">
        <v>145</v>
      </c>
      <c r="J939" s="196">
        <v>5.8607170284143729E-3</v>
      </c>
      <c r="K939" s="195"/>
      <c r="L939" s="196"/>
      <c r="M939" s="195"/>
      <c r="N939" s="196"/>
      <c r="O939" s="197" t="s">
        <v>920</v>
      </c>
      <c r="P939" s="198">
        <v>3.7179487179487181</v>
      </c>
      <c r="Q939" s="198">
        <v>3.7179487179487181</v>
      </c>
      <c r="R939" s="199"/>
      <c r="S939" s="186"/>
    </row>
    <row r="940" spans="1:19" s="184" customFormat="1" ht="18.75" customHeight="1">
      <c r="A940" s="186"/>
      <c r="B940" s="200" t="s">
        <v>1006</v>
      </c>
      <c r="C940" s="201"/>
      <c r="D940" s="201"/>
      <c r="E940" s="202">
        <v>1</v>
      </c>
      <c r="F940" s="203">
        <v>1</v>
      </c>
      <c r="G940" s="202">
        <v>0</v>
      </c>
      <c r="H940" s="203">
        <v>0</v>
      </c>
      <c r="I940" s="202">
        <v>0</v>
      </c>
      <c r="J940" s="203">
        <v>0</v>
      </c>
      <c r="K940" s="202">
        <v>0</v>
      </c>
      <c r="L940" s="203">
        <v>0</v>
      </c>
      <c r="M940" s="202">
        <v>0</v>
      </c>
      <c r="N940" s="203">
        <v>0</v>
      </c>
      <c r="O940" s="201"/>
      <c r="P940" s="204">
        <v>0</v>
      </c>
      <c r="Q940" s="204">
        <v>0</v>
      </c>
      <c r="R940" s="205">
        <v>0</v>
      </c>
      <c r="S940" s="186"/>
    </row>
    <row r="941" spans="1:19" s="184" customFormat="1" ht="18" customHeight="1">
      <c r="A941" s="186"/>
      <c r="B941" s="200" t="s">
        <v>1007</v>
      </c>
      <c r="C941" s="201"/>
      <c r="D941" s="201"/>
      <c r="E941" s="202">
        <v>6</v>
      </c>
      <c r="F941" s="203">
        <v>1</v>
      </c>
      <c r="G941" s="202">
        <v>0</v>
      </c>
      <c r="H941" s="203">
        <v>0</v>
      </c>
      <c r="I941" s="202">
        <v>0</v>
      </c>
      <c r="J941" s="203">
        <v>0</v>
      </c>
      <c r="K941" s="202">
        <v>0</v>
      </c>
      <c r="L941" s="203">
        <v>0</v>
      </c>
      <c r="M941" s="202">
        <v>0</v>
      </c>
      <c r="N941" s="203">
        <v>0</v>
      </c>
      <c r="O941" s="201"/>
      <c r="P941" s="204">
        <v>0</v>
      </c>
      <c r="Q941" s="204">
        <v>0</v>
      </c>
      <c r="R941" s="206"/>
      <c r="S941" s="186"/>
    </row>
    <row r="942" spans="1:19" s="184" customFormat="1" ht="18" customHeight="1">
      <c r="A942" s="186"/>
      <c r="B942" s="207" t="s">
        <v>887</v>
      </c>
      <c r="C942" s="208"/>
      <c r="D942" s="208"/>
      <c r="E942" s="209">
        <v>7376</v>
      </c>
      <c r="F942" s="210">
        <v>0.52364049410762459</v>
      </c>
      <c r="G942" s="209">
        <v>6710</v>
      </c>
      <c r="H942" s="210">
        <v>1</v>
      </c>
      <c r="I942" s="209">
        <v>24741</v>
      </c>
      <c r="J942" s="210">
        <v>1</v>
      </c>
      <c r="K942" s="209">
        <v>279</v>
      </c>
      <c r="L942" s="210">
        <v>4.1579731743666172E-2</v>
      </c>
      <c r="M942" s="209">
        <v>1382</v>
      </c>
      <c r="N942" s="210">
        <v>5.5858696091508023E-2</v>
      </c>
      <c r="O942" s="208"/>
      <c r="P942" s="211">
        <v>3.687183308494784</v>
      </c>
      <c r="Q942" s="211">
        <v>3.3344736432903126</v>
      </c>
      <c r="R942" s="212">
        <v>0.88840262582056895</v>
      </c>
      <c r="S942" s="186"/>
    </row>
    <row r="943" spans="1:19" s="184" customFormat="1" ht="15.75" customHeight="1">
      <c r="A943" s="186"/>
      <c r="B943" s="255" t="s">
        <v>988</v>
      </c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186"/>
    </row>
    <row r="944" spans="1:19" s="184" customFormat="1" ht="9" customHeight="1">
      <c r="A944" s="186"/>
      <c r="B944" s="186"/>
      <c r="C944" s="186"/>
      <c r="D944" s="186"/>
      <c r="E944" s="186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6"/>
      <c r="R944" s="186"/>
      <c r="S944" s="186"/>
    </row>
    <row r="945" spans="1:19" s="184" customFormat="1" ht="9" customHeight="1">
      <c r="A945" s="186"/>
      <c r="B945" s="186"/>
      <c r="C945" s="186"/>
      <c r="D945" s="186"/>
      <c r="E945" s="186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6"/>
      <c r="R945" s="186"/>
      <c r="S945" s="186"/>
    </row>
    <row r="946" spans="1:19" s="184" customFormat="1" ht="18" customHeight="1">
      <c r="A946" s="186"/>
      <c r="B946" s="187" t="s">
        <v>3691</v>
      </c>
      <c r="C946" s="186"/>
      <c r="D946" s="186"/>
      <c r="E946" s="186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6"/>
      <c r="R946" s="186"/>
      <c r="S946" s="186"/>
    </row>
    <row r="947" spans="1:19" s="184" customFormat="1" ht="27" customHeight="1">
      <c r="A947" s="186"/>
      <c r="B947" s="247"/>
      <c r="C947" s="188"/>
      <c r="D947" s="248"/>
      <c r="E947" s="248"/>
      <c r="F947" s="248"/>
      <c r="G947" s="249" t="s">
        <v>893</v>
      </c>
      <c r="H947" s="249"/>
      <c r="I947" s="249"/>
      <c r="J947" s="249"/>
      <c r="K947" s="249"/>
      <c r="L947" s="249"/>
      <c r="M947" s="249"/>
      <c r="N947" s="249"/>
      <c r="O947" s="249"/>
      <c r="P947" s="249"/>
      <c r="Q947" s="249"/>
      <c r="R947" s="249"/>
      <c r="S947" s="186"/>
    </row>
    <row r="948" spans="1:19" s="184" customFormat="1" ht="18" customHeight="1">
      <c r="A948" s="186"/>
      <c r="B948" s="247"/>
      <c r="C948" s="189"/>
      <c r="D948" s="248"/>
      <c r="E948" s="248"/>
      <c r="F948" s="248"/>
      <c r="G948" s="250" t="s">
        <v>839</v>
      </c>
      <c r="H948" s="250"/>
      <c r="I948" s="250"/>
      <c r="J948" s="250"/>
      <c r="K948" s="251" t="s">
        <v>894</v>
      </c>
      <c r="L948" s="251"/>
      <c r="M948" s="251"/>
      <c r="N948" s="251"/>
      <c r="O948" s="251" t="s">
        <v>895</v>
      </c>
      <c r="P948" s="252" t="s">
        <v>896</v>
      </c>
      <c r="Q948" s="252"/>
      <c r="R948" s="252"/>
      <c r="S948" s="186"/>
    </row>
    <row r="949" spans="1:19" s="184" customFormat="1" ht="18" customHeight="1">
      <c r="A949" s="186"/>
      <c r="B949" s="253" t="s">
        <v>275</v>
      </c>
      <c r="C949" s="250" t="s">
        <v>998</v>
      </c>
      <c r="D949" s="250" t="s">
        <v>897</v>
      </c>
      <c r="E949" s="254" t="s">
        <v>849</v>
      </c>
      <c r="F949" s="254"/>
      <c r="G949" s="250" t="s">
        <v>898</v>
      </c>
      <c r="H949" s="250"/>
      <c r="I949" s="250" t="s">
        <v>899</v>
      </c>
      <c r="J949" s="250"/>
      <c r="K949" s="251" t="s">
        <v>898</v>
      </c>
      <c r="L949" s="251"/>
      <c r="M949" s="251" t="s">
        <v>899</v>
      </c>
      <c r="N949" s="251"/>
      <c r="O949" s="251"/>
      <c r="P949" s="252"/>
      <c r="Q949" s="252"/>
      <c r="R949" s="252"/>
      <c r="S949" s="186"/>
    </row>
    <row r="950" spans="1:19" s="184" customFormat="1" ht="45.75" customHeight="1">
      <c r="A950" s="186"/>
      <c r="B950" s="253"/>
      <c r="C950" s="250"/>
      <c r="D950" s="250"/>
      <c r="E950" s="190" t="s">
        <v>900</v>
      </c>
      <c r="F950" s="190" t="s">
        <v>901</v>
      </c>
      <c r="G950" s="190" t="s">
        <v>900</v>
      </c>
      <c r="H950" s="191" t="s">
        <v>902</v>
      </c>
      <c r="I950" s="190" t="s">
        <v>900</v>
      </c>
      <c r="J950" s="191" t="s">
        <v>902</v>
      </c>
      <c r="K950" s="191" t="s">
        <v>900</v>
      </c>
      <c r="L950" s="191" t="s">
        <v>901</v>
      </c>
      <c r="M950" s="191" t="s">
        <v>900</v>
      </c>
      <c r="N950" s="191" t="s">
        <v>901</v>
      </c>
      <c r="O950" s="251"/>
      <c r="P950" s="191" t="s">
        <v>903</v>
      </c>
      <c r="Q950" s="191" t="s">
        <v>904</v>
      </c>
      <c r="R950" s="192" t="s">
        <v>905</v>
      </c>
      <c r="S950" s="186"/>
    </row>
    <row r="951" spans="1:19" s="184" customFormat="1" ht="15" customHeight="1">
      <c r="A951" s="186"/>
      <c r="B951" s="193" t="s">
        <v>772</v>
      </c>
      <c r="C951" s="194" t="s">
        <v>999</v>
      </c>
      <c r="D951" s="194" t="s">
        <v>907</v>
      </c>
      <c r="E951" s="195">
        <v>1</v>
      </c>
      <c r="F951" s="196">
        <v>0.25</v>
      </c>
      <c r="G951" s="195">
        <v>3</v>
      </c>
      <c r="H951" s="196">
        <v>7.6923076923076927E-2</v>
      </c>
      <c r="I951" s="195">
        <v>7</v>
      </c>
      <c r="J951" s="196">
        <v>6.0869565217391307E-2</v>
      </c>
      <c r="K951" s="195"/>
      <c r="L951" s="196"/>
      <c r="M951" s="195"/>
      <c r="N951" s="196"/>
      <c r="O951" s="197" t="s">
        <v>911</v>
      </c>
      <c r="P951" s="198">
        <v>2.3333333333333335</v>
      </c>
      <c r="Q951" s="198">
        <v>2.3333333333333335</v>
      </c>
      <c r="R951" s="199">
        <v>0.66666666666666663</v>
      </c>
      <c r="S951" s="186"/>
    </row>
    <row r="952" spans="1:19" s="184" customFormat="1" ht="15" customHeight="1">
      <c r="A952" s="186"/>
      <c r="B952" s="193" t="s">
        <v>333</v>
      </c>
      <c r="C952" s="194" t="s">
        <v>1005</v>
      </c>
      <c r="D952" s="194" t="s">
        <v>907</v>
      </c>
      <c r="E952" s="195">
        <v>2</v>
      </c>
      <c r="F952" s="196">
        <v>9.0909090909090912E-2</v>
      </c>
      <c r="G952" s="195">
        <v>20</v>
      </c>
      <c r="H952" s="196">
        <v>0.51282051282051277</v>
      </c>
      <c r="I952" s="195">
        <v>73</v>
      </c>
      <c r="J952" s="196">
        <v>0.63478260869565217</v>
      </c>
      <c r="K952" s="195"/>
      <c r="L952" s="196"/>
      <c r="M952" s="195"/>
      <c r="N952" s="196"/>
      <c r="O952" s="197" t="s">
        <v>931</v>
      </c>
      <c r="P952" s="198">
        <v>3.65</v>
      </c>
      <c r="Q952" s="198">
        <v>3.65</v>
      </c>
      <c r="R952" s="199">
        <v>0.7</v>
      </c>
      <c r="S952" s="186"/>
    </row>
    <row r="953" spans="1:19" s="184" customFormat="1" ht="15" customHeight="1">
      <c r="A953" s="186"/>
      <c r="B953" s="193" t="s">
        <v>432</v>
      </c>
      <c r="C953" s="194" t="s">
        <v>1005</v>
      </c>
      <c r="D953" s="194" t="s">
        <v>907</v>
      </c>
      <c r="E953" s="195">
        <v>13</v>
      </c>
      <c r="F953" s="196">
        <v>0.4642857142857143</v>
      </c>
      <c r="G953" s="195">
        <v>15</v>
      </c>
      <c r="H953" s="196">
        <v>0.38461538461538464</v>
      </c>
      <c r="I953" s="195">
        <v>33</v>
      </c>
      <c r="J953" s="196">
        <v>0.28695652173913044</v>
      </c>
      <c r="K953" s="195"/>
      <c r="L953" s="196"/>
      <c r="M953" s="195"/>
      <c r="N953" s="196"/>
      <c r="O953" s="197" t="s">
        <v>930</v>
      </c>
      <c r="P953" s="198">
        <v>2.2000000000000002</v>
      </c>
      <c r="Q953" s="198">
        <v>2.2000000000000002</v>
      </c>
      <c r="R953" s="199">
        <v>0.93333333333333335</v>
      </c>
      <c r="S953" s="186"/>
    </row>
    <row r="954" spans="1:19" s="184" customFormat="1" ht="15" customHeight="1">
      <c r="A954" s="186"/>
      <c r="B954" s="193" t="s">
        <v>431</v>
      </c>
      <c r="C954" s="194" t="s">
        <v>1005</v>
      </c>
      <c r="D954" s="194" t="s">
        <v>907</v>
      </c>
      <c r="E954" s="195"/>
      <c r="F954" s="196"/>
      <c r="G954" s="195">
        <v>1</v>
      </c>
      <c r="H954" s="196">
        <v>2.564102564102564E-2</v>
      </c>
      <c r="I954" s="195">
        <v>2</v>
      </c>
      <c r="J954" s="196">
        <v>1.7391304347826087E-2</v>
      </c>
      <c r="K954" s="195"/>
      <c r="L954" s="196"/>
      <c r="M954" s="195"/>
      <c r="N954" s="196"/>
      <c r="O954" s="197" t="s">
        <v>927</v>
      </c>
      <c r="P954" s="198">
        <v>2</v>
      </c>
      <c r="Q954" s="198">
        <v>2</v>
      </c>
      <c r="R954" s="199">
        <v>0</v>
      </c>
      <c r="S954" s="186"/>
    </row>
    <row r="955" spans="1:19" s="184" customFormat="1" ht="18.75" customHeight="1">
      <c r="A955" s="186"/>
      <c r="B955" s="200" t="s">
        <v>1006</v>
      </c>
      <c r="C955" s="201"/>
      <c r="D955" s="201"/>
      <c r="E955" s="202">
        <v>0</v>
      </c>
      <c r="F955" s="203">
        <v>0</v>
      </c>
      <c r="G955" s="202">
        <v>0</v>
      </c>
      <c r="H955" s="203">
        <v>0</v>
      </c>
      <c r="I955" s="202">
        <v>0</v>
      </c>
      <c r="J955" s="203">
        <v>0</v>
      </c>
      <c r="K955" s="202"/>
      <c r="L955" s="203">
        <v>0</v>
      </c>
      <c r="M955" s="202"/>
      <c r="N955" s="203">
        <v>0</v>
      </c>
      <c r="O955" s="201"/>
      <c r="P955" s="204">
        <v>0</v>
      </c>
      <c r="Q955" s="204">
        <v>0</v>
      </c>
      <c r="R955" s="205">
        <v>0</v>
      </c>
      <c r="S955" s="186"/>
    </row>
    <row r="956" spans="1:19" s="184" customFormat="1" ht="18" customHeight="1">
      <c r="A956" s="186"/>
      <c r="B956" s="200" t="s">
        <v>1007</v>
      </c>
      <c r="C956" s="201"/>
      <c r="D956" s="201"/>
      <c r="E956" s="202">
        <v>5</v>
      </c>
      <c r="F956" s="203">
        <v>1</v>
      </c>
      <c r="G956" s="202"/>
      <c r="H956" s="203"/>
      <c r="I956" s="202"/>
      <c r="J956" s="203"/>
      <c r="K956" s="202"/>
      <c r="L956" s="203"/>
      <c r="M956" s="202"/>
      <c r="N956" s="203"/>
      <c r="O956" s="201"/>
      <c r="P956" s="204"/>
      <c r="Q956" s="204"/>
      <c r="R956" s="206"/>
      <c r="S956" s="186"/>
    </row>
    <row r="957" spans="1:19" s="184" customFormat="1" ht="18" customHeight="1">
      <c r="A957" s="186"/>
      <c r="B957" s="207" t="s">
        <v>887</v>
      </c>
      <c r="C957" s="208"/>
      <c r="D957" s="208"/>
      <c r="E957" s="209">
        <v>21</v>
      </c>
      <c r="F957" s="210">
        <v>0.35</v>
      </c>
      <c r="G957" s="209">
        <v>39</v>
      </c>
      <c r="H957" s="210">
        <v>1</v>
      </c>
      <c r="I957" s="209">
        <v>115</v>
      </c>
      <c r="J957" s="210">
        <v>1</v>
      </c>
      <c r="K957" s="209"/>
      <c r="L957" s="210"/>
      <c r="M957" s="209"/>
      <c r="N957" s="210"/>
      <c r="O957" s="208"/>
      <c r="P957" s="211">
        <v>2.9487179487179489</v>
      </c>
      <c r="Q957" s="211">
        <v>2.9487179487179489</v>
      </c>
      <c r="R957" s="212">
        <v>0.76923076923076927</v>
      </c>
      <c r="S957" s="186"/>
    </row>
    <row r="958" spans="1:19" s="184" customFormat="1" ht="15.75" customHeight="1">
      <c r="A958" s="186"/>
      <c r="B958" s="255" t="s">
        <v>988</v>
      </c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186"/>
    </row>
    <row r="959" spans="1:19" s="184" customFormat="1" ht="9" customHeight="1">
      <c r="A959" s="186"/>
      <c r="B959" s="186"/>
      <c r="C959" s="186"/>
      <c r="D959" s="186"/>
      <c r="E959" s="186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6"/>
      <c r="R959" s="186"/>
      <c r="S959" s="186"/>
    </row>
    <row r="960" spans="1:19" s="184" customFormat="1" ht="9" customHeight="1">
      <c r="A960" s="186"/>
      <c r="B960" s="186"/>
      <c r="C960" s="186"/>
      <c r="D960" s="186"/>
      <c r="E960" s="186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6"/>
      <c r="R960" s="186"/>
      <c r="S960" s="186"/>
    </row>
    <row r="961" spans="1:19" s="184" customFormat="1" ht="18" customHeight="1">
      <c r="A961" s="186"/>
      <c r="B961" s="187" t="s">
        <v>3692</v>
      </c>
      <c r="C961" s="186"/>
      <c r="D961" s="186"/>
      <c r="E961" s="186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6"/>
      <c r="R961" s="186"/>
      <c r="S961" s="186"/>
    </row>
    <row r="962" spans="1:19" s="184" customFormat="1" ht="27" customHeight="1">
      <c r="A962" s="186"/>
      <c r="B962" s="247"/>
      <c r="C962" s="188"/>
      <c r="D962" s="248"/>
      <c r="E962" s="248"/>
      <c r="F962" s="248"/>
      <c r="G962" s="249" t="s">
        <v>893</v>
      </c>
      <c r="H962" s="249"/>
      <c r="I962" s="249"/>
      <c r="J962" s="249"/>
      <c r="K962" s="249"/>
      <c r="L962" s="249"/>
      <c r="M962" s="249"/>
      <c r="N962" s="249"/>
      <c r="O962" s="249"/>
      <c r="P962" s="249"/>
      <c r="Q962" s="249"/>
      <c r="R962" s="249"/>
      <c r="S962" s="186"/>
    </row>
    <row r="963" spans="1:19" s="184" customFormat="1" ht="18" customHeight="1">
      <c r="A963" s="186"/>
      <c r="B963" s="247"/>
      <c r="C963" s="189"/>
      <c r="D963" s="248"/>
      <c r="E963" s="248"/>
      <c r="F963" s="248"/>
      <c r="G963" s="250" t="s">
        <v>839</v>
      </c>
      <c r="H963" s="250"/>
      <c r="I963" s="250"/>
      <c r="J963" s="250"/>
      <c r="K963" s="251" t="s">
        <v>894</v>
      </c>
      <c r="L963" s="251"/>
      <c r="M963" s="251"/>
      <c r="N963" s="251"/>
      <c r="O963" s="251" t="s">
        <v>895</v>
      </c>
      <c r="P963" s="252" t="s">
        <v>896</v>
      </c>
      <c r="Q963" s="252"/>
      <c r="R963" s="252"/>
      <c r="S963" s="186"/>
    </row>
    <row r="964" spans="1:19" s="184" customFormat="1" ht="18" customHeight="1">
      <c r="A964" s="186"/>
      <c r="B964" s="253" t="s">
        <v>275</v>
      </c>
      <c r="C964" s="250" t="s">
        <v>998</v>
      </c>
      <c r="D964" s="250" t="s">
        <v>897</v>
      </c>
      <c r="E964" s="254" t="s">
        <v>849</v>
      </c>
      <c r="F964" s="254"/>
      <c r="G964" s="250" t="s">
        <v>898</v>
      </c>
      <c r="H964" s="250"/>
      <c r="I964" s="250" t="s">
        <v>899</v>
      </c>
      <c r="J964" s="250"/>
      <c r="K964" s="251" t="s">
        <v>898</v>
      </c>
      <c r="L964" s="251"/>
      <c r="M964" s="251" t="s">
        <v>899</v>
      </c>
      <c r="N964" s="251"/>
      <c r="O964" s="251"/>
      <c r="P964" s="252"/>
      <c r="Q964" s="252"/>
      <c r="R964" s="252"/>
      <c r="S964" s="186"/>
    </row>
    <row r="965" spans="1:19" s="184" customFormat="1" ht="45.75" customHeight="1">
      <c r="A965" s="186"/>
      <c r="B965" s="253"/>
      <c r="C965" s="250"/>
      <c r="D965" s="250"/>
      <c r="E965" s="190" t="s">
        <v>900</v>
      </c>
      <c r="F965" s="190" t="s">
        <v>901</v>
      </c>
      <c r="G965" s="190" t="s">
        <v>900</v>
      </c>
      <c r="H965" s="191" t="s">
        <v>902</v>
      </c>
      <c r="I965" s="190" t="s">
        <v>900</v>
      </c>
      <c r="J965" s="191" t="s">
        <v>902</v>
      </c>
      <c r="K965" s="191" t="s">
        <v>900</v>
      </c>
      <c r="L965" s="191" t="s">
        <v>901</v>
      </c>
      <c r="M965" s="191" t="s">
        <v>900</v>
      </c>
      <c r="N965" s="191" t="s">
        <v>901</v>
      </c>
      <c r="O965" s="251"/>
      <c r="P965" s="191" t="s">
        <v>903</v>
      </c>
      <c r="Q965" s="191" t="s">
        <v>904</v>
      </c>
      <c r="R965" s="192" t="s">
        <v>905</v>
      </c>
      <c r="S965" s="186"/>
    </row>
    <row r="966" spans="1:19" s="184" customFormat="1" ht="15" customHeight="1">
      <c r="A966" s="186"/>
      <c r="B966" s="193" t="s">
        <v>778</v>
      </c>
      <c r="C966" s="194" t="s">
        <v>999</v>
      </c>
      <c r="D966" s="194" t="s">
        <v>907</v>
      </c>
      <c r="E966" s="195">
        <v>18</v>
      </c>
      <c r="F966" s="196">
        <v>5.9057055677679709E-4</v>
      </c>
      <c r="G966" s="195">
        <v>30461</v>
      </c>
      <c r="H966" s="196">
        <v>0.30787968222523199</v>
      </c>
      <c r="I966" s="195">
        <v>248674</v>
      </c>
      <c r="J966" s="196">
        <v>0.36411156713194459</v>
      </c>
      <c r="K966" s="195">
        <v>247</v>
      </c>
      <c r="L966" s="196">
        <v>8.1087291947079879E-3</v>
      </c>
      <c r="M966" s="195">
        <v>2032</v>
      </c>
      <c r="N966" s="196">
        <v>8.1713407915584256E-3</v>
      </c>
      <c r="O966" s="197" t="s">
        <v>908</v>
      </c>
      <c r="P966" s="198">
        <v>8.163684711598437</v>
      </c>
      <c r="Q966" s="198">
        <v>7.9496590984311908</v>
      </c>
      <c r="R966" s="199">
        <v>1.5274285151505202</v>
      </c>
      <c r="S966" s="186"/>
    </row>
    <row r="967" spans="1:19" s="184" customFormat="1" ht="15" customHeight="1">
      <c r="A967" s="186"/>
      <c r="B967" s="193" t="s">
        <v>479</v>
      </c>
      <c r="C967" s="194" t="s">
        <v>999</v>
      </c>
      <c r="D967" s="194" t="s">
        <v>907</v>
      </c>
      <c r="E967" s="195">
        <v>584</v>
      </c>
      <c r="F967" s="196">
        <v>6.7561314206385933E-2</v>
      </c>
      <c r="G967" s="195">
        <v>8060</v>
      </c>
      <c r="H967" s="196">
        <v>8.1465159999191419E-2</v>
      </c>
      <c r="I967" s="195">
        <v>54668</v>
      </c>
      <c r="J967" s="196">
        <v>8.0045566291486625E-2</v>
      </c>
      <c r="K967" s="195">
        <v>98</v>
      </c>
      <c r="L967" s="196">
        <v>1.2158808933002481E-2</v>
      </c>
      <c r="M967" s="195">
        <v>1091</v>
      </c>
      <c r="N967" s="196">
        <v>1.9956830321211677E-2</v>
      </c>
      <c r="O967" s="197" t="s">
        <v>921</v>
      </c>
      <c r="P967" s="198">
        <v>6.7826302729528534</v>
      </c>
      <c r="Q967" s="198">
        <v>6.4580507410198447</v>
      </c>
      <c r="R967" s="199">
        <v>2.5011166253101735</v>
      </c>
      <c r="S967" s="186"/>
    </row>
    <row r="968" spans="1:19" s="184" customFormat="1" ht="15" customHeight="1">
      <c r="A968" s="186"/>
      <c r="B968" s="193" t="s">
        <v>739</v>
      </c>
      <c r="C968" s="194" t="s">
        <v>999</v>
      </c>
      <c r="D968" s="194" t="s">
        <v>907</v>
      </c>
      <c r="E968" s="195">
        <v>203</v>
      </c>
      <c r="F968" s="196">
        <v>0.10362429811128127</v>
      </c>
      <c r="G968" s="195">
        <v>1756</v>
      </c>
      <c r="H968" s="196">
        <v>1.7748488952677433E-2</v>
      </c>
      <c r="I968" s="195">
        <v>6526</v>
      </c>
      <c r="J968" s="196">
        <v>9.5554504576396016E-3</v>
      </c>
      <c r="K968" s="195">
        <v>32</v>
      </c>
      <c r="L968" s="196">
        <v>1.8223234624145785E-2</v>
      </c>
      <c r="M968" s="195">
        <v>230</v>
      </c>
      <c r="N968" s="196">
        <v>3.5243640821330066E-2</v>
      </c>
      <c r="O968" s="197" t="s">
        <v>925</v>
      </c>
      <c r="P968" s="198">
        <v>3.7164009111617311</v>
      </c>
      <c r="Q968" s="198">
        <v>3.3868909512761021</v>
      </c>
      <c r="R968" s="199">
        <v>1.0113895216400912</v>
      </c>
      <c r="S968" s="186"/>
    </row>
    <row r="969" spans="1:19" s="184" customFormat="1" ht="15" customHeight="1">
      <c r="A969" s="186"/>
      <c r="B969" s="193" t="s">
        <v>742</v>
      </c>
      <c r="C969" s="194" t="s">
        <v>999</v>
      </c>
      <c r="D969" s="194" t="s">
        <v>907</v>
      </c>
      <c r="E969" s="195">
        <v>3584</v>
      </c>
      <c r="F969" s="196">
        <v>0.33662064431295202</v>
      </c>
      <c r="G969" s="195">
        <v>7063</v>
      </c>
      <c r="H969" s="196">
        <v>7.1388142068770338E-2</v>
      </c>
      <c r="I969" s="195">
        <v>20074</v>
      </c>
      <c r="J969" s="196">
        <v>2.9392600748798247E-2</v>
      </c>
      <c r="K969" s="195">
        <v>508</v>
      </c>
      <c r="L969" s="196">
        <v>7.1924111567322674E-2</v>
      </c>
      <c r="M969" s="195">
        <v>1798</v>
      </c>
      <c r="N969" s="196">
        <v>8.9568596194081904E-2</v>
      </c>
      <c r="O969" s="197" t="s">
        <v>911</v>
      </c>
      <c r="P969" s="198">
        <v>2.8421350700835339</v>
      </c>
      <c r="Q969" s="198">
        <v>2.4718535469107552</v>
      </c>
      <c r="R969" s="199">
        <v>0.34079003256406626</v>
      </c>
      <c r="S969" s="186"/>
    </row>
    <row r="970" spans="1:19" s="184" customFormat="1" ht="15" customHeight="1">
      <c r="A970" s="186"/>
      <c r="B970" s="193" t="s">
        <v>482</v>
      </c>
      <c r="C970" s="194" t="s">
        <v>999</v>
      </c>
      <c r="D970" s="194" t="s">
        <v>907</v>
      </c>
      <c r="E970" s="195">
        <v>7267</v>
      </c>
      <c r="F970" s="196">
        <v>0.54385571022302048</v>
      </c>
      <c r="G970" s="195">
        <v>6095</v>
      </c>
      <c r="H970" s="196">
        <v>6.1604236996907154E-2</v>
      </c>
      <c r="I970" s="195">
        <v>19496</v>
      </c>
      <c r="J970" s="196">
        <v>2.8546285951906478E-2</v>
      </c>
      <c r="K970" s="195">
        <v>50</v>
      </c>
      <c r="L970" s="196">
        <v>8.2034454470877767E-3</v>
      </c>
      <c r="M970" s="195">
        <v>364</v>
      </c>
      <c r="N970" s="196">
        <v>1.8670496512105048E-2</v>
      </c>
      <c r="O970" s="197" t="s">
        <v>929</v>
      </c>
      <c r="P970" s="198">
        <v>3.198687448728466</v>
      </c>
      <c r="Q970" s="198">
        <v>3.0656741108354013</v>
      </c>
      <c r="R970" s="199">
        <v>0.9826086956521739</v>
      </c>
      <c r="S970" s="186"/>
    </row>
    <row r="971" spans="1:19" s="184" customFormat="1" ht="15" customHeight="1">
      <c r="A971" s="186"/>
      <c r="B971" s="193" t="s">
        <v>506</v>
      </c>
      <c r="C971" s="194" t="s">
        <v>999</v>
      </c>
      <c r="D971" s="194" t="s">
        <v>914</v>
      </c>
      <c r="E971" s="195">
        <v>193</v>
      </c>
      <c r="F971" s="196">
        <v>0.21139101861993428</v>
      </c>
      <c r="G971" s="195">
        <v>720</v>
      </c>
      <c r="H971" s="196">
        <v>7.2772847641957589E-3</v>
      </c>
      <c r="I971" s="195">
        <v>5562</v>
      </c>
      <c r="J971" s="196">
        <v>8.1439496545190719E-3</v>
      </c>
      <c r="K971" s="195">
        <v>52</v>
      </c>
      <c r="L971" s="196">
        <v>7.2222222222222215E-2</v>
      </c>
      <c r="M971" s="195">
        <v>472</v>
      </c>
      <c r="N971" s="196">
        <v>8.4861560589715931E-2</v>
      </c>
      <c r="O971" s="197" t="s">
        <v>936</v>
      </c>
      <c r="P971" s="198">
        <v>7.7249999999999996</v>
      </c>
      <c r="Q971" s="198">
        <v>6.1407185628742518</v>
      </c>
      <c r="R971" s="199"/>
      <c r="S971" s="186"/>
    </row>
    <row r="972" spans="1:19" s="184" customFormat="1" ht="15" customHeight="1">
      <c r="A972" s="186"/>
      <c r="B972" s="193" t="s">
        <v>500</v>
      </c>
      <c r="C972" s="194" t="s">
        <v>999</v>
      </c>
      <c r="D972" s="194" t="s">
        <v>914</v>
      </c>
      <c r="E972" s="195">
        <v>207</v>
      </c>
      <c r="F972" s="196">
        <v>8.0764728833398358E-2</v>
      </c>
      <c r="G972" s="195">
        <v>2356</v>
      </c>
      <c r="H972" s="196">
        <v>2.3812892922840567E-2</v>
      </c>
      <c r="I972" s="195">
        <v>14670</v>
      </c>
      <c r="J972" s="196">
        <v>2.1479996661595609E-2</v>
      </c>
      <c r="K972" s="195">
        <v>25</v>
      </c>
      <c r="L972" s="196">
        <v>1.0611205432937181E-2</v>
      </c>
      <c r="M972" s="195">
        <v>192</v>
      </c>
      <c r="N972" s="196">
        <v>1.3087934560327199E-2</v>
      </c>
      <c r="O972" s="197" t="s">
        <v>921</v>
      </c>
      <c r="P972" s="198">
        <v>6.2266553480475384</v>
      </c>
      <c r="Q972" s="198">
        <v>5.9751179751179748</v>
      </c>
      <c r="R972" s="199"/>
      <c r="S972" s="186"/>
    </row>
    <row r="973" spans="1:19" s="184" customFormat="1" ht="15" customHeight="1">
      <c r="A973" s="186"/>
      <c r="B973" s="193" t="s">
        <v>473</v>
      </c>
      <c r="C973" s="194" t="s">
        <v>999</v>
      </c>
      <c r="D973" s="194" t="s">
        <v>907</v>
      </c>
      <c r="E973" s="195">
        <v>60</v>
      </c>
      <c r="F973" s="196">
        <v>1.2679628064243449E-2</v>
      </c>
      <c r="G973" s="195">
        <v>4672</v>
      </c>
      <c r="H973" s="196">
        <v>4.7221492247670256E-2</v>
      </c>
      <c r="I973" s="195">
        <v>50558</v>
      </c>
      <c r="J973" s="196">
        <v>7.4027653116356576E-2</v>
      </c>
      <c r="K973" s="195">
        <v>24</v>
      </c>
      <c r="L973" s="196">
        <v>5.1369863013698627E-3</v>
      </c>
      <c r="M973" s="195">
        <v>261</v>
      </c>
      <c r="N973" s="196">
        <v>5.1623877526800902E-3</v>
      </c>
      <c r="O973" s="197" t="s">
        <v>952</v>
      </c>
      <c r="P973" s="198">
        <v>10.821489726027398</v>
      </c>
      <c r="Q973" s="198">
        <v>10.64565404475043</v>
      </c>
      <c r="R973" s="199">
        <v>2.7476455479452055</v>
      </c>
      <c r="S973" s="186"/>
    </row>
    <row r="974" spans="1:19" s="184" customFormat="1" ht="15" customHeight="1">
      <c r="A974" s="186"/>
      <c r="B974" s="193" t="s">
        <v>483</v>
      </c>
      <c r="C974" s="194" t="s">
        <v>999</v>
      </c>
      <c r="D974" s="194" t="s">
        <v>907</v>
      </c>
      <c r="E974" s="195">
        <v>8876</v>
      </c>
      <c r="F974" s="196">
        <v>0.66149947831271427</v>
      </c>
      <c r="G974" s="195">
        <v>4542</v>
      </c>
      <c r="H974" s="196">
        <v>4.590753805413491E-2</v>
      </c>
      <c r="I974" s="195">
        <v>14424</v>
      </c>
      <c r="J974" s="196">
        <v>2.1119800398558628E-2</v>
      </c>
      <c r="K974" s="195">
        <v>172</v>
      </c>
      <c r="L974" s="196">
        <v>3.7868780273007482E-2</v>
      </c>
      <c r="M974" s="195">
        <v>976</v>
      </c>
      <c r="N974" s="196">
        <v>6.7665002773155847E-2</v>
      </c>
      <c r="O974" s="197" t="s">
        <v>927</v>
      </c>
      <c r="P974" s="198">
        <v>3.1756935270805813</v>
      </c>
      <c r="Q974" s="198">
        <v>2.7610983981693362</v>
      </c>
      <c r="R974" s="199">
        <v>0.73183619550858647</v>
      </c>
      <c r="S974" s="186"/>
    </row>
    <row r="975" spans="1:19" s="184" customFormat="1" ht="15" customHeight="1">
      <c r="A975" s="186"/>
      <c r="B975" s="193" t="s">
        <v>493</v>
      </c>
      <c r="C975" s="194" t="s">
        <v>999</v>
      </c>
      <c r="D975" s="194" t="s">
        <v>914</v>
      </c>
      <c r="E975" s="195">
        <v>133</v>
      </c>
      <c r="F975" s="196">
        <v>7.7190946024376095E-2</v>
      </c>
      <c r="G975" s="195">
        <v>1590</v>
      </c>
      <c r="H975" s="196">
        <v>1.6070670520932299E-2</v>
      </c>
      <c r="I975" s="195">
        <v>11932</v>
      </c>
      <c r="J975" s="196">
        <v>1.7470982969744978E-2</v>
      </c>
      <c r="K975" s="195">
        <v>16</v>
      </c>
      <c r="L975" s="196">
        <v>1.0062893081761006E-2</v>
      </c>
      <c r="M975" s="195">
        <v>96</v>
      </c>
      <c r="N975" s="196">
        <v>8.0455916862219243E-3</v>
      </c>
      <c r="O975" s="197" t="s">
        <v>915</v>
      </c>
      <c r="P975" s="198">
        <v>7.5044025157232701</v>
      </c>
      <c r="Q975" s="198">
        <v>7.2045743329097842</v>
      </c>
      <c r="R975" s="199"/>
      <c r="S975" s="186"/>
    </row>
    <row r="976" spans="1:19" s="184" customFormat="1" ht="15" customHeight="1">
      <c r="A976" s="186"/>
      <c r="B976" s="193" t="s">
        <v>472</v>
      </c>
      <c r="C976" s="194" t="s">
        <v>999</v>
      </c>
      <c r="D976" s="194" t="s">
        <v>907</v>
      </c>
      <c r="E976" s="195">
        <v>1</v>
      </c>
      <c r="F976" s="196">
        <v>2.4612355402412009E-4</v>
      </c>
      <c r="G976" s="195">
        <v>4062</v>
      </c>
      <c r="H976" s="196">
        <v>4.1056014878004407E-2</v>
      </c>
      <c r="I976" s="195">
        <v>55240</v>
      </c>
      <c r="J976" s="196">
        <v>8.0883095813670175E-2</v>
      </c>
      <c r="K976" s="195">
        <v>613</v>
      </c>
      <c r="L976" s="196">
        <v>0.15091088133924174</v>
      </c>
      <c r="M976" s="195">
        <v>5247</v>
      </c>
      <c r="N976" s="196">
        <v>9.4985517740767564E-2</v>
      </c>
      <c r="O976" s="197" t="s">
        <v>936</v>
      </c>
      <c r="P976" s="198">
        <v>13.599212210733629</v>
      </c>
      <c r="Q976" s="198">
        <v>11.111046680197159</v>
      </c>
      <c r="R976" s="199">
        <v>3.2351058591826685</v>
      </c>
      <c r="S976" s="186"/>
    </row>
    <row r="977" spans="1:19" s="184" customFormat="1" ht="15" customHeight="1">
      <c r="A977" s="186"/>
      <c r="B977" s="193" t="s">
        <v>772</v>
      </c>
      <c r="C977" s="194" t="s">
        <v>999</v>
      </c>
      <c r="D977" s="194" t="s">
        <v>907</v>
      </c>
      <c r="E977" s="195">
        <v>4534</v>
      </c>
      <c r="F977" s="196">
        <v>0.61006458557588805</v>
      </c>
      <c r="G977" s="195">
        <v>2898</v>
      </c>
      <c r="H977" s="196">
        <v>2.9291071175887931E-2</v>
      </c>
      <c r="I977" s="195">
        <v>11191</v>
      </c>
      <c r="J977" s="196">
        <v>1.6386001543279925E-2</v>
      </c>
      <c r="K977" s="195">
        <v>545</v>
      </c>
      <c r="L977" s="196">
        <v>0.18806073153899242</v>
      </c>
      <c r="M977" s="195">
        <v>3008</v>
      </c>
      <c r="N977" s="196">
        <v>0.26878741846126353</v>
      </c>
      <c r="O977" s="197" t="s">
        <v>911</v>
      </c>
      <c r="P977" s="198">
        <v>3.8616287094547963</v>
      </c>
      <c r="Q977" s="198">
        <v>2.5248618784530388</v>
      </c>
      <c r="R977" s="199">
        <v>0.96756383712905447</v>
      </c>
      <c r="S977" s="186"/>
    </row>
    <row r="978" spans="1:19" s="184" customFormat="1" ht="15" customHeight="1">
      <c r="A978" s="186"/>
      <c r="B978" s="193" t="s">
        <v>485</v>
      </c>
      <c r="C978" s="194" t="s">
        <v>999</v>
      </c>
      <c r="D978" s="194" t="s">
        <v>907</v>
      </c>
      <c r="E978" s="195">
        <v>2669</v>
      </c>
      <c r="F978" s="196">
        <v>0.50654773201746062</v>
      </c>
      <c r="G978" s="195">
        <v>2600</v>
      </c>
      <c r="H978" s="196">
        <v>2.6279083870706908E-2</v>
      </c>
      <c r="I978" s="195">
        <v>9645</v>
      </c>
      <c r="J978" s="196">
        <v>1.4122329093462145E-2</v>
      </c>
      <c r="K978" s="195">
        <v>101</v>
      </c>
      <c r="L978" s="196">
        <v>3.8846153846153843E-2</v>
      </c>
      <c r="M978" s="195">
        <v>607</v>
      </c>
      <c r="N978" s="196">
        <v>6.2934162778641778E-2</v>
      </c>
      <c r="O978" s="197" t="s">
        <v>930</v>
      </c>
      <c r="P978" s="198">
        <v>3.7096153846153848</v>
      </c>
      <c r="Q978" s="198">
        <v>3.2464985994397759</v>
      </c>
      <c r="R978" s="199">
        <v>1.0846153846153845</v>
      </c>
      <c r="S978" s="186"/>
    </row>
    <row r="979" spans="1:19" s="184" customFormat="1" ht="15" customHeight="1">
      <c r="A979" s="186"/>
      <c r="B979" s="193" t="s">
        <v>779</v>
      </c>
      <c r="C979" s="194" t="s">
        <v>999</v>
      </c>
      <c r="D979" s="194" t="s">
        <v>907</v>
      </c>
      <c r="E979" s="195">
        <v>1</v>
      </c>
      <c r="F979" s="196">
        <v>3.6376864314296108E-4</v>
      </c>
      <c r="G979" s="195">
        <v>2748</v>
      </c>
      <c r="H979" s="196">
        <v>2.7774970183347146E-2</v>
      </c>
      <c r="I979" s="195">
        <v>27815</v>
      </c>
      <c r="J979" s="196">
        <v>4.0727069334852213E-2</v>
      </c>
      <c r="K979" s="195">
        <v>98</v>
      </c>
      <c r="L979" s="196">
        <v>3.566229985443959E-2</v>
      </c>
      <c r="M979" s="195">
        <v>1842</v>
      </c>
      <c r="N979" s="196">
        <v>6.6223260830487143E-2</v>
      </c>
      <c r="O979" s="197" t="s">
        <v>908</v>
      </c>
      <c r="P979" s="198">
        <v>10.121906841339156</v>
      </c>
      <c r="Q979" s="198">
        <v>8.8373584905660376</v>
      </c>
      <c r="R979" s="199">
        <v>2.2660116448326053</v>
      </c>
      <c r="S979" s="186"/>
    </row>
    <row r="980" spans="1:19" s="184" customFormat="1" ht="15" customHeight="1">
      <c r="A980" s="186"/>
      <c r="B980" s="193" t="s">
        <v>737</v>
      </c>
      <c r="C980" s="194" t="s">
        <v>999</v>
      </c>
      <c r="D980" s="194" t="s">
        <v>907</v>
      </c>
      <c r="E980" s="195">
        <v>6</v>
      </c>
      <c r="F980" s="196">
        <v>5.008347245409015E-3</v>
      </c>
      <c r="G980" s="195">
        <v>1192</v>
      </c>
      <c r="H980" s="196">
        <v>1.2047949220724091E-2</v>
      </c>
      <c r="I980" s="195">
        <v>8146</v>
      </c>
      <c r="J980" s="196">
        <v>1.1927474628858748E-2</v>
      </c>
      <c r="K980" s="195">
        <v>16</v>
      </c>
      <c r="L980" s="196">
        <v>1.3422818791946308E-2</v>
      </c>
      <c r="M980" s="195">
        <v>89</v>
      </c>
      <c r="N980" s="196">
        <v>1.0925607660201326E-2</v>
      </c>
      <c r="O980" s="197" t="s">
        <v>939</v>
      </c>
      <c r="P980" s="198">
        <v>6.8338926174496644</v>
      </c>
      <c r="Q980" s="198">
        <v>6.5637755102040813</v>
      </c>
      <c r="R980" s="199">
        <v>1.3078859060402686</v>
      </c>
      <c r="S980" s="186"/>
    </row>
    <row r="981" spans="1:19" s="184" customFormat="1" ht="15" customHeight="1">
      <c r="A981" s="186"/>
      <c r="B981" s="193" t="s">
        <v>491</v>
      </c>
      <c r="C981" s="194" t="s">
        <v>999</v>
      </c>
      <c r="D981" s="194" t="s">
        <v>907</v>
      </c>
      <c r="E981" s="195">
        <v>677</v>
      </c>
      <c r="F981" s="196">
        <v>0.30413297394429473</v>
      </c>
      <c r="G981" s="195">
        <v>1549</v>
      </c>
      <c r="H981" s="196">
        <v>1.5656269582971154E-2</v>
      </c>
      <c r="I981" s="195">
        <v>8478</v>
      </c>
      <c r="J981" s="196">
        <v>1.2413593162713538E-2</v>
      </c>
      <c r="K981" s="195">
        <v>114</v>
      </c>
      <c r="L981" s="196">
        <v>7.3595868302130413E-2</v>
      </c>
      <c r="M981" s="195">
        <v>762</v>
      </c>
      <c r="N981" s="196">
        <v>8.9879688605803254E-2</v>
      </c>
      <c r="O981" s="197" t="s">
        <v>929</v>
      </c>
      <c r="P981" s="198">
        <v>5.473208521626856</v>
      </c>
      <c r="Q981" s="198">
        <v>4.4209059233449475</v>
      </c>
      <c r="R981" s="199">
        <v>2.0458360232408004</v>
      </c>
      <c r="S981" s="186"/>
    </row>
    <row r="982" spans="1:19" s="184" customFormat="1" ht="15" customHeight="1">
      <c r="A982" s="186"/>
      <c r="B982" s="193" t="s">
        <v>487</v>
      </c>
      <c r="C982" s="194" t="s">
        <v>999</v>
      </c>
      <c r="D982" s="194" t="s">
        <v>907</v>
      </c>
      <c r="E982" s="195">
        <v>2690</v>
      </c>
      <c r="F982" s="196">
        <v>0.61122472165416952</v>
      </c>
      <c r="G982" s="195">
        <v>1711</v>
      </c>
      <c r="H982" s="196">
        <v>1.7293658654915198E-2</v>
      </c>
      <c r="I982" s="195">
        <v>5454</v>
      </c>
      <c r="J982" s="196">
        <v>7.9858147097711281E-3</v>
      </c>
      <c r="K982" s="195">
        <v>242</v>
      </c>
      <c r="L982" s="196">
        <v>0.14143775569842199</v>
      </c>
      <c r="M982" s="195">
        <v>797</v>
      </c>
      <c r="N982" s="196">
        <v>0.14613127979464613</v>
      </c>
      <c r="O982" s="197" t="s">
        <v>911</v>
      </c>
      <c r="P982" s="198">
        <v>3.1876095850379893</v>
      </c>
      <c r="Q982" s="198">
        <v>2.5078284547311096</v>
      </c>
      <c r="R982" s="199">
        <v>1.0999415546464055</v>
      </c>
      <c r="S982" s="186"/>
    </row>
    <row r="983" spans="1:19" s="184" customFormat="1" ht="15" customHeight="1">
      <c r="A983" s="186"/>
      <c r="B983" s="193" t="s">
        <v>511</v>
      </c>
      <c r="C983" s="194" t="s">
        <v>999</v>
      </c>
      <c r="D983" s="194" t="s">
        <v>914</v>
      </c>
      <c r="E983" s="195">
        <v>425</v>
      </c>
      <c r="F983" s="196">
        <v>0.2779594506213211</v>
      </c>
      <c r="G983" s="195">
        <v>1104</v>
      </c>
      <c r="H983" s="196">
        <v>1.1158503305100164E-2</v>
      </c>
      <c r="I983" s="195">
        <v>5107</v>
      </c>
      <c r="J983" s="196">
        <v>7.477732989145793E-3</v>
      </c>
      <c r="K983" s="195">
        <v>42</v>
      </c>
      <c r="L983" s="196">
        <v>3.8043478260869568E-2</v>
      </c>
      <c r="M983" s="195">
        <v>299</v>
      </c>
      <c r="N983" s="196">
        <v>5.8547092226355985E-2</v>
      </c>
      <c r="O983" s="197" t="s">
        <v>929</v>
      </c>
      <c r="P983" s="198">
        <v>4.6259057971014492</v>
      </c>
      <c r="Q983" s="198">
        <v>4.0527306967984931</v>
      </c>
      <c r="R983" s="199"/>
      <c r="S983" s="186"/>
    </row>
    <row r="984" spans="1:19" s="184" customFormat="1" ht="15" customHeight="1">
      <c r="A984" s="186"/>
      <c r="B984" s="193" t="s">
        <v>730</v>
      </c>
      <c r="C984" s="194" t="s">
        <v>999</v>
      </c>
      <c r="D984" s="194" t="s">
        <v>907</v>
      </c>
      <c r="E984" s="195">
        <v>26</v>
      </c>
      <c r="F984" s="196">
        <v>2.1812080536912751E-2</v>
      </c>
      <c r="G984" s="195">
        <v>1166</v>
      </c>
      <c r="H984" s="196">
        <v>1.1785158382017021E-2</v>
      </c>
      <c r="I984" s="195">
        <v>8518</v>
      </c>
      <c r="J984" s="196">
        <v>1.2472161660768331E-2</v>
      </c>
      <c r="K984" s="195">
        <v>25</v>
      </c>
      <c r="L984" s="196">
        <v>2.1440823327615779E-2</v>
      </c>
      <c r="M984" s="195">
        <v>163</v>
      </c>
      <c r="N984" s="196">
        <v>1.9135947405494246E-2</v>
      </c>
      <c r="O984" s="197" t="s">
        <v>939</v>
      </c>
      <c r="P984" s="198">
        <v>7.3053173241852489</v>
      </c>
      <c r="Q984" s="198">
        <v>6.862401402278703</v>
      </c>
      <c r="R984" s="199">
        <v>2.0737564322469981</v>
      </c>
      <c r="S984" s="186"/>
    </row>
    <row r="985" spans="1:19" s="184" customFormat="1" ht="15" customHeight="1">
      <c r="A985" s="186"/>
      <c r="B985" s="193" t="s">
        <v>538</v>
      </c>
      <c r="C985" s="194" t="s">
        <v>1567</v>
      </c>
      <c r="D985" s="194" t="s">
        <v>914</v>
      </c>
      <c r="E985" s="195">
        <v>173</v>
      </c>
      <c r="F985" s="196">
        <v>0.29725085910652921</v>
      </c>
      <c r="G985" s="195">
        <v>409</v>
      </c>
      <c r="H985" s="196">
        <v>4.1339020396612023E-3</v>
      </c>
      <c r="I985" s="195">
        <v>2014</v>
      </c>
      <c r="J985" s="196">
        <v>2.9489238770588656E-3</v>
      </c>
      <c r="K985" s="195">
        <v>41</v>
      </c>
      <c r="L985" s="196">
        <v>0.10024449877750612</v>
      </c>
      <c r="M985" s="195">
        <v>208</v>
      </c>
      <c r="N985" s="196">
        <v>0.10327706057596822</v>
      </c>
      <c r="O985" s="197" t="s">
        <v>930</v>
      </c>
      <c r="P985" s="198">
        <v>4.9242053789731051</v>
      </c>
      <c r="Q985" s="198">
        <v>3.902173913043478</v>
      </c>
      <c r="R985" s="199"/>
      <c r="S985" s="186"/>
    </row>
    <row r="986" spans="1:19" s="184" customFormat="1" ht="15" customHeight="1">
      <c r="A986" s="186"/>
      <c r="B986" s="193" t="s">
        <v>478</v>
      </c>
      <c r="C986" s="194" t="s">
        <v>999</v>
      </c>
      <c r="D986" s="194" t="s">
        <v>907</v>
      </c>
      <c r="E986" s="195">
        <v>5</v>
      </c>
      <c r="F986" s="196">
        <v>5.7273768613974796E-3</v>
      </c>
      <c r="G986" s="195">
        <v>868</v>
      </c>
      <c r="H986" s="196">
        <v>8.7731710768359991E-3</v>
      </c>
      <c r="I986" s="195">
        <v>11240</v>
      </c>
      <c r="J986" s="196">
        <v>1.6457747953397047E-2</v>
      </c>
      <c r="K986" s="195">
        <v>174</v>
      </c>
      <c r="L986" s="196">
        <v>0.20046082949308755</v>
      </c>
      <c r="M986" s="195">
        <v>1739</v>
      </c>
      <c r="N986" s="196">
        <v>0.15471530249110321</v>
      </c>
      <c r="O986" s="197" t="s">
        <v>943</v>
      </c>
      <c r="P986" s="198">
        <v>12.949308755760368</v>
      </c>
      <c r="Q986" s="198">
        <v>9.4063400576368874</v>
      </c>
      <c r="R986" s="199">
        <v>4.2592165898617509</v>
      </c>
      <c r="S986" s="186"/>
    </row>
    <row r="987" spans="1:19" s="184" customFormat="1" ht="15" customHeight="1">
      <c r="A987" s="186"/>
      <c r="B987" s="193" t="s">
        <v>480</v>
      </c>
      <c r="C987" s="194" t="s">
        <v>999</v>
      </c>
      <c r="D987" s="194" t="s">
        <v>907</v>
      </c>
      <c r="E987" s="195">
        <v>157</v>
      </c>
      <c r="F987" s="196">
        <v>0.1815028901734104</v>
      </c>
      <c r="G987" s="195">
        <v>708</v>
      </c>
      <c r="H987" s="196">
        <v>7.1559966847924966E-3</v>
      </c>
      <c r="I987" s="195">
        <v>3097</v>
      </c>
      <c r="J987" s="196">
        <v>4.5346659618924071E-3</v>
      </c>
      <c r="K987" s="195">
        <v>16</v>
      </c>
      <c r="L987" s="196">
        <v>2.2598870056497175E-2</v>
      </c>
      <c r="M987" s="195">
        <v>88</v>
      </c>
      <c r="N987" s="196">
        <v>2.8414594769131416E-2</v>
      </c>
      <c r="O987" s="197" t="s">
        <v>920</v>
      </c>
      <c r="P987" s="198">
        <v>4.3742937853107344</v>
      </c>
      <c r="Q987" s="198">
        <v>4.047687861271676</v>
      </c>
      <c r="R987" s="199">
        <v>1.405367231638418</v>
      </c>
      <c r="S987" s="186"/>
    </row>
    <row r="988" spans="1:19" s="184" customFormat="1" ht="15" customHeight="1">
      <c r="A988" s="186"/>
      <c r="B988" s="193" t="s">
        <v>488</v>
      </c>
      <c r="C988" s="194" t="s">
        <v>999</v>
      </c>
      <c r="D988" s="194" t="s">
        <v>907</v>
      </c>
      <c r="E988" s="195">
        <v>326</v>
      </c>
      <c r="F988" s="196">
        <v>0.31255992329817833</v>
      </c>
      <c r="G988" s="195">
        <v>717</v>
      </c>
      <c r="H988" s="196">
        <v>7.2469627443449433E-3</v>
      </c>
      <c r="I988" s="195">
        <v>3801</v>
      </c>
      <c r="J988" s="196">
        <v>5.5654715276567766E-3</v>
      </c>
      <c r="K988" s="195">
        <v>46</v>
      </c>
      <c r="L988" s="196">
        <v>6.4156206415620642E-2</v>
      </c>
      <c r="M988" s="195">
        <v>672</v>
      </c>
      <c r="N988" s="196">
        <v>0.17679558011049723</v>
      </c>
      <c r="O988" s="197" t="s">
        <v>929</v>
      </c>
      <c r="P988" s="198">
        <v>5.3012552301255234</v>
      </c>
      <c r="Q988" s="198">
        <v>3.8405365126676601</v>
      </c>
      <c r="R988" s="199">
        <v>1.3472803347280335</v>
      </c>
      <c r="S988" s="186"/>
    </row>
    <row r="989" spans="1:19" s="184" customFormat="1" ht="15" customHeight="1">
      <c r="A989" s="186"/>
      <c r="B989" s="193" t="s">
        <v>476</v>
      </c>
      <c r="C989" s="194" t="s">
        <v>999</v>
      </c>
      <c r="D989" s="194" t="s">
        <v>907</v>
      </c>
      <c r="E989" s="195">
        <v>116</v>
      </c>
      <c r="F989" s="196">
        <v>0.23200000000000001</v>
      </c>
      <c r="G989" s="195">
        <v>384</v>
      </c>
      <c r="H989" s="196">
        <v>3.8812185409044047E-3</v>
      </c>
      <c r="I989" s="195">
        <v>2795</v>
      </c>
      <c r="J989" s="196">
        <v>4.0924738015787141E-3</v>
      </c>
      <c r="K989" s="195">
        <v>3</v>
      </c>
      <c r="L989" s="196">
        <v>7.8125E-3</v>
      </c>
      <c r="M989" s="195">
        <v>35</v>
      </c>
      <c r="N989" s="196">
        <v>1.2522361359570662E-2</v>
      </c>
      <c r="O989" s="197" t="s">
        <v>952</v>
      </c>
      <c r="P989" s="198">
        <v>7.278645833333333</v>
      </c>
      <c r="Q989" s="198">
        <v>6.9763779527559056</v>
      </c>
      <c r="R989" s="199">
        <v>3.0208333333333335</v>
      </c>
      <c r="S989" s="186"/>
    </row>
    <row r="990" spans="1:19" s="184" customFormat="1" ht="15" customHeight="1">
      <c r="A990" s="186"/>
      <c r="B990" s="193" t="s">
        <v>477</v>
      </c>
      <c r="C990" s="194" t="s">
        <v>999</v>
      </c>
      <c r="D990" s="194" t="s">
        <v>907</v>
      </c>
      <c r="E990" s="195">
        <v>34</v>
      </c>
      <c r="F990" s="196">
        <v>9.7142857142857142E-2</v>
      </c>
      <c r="G990" s="195">
        <v>316</v>
      </c>
      <c r="H990" s="196">
        <v>3.1939194242859162E-3</v>
      </c>
      <c r="I990" s="195">
        <v>6289</v>
      </c>
      <c r="J990" s="196">
        <v>9.2084321066649485E-3</v>
      </c>
      <c r="K990" s="195">
        <v>77</v>
      </c>
      <c r="L990" s="196">
        <v>0.24367088607594936</v>
      </c>
      <c r="M990" s="195">
        <v>2208</v>
      </c>
      <c r="N990" s="196">
        <v>0.35108920337096516</v>
      </c>
      <c r="O990" s="197" t="s">
        <v>923</v>
      </c>
      <c r="P990" s="198">
        <v>19.901898734177216</v>
      </c>
      <c r="Q990" s="198">
        <v>9.3179916317991633</v>
      </c>
      <c r="R990" s="199">
        <v>4.3037974683544302</v>
      </c>
      <c r="S990" s="186"/>
    </row>
    <row r="991" spans="1:19" s="184" customFormat="1" ht="15" customHeight="1">
      <c r="A991" s="186"/>
      <c r="B991" s="193" t="s">
        <v>481</v>
      </c>
      <c r="C991" s="194" t="s">
        <v>999</v>
      </c>
      <c r="D991" s="194" t="s">
        <v>907</v>
      </c>
      <c r="E991" s="195">
        <v>700</v>
      </c>
      <c r="F991" s="196">
        <v>0.54815974941268597</v>
      </c>
      <c r="G991" s="195">
        <v>577</v>
      </c>
      <c r="H991" s="196">
        <v>5.8319351513068792E-3</v>
      </c>
      <c r="I991" s="195">
        <v>2731</v>
      </c>
      <c r="J991" s="196">
        <v>3.9987642046910438E-3</v>
      </c>
      <c r="K991" s="195">
        <v>170</v>
      </c>
      <c r="L991" s="196">
        <v>0.29462738301559793</v>
      </c>
      <c r="M991" s="195">
        <v>1018</v>
      </c>
      <c r="N991" s="196">
        <v>0.37275723178322956</v>
      </c>
      <c r="O991" s="197" t="s">
        <v>911</v>
      </c>
      <c r="P991" s="198">
        <v>4.7331022530329285</v>
      </c>
      <c r="Q991" s="198">
        <v>2.4938574938574938</v>
      </c>
      <c r="R991" s="199">
        <v>1.6776429809358753</v>
      </c>
      <c r="S991" s="186"/>
    </row>
    <row r="992" spans="1:19" s="184" customFormat="1" ht="15" customHeight="1">
      <c r="A992" s="186"/>
      <c r="B992" s="193" t="s">
        <v>489</v>
      </c>
      <c r="C992" s="194" t="s">
        <v>999</v>
      </c>
      <c r="D992" s="194" t="s">
        <v>907</v>
      </c>
      <c r="E992" s="195">
        <v>1134</v>
      </c>
      <c r="F992" s="196">
        <v>0.6758045292014303</v>
      </c>
      <c r="G992" s="195">
        <v>544</v>
      </c>
      <c r="H992" s="196">
        <v>5.4983929329479068E-3</v>
      </c>
      <c r="I992" s="195">
        <v>1735</v>
      </c>
      <c r="J992" s="196">
        <v>2.5404086031266793E-3</v>
      </c>
      <c r="K992" s="195">
        <v>67</v>
      </c>
      <c r="L992" s="196">
        <v>0.12316176470588236</v>
      </c>
      <c r="M992" s="195">
        <v>301</v>
      </c>
      <c r="N992" s="196">
        <v>0.17348703170028817</v>
      </c>
      <c r="O992" s="197" t="s">
        <v>911</v>
      </c>
      <c r="P992" s="198">
        <v>3.1893382352941178</v>
      </c>
      <c r="Q992" s="198">
        <v>2.4444444444444446</v>
      </c>
      <c r="R992" s="199">
        <v>0.71139705882352944</v>
      </c>
      <c r="S992" s="186"/>
    </row>
    <row r="993" spans="1:19" s="184" customFormat="1" ht="15" customHeight="1">
      <c r="A993" s="186"/>
      <c r="B993" s="193" t="s">
        <v>780</v>
      </c>
      <c r="C993" s="194" t="s">
        <v>999</v>
      </c>
      <c r="D993" s="194" t="s">
        <v>907</v>
      </c>
      <c r="E993" s="195"/>
      <c r="F993" s="196"/>
      <c r="G993" s="195">
        <v>313</v>
      </c>
      <c r="H993" s="196">
        <v>3.1635974044351006E-3</v>
      </c>
      <c r="I993" s="195">
        <v>3264</v>
      </c>
      <c r="J993" s="196">
        <v>4.7791894412711703E-3</v>
      </c>
      <c r="K993" s="195">
        <v>22</v>
      </c>
      <c r="L993" s="196">
        <v>7.0287539936102233E-2</v>
      </c>
      <c r="M993" s="195">
        <v>140</v>
      </c>
      <c r="N993" s="196">
        <v>4.2892156862745098E-2</v>
      </c>
      <c r="O993" s="197" t="s">
        <v>936</v>
      </c>
      <c r="P993" s="198">
        <v>10.428115015974441</v>
      </c>
      <c r="Q993" s="198">
        <v>9.2783505154639183</v>
      </c>
      <c r="R993" s="199">
        <v>1.7923322683706071</v>
      </c>
      <c r="S993" s="186"/>
    </row>
    <row r="994" spans="1:19" s="184" customFormat="1" ht="15" customHeight="1">
      <c r="A994" s="186"/>
      <c r="B994" s="193" t="s">
        <v>474</v>
      </c>
      <c r="C994" s="194" t="s">
        <v>999</v>
      </c>
      <c r="D994" s="194" t="s">
        <v>907</v>
      </c>
      <c r="E994" s="195">
        <v>41</v>
      </c>
      <c r="F994" s="196">
        <v>0.1174785100286533</v>
      </c>
      <c r="G994" s="195">
        <v>308</v>
      </c>
      <c r="H994" s="196">
        <v>3.1130607046837414E-3</v>
      </c>
      <c r="I994" s="195">
        <v>1921</v>
      </c>
      <c r="J994" s="196">
        <v>2.8127521190814703E-3</v>
      </c>
      <c r="K994" s="195"/>
      <c r="L994" s="196"/>
      <c r="M994" s="195"/>
      <c r="N994" s="196"/>
      <c r="O994" s="197" t="s">
        <v>919</v>
      </c>
      <c r="P994" s="198">
        <v>6.2370129870129869</v>
      </c>
      <c r="Q994" s="198">
        <v>6.2370129870129869</v>
      </c>
      <c r="R994" s="199">
        <v>1.6038961038961039</v>
      </c>
      <c r="S994" s="186"/>
    </row>
    <row r="995" spans="1:19" s="184" customFormat="1" ht="15" customHeight="1">
      <c r="A995" s="186"/>
      <c r="B995" s="193" t="s">
        <v>715</v>
      </c>
      <c r="C995" s="194" t="s">
        <v>999</v>
      </c>
      <c r="D995" s="194" t="s">
        <v>907</v>
      </c>
      <c r="E995" s="195"/>
      <c r="F995" s="196"/>
      <c r="G995" s="195">
        <v>316</v>
      </c>
      <c r="H995" s="196">
        <v>3.1939194242859162E-3</v>
      </c>
      <c r="I995" s="195">
        <v>2038</v>
      </c>
      <c r="J995" s="196">
        <v>2.9840649758917418E-3</v>
      </c>
      <c r="K995" s="195"/>
      <c r="L995" s="196"/>
      <c r="M995" s="195"/>
      <c r="N995" s="196"/>
      <c r="O995" s="197" t="s">
        <v>973</v>
      </c>
      <c r="P995" s="198">
        <v>6.4493670886075947</v>
      </c>
      <c r="Q995" s="198">
        <v>6.4493670886075947</v>
      </c>
      <c r="R995" s="199">
        <v>1.4050632911392404</v>
      </c>
      <c r="S995" s="186"/>
    </row>
    <row r="996" spans="1:19" s="184" customFormat="1" ht="18.75" customHeight="1">
      <c r="A996" s="186"/>
      <c r="B996" s="200" t="s">
        <v>1006</v>
      </c>
      <c r="C996" s="201"/>
      <c r="D996" s="201"/>
      <c r="E996" s="202">
        <v>2557</v>
      </c>
      <c r="F996" s="203">
        <v>0.3959430164137504</v>
      </c>
      <c r="G996" s="202">
        <v>3901</v>
      </c>
      <c r="H996" s="203">
        <v>3.9428733146010635E-2</v>
      </c>
      <c r="I996" s="202">
        <v>34853</v>
      </c>
      <c r="J996" s="203">
        <v>5.1032196567593169E-2</v>
      </c>
      <c r="K996" s="202">
        <v>333</v>
      </c>
      <c r="L996" s="203">
        <v>8.5362727505767746E-2</v>
      </c>
      <c r="M996" s="202">
        <v>3758</v>
      </c>
      <c r="N996" s="203">
        <v>0.10782429059191462</v>
      </c>
      <c r="O996" s="201"/>
      <c r="P996" s="204">
        <v>8.9343758010766479</v>
      </c>
      <c r="Q996" s="204">
        <v>7.2345852017937222</v>
      </c>
      <c r="R996" s="205">
        <v>2.1638041527813381</v>
      </c>
      <c r="S996" s="186"/>
    </row>
    <row r="997" spans="1:19" s="184" customFormat="1" ht="18" customHeight="1">
      <c r="A997" s="186"/>
      <c r="B997" s="200" t="s">
        <v>1007</v>
      </c>
      <c r="C997" s="201"/>
      <c r="D997" s="201"/>
      <c r="E997" s="202">
        <v>2203</v>
      </c>
      <c r="F997" s="203">
        <v>0.40533578656853725</v>
      </c>
      <c r="G997" s="202">
        <v>3232</v>
      </c>
      <c r="H997" s="203">
        <v>3.2666922719278742E-2</v>
      </c>
      <c r="I997" s="202">
        <v>21005</v>
      </c>
      <c r="J997" s="203">
        <v>3.0755782541023572E-2</v>
      </c>
      <c r="K997" s="202">
        <v>260</v>
      </c>
      <c r="L997" s="203">
        <v>8.0445544554455448E-2</v>
      </c>
      <c r="M997" s="202">
        <v>2428</v>
      </c>
      <c r="N997" s="203">
        <v>0.115591525827184</v>
      </c>
      <c r="O997" s="201"/>
      <c r="P997" s="204">
        <v>6.499071782178218</v>
      </c>
      <c r="Q997" s="204">
        <v>5.3061911170928671</v>
      </c>
      <c r="R997" s="206"/>
      <c r="S997" s="186"/>
    </row>
    <row r="998" spans="1:19" s="184" customFormat="1" ht="18" customHeight="1">
      <c r="A998" s="186"/>
      <c r="B998" s="207" t="s">
        <v>887</v>
      </c>
      <c r="C998" s="208"/>
      <c r="D998" s="208"/>
      <c r="E998" s="209">
        <v>39600</v>
      </c>
      <c r="F998" s="210">
        <v>0.28584215161183213</v>
      </c>
      <c r="G998" s="209">
        <v>98938</v>
      </c>
      <c r="H998" s="210">
        <v>1</v>
      </c>
      <c r="I998" s="209">
        <v>682961</v>
      </c>
      <c r="J998" s="210">
        <v>1</v>
      </c>
      <c r="K998" s="209">
        <v>4229</v>
      </c>
      <c r="L998" s="210">
        <v>4.2743940649699809E-2</v>
      </c>
      <c r="M998" s="209">
        <v>32706</v>
      </c>
      <c r="N998" s="210">
        <v>4.7888532434502119E-2</v>
      </c>
      <c r="O998" s="208"/>
      <c r="P998" s="211">
        <v>6.9029189997776381</v>
      </c>
      <c r="Q998" s="211">
        <v>6.3080277481548741</v>
      </c>
      <c r="R998" s="212">
        <v>1.6365118902677405</v>
      </c>
      <c r="S998" s="186"/>
    </row>
    <row r="999" spans="1:19" s="184" customFormat="1" ht="15.75" customHeight="1">
      <c r="A999" s="186"/>
      <c r="B999" s="255" t="s">
        <v>988</v>
      </c>
      <c r="C999" s="255"/>
      <c r="D999" s="255"/>
      <c r="E999" s="255"/>
      <c r="F999" s="255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186"/>
    </row>
    <row r="1000" spans="1:19" s="184" customFormat="1" ht="9" customHeight="1">
      <c r="A1000" s="186"/>
      <c r="B1000" s="186"/>
      <c r="C1000" s="186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6"/>
      <c r="R1000" s="186"/>
      <c r="S1000" s="186"/>
    </row>
    <row r="1001" spans="1:19" s="184" customFormat="1" ht="9" customHeight="1">
      <c r="A1001" s="186"/>
      <c r="B1001" s="186"/>
      <c r="C1001" s="186"/>
      <c r="D1001" s="186"/>
      <c r="E1001" s="186"/>
      <c r="F1001" s="186"/>
      <c r="G1001" s="186"/>
      <c r="H1001" s="186"/>
      <c r="I1001" s="186"/>
      <c r="J1001" s="186"/>
      <c r="K1001" s="186"/>
      <c r="L1001" s="186"/>
      <c r="M1001" s="186"/>
      <c r="N1001" s="186"/>
      <c r="O1001" s="186"/>
      <c r="P1001" s="186"/>
      <c r="Q1001" s="186"/>
      <c r="R1001" s="186"/>
      <c r="S1001" s="186"/>
    </row>
    <row r="1002" spans="1:19" s="184" customFormat="1" ht="18" customHeight="1">
      <c r="A1002" s="186"/>
      <c r="B1002" s="187" t="s">
        <v>3693</v>
      </c>
      <c r="C1002" s="186"/>
      <c r="D1002" s="186"/>
      <c r="E1002" s="186"/>
      <c r="F1002" s="186"/>
      <c r="G1002" s="186"/>
      <c r="H1002" s="186"/>
      <c r="I1002" s="186"/>
      <c r="J1002" s="186"/>
      <c r="K1002" s="186"/>
      <c r="L1002" s="186"/>
      <c r="M1002" s="186"/>
      <c r="N1002" s="186"/>
      <c r="O1002" s="186"/>
      <c r="P1002" s="186"/>
      <c r="Q1002" s="186"/>
      <c r="R1002" s="186"/>
      <c r="S1002" s="186"/>
    </row>
    <row r="1003" spans="1:19" s="184" customFormat="1" ht="27" customHeight="1">
      <c r="A1003" s="186"/>
      <c r="B1003" s="247"/>
      <c r="C1003" s="188"/>
      <c r="D1003" s="248"/>
      <c r="E1003" s="248"/>
      <c r="F1003" s="248"/>
      <c r="G1003" s="249" t="s">
        <v>893</v>
      </c>
      <c r="H1003" s="249"/>
      <c r="I1003" s="249"/>
      <c r="J1003" s="249"/>
      <c r="K1003" s="249"/>
      <c r="L1003" s="249"/>
      <c r="M1003" s="249"/>
      <c r="N1003" s="249"/>
      <c r="O1003" s="249"/>
      <c r="P1003" s="249"/>
      <c r="Q1003" s="249"/>
      <c r="R1003" s="249"/>
      <c r="S1003" s="186"/>
    </row>
    <row r="1004" spans="1:19" s="184" customFormat="1" ht="18" customHeight="1">
      <c r="A1004" s="186"/>
      <c r="B1004" s="247"/>
      <c r="C1004" s="189"/>
      <c r="D1004" s="248"/>
      <c r="E1004" s="248"/>
      <c r="F1004" s="248"/>
      <c r="G1004" s="250" t="s">
        <v>839</v>
      </c>
      <c r="H1004" s="250"/>
      <c r="I1004" s="250"/>
      <c r="J1004" s="250"/>
      <c r="K1004" s="251" t="s">
        <v>894</v>
      </c>
      <c r="L1004" s="251"/>
      <c r="M1004" s="251"/>
      <c r="N1004" s="251"/>
      <c r="O1004" s="251" t="s">
        <v>895</v>
      </c>
      <c r="P1004" s="252" t="s">
        <v>896</v>
      </c>
      <c r="Q1004" s="252"/>
      <c r="R1004" s="252"/>
      <c r="S1004" s="186"/>
    </row>
    <row r="1005" spans="1:19" s="184" customFormat="1" ht="18" customHeight="1">
      <c r="A1005" s="186"/>
      <c r="B1005" s="253" t="s">
        <v>275</v>
      </c>
      <c r="C1005" s="250" t="s">
        <v>998</v>
      </c>
      <c r="D1005" s="250" t="s">
        <v>897</v>
      </c>
      <c r="E1005" s="254" t="s">
        <v>849</v>
      </c>
      <c r="F1005" s="254"/>
      <c r="G1005" s="250" t="s">
        <v>898</v>
      </c>
      <c r="H1005" s="250"/>
      <c r="I1005" s="250" t="s">
        <v>899</v>
      </c>
      <c r="J1005" s="250"/>
      <c r="K1005" s="251" t="s">
        <v>898</v>
      </c>
      <c r="L1005" s="251"/>
      <c r="M1005" s="251" t="s">
        <v>899</v>
      </c>
      <c r="N1005" s="251"/>
      <c r="O1005" s="251"/>
      <c r="P1005" s="252"/>
      <c r="Q1005" s="252"/>
      <c r="R1005" s="252"/>
      <c r="S1005" s="186"/>
    </row>
    <row r="1006" spans="1:19" s="184" customFormat="1" ht="45.75" customHeight="1">
      <c r="A1006" s="186"/>
      <c r="B1006" s="253"/>
      <c r="C1006" s="250"/>
      <c r="D1006" s="250"/>
      <c r="E1006" s="190" t="s">
        <v>900</v>
      </c>
      <c r="F1006" s="190" t="s">
        <v>901</v>
      </c>
      <c r="G1006" s="190" t="s">
        <v>900</v>
      </c>
      <c r="H1006" s="191" t="s">
        <v>902</v>
      </c>
      <c r="I1006" s="190" t="s">
        <v>900</v>
      </c>
      <c r="J1006" s="191" t="s">
        <v>902</v>
      </c>
      <c r="K1006" s="191" t="s">
        <v>900</v>
      </c>
      <c r="L1006" s="191" t="s">
        <v>901</v>
      </c>
      <c r="M1006" s="191" t="s">
        <v>900</v>
      </c>
      <c r="N1006" s="191" t="s">
        <v>901</v>
      </c>
      <c r="O1006" s="251"/>
      <c r="P1006" s="191" t="s">
        <v>903</v>
      </c>
      <c r="Q1006" s="191" t="s">
        <v>904</v>
      </c>
      <c r="R1006" s="192" t="s">
        <v>905</v>
      </c>
      <c r="S1006" s="186"/>
    </row>
    <row r="1007" spans="1:19" s="184" customFormat="1" ht="15" customHeight="1">
      <c r="A1007" s="186"/>
      <c r="B1007" s="193" t="s">
        <v>630</v>
      </c>
      <c r="C1007" s="194" t="s">
        <v>925</v>
      </c>
      <c r="D1007" s="194" t="s">
        <v>914</v>
      </c>
      <c r="E1007" s="195">
        <v>299</v>
      </c>
      <c r="F1007" s="196">
        <v>5.0864180729450195E-3</v>
      </c>
      <c r="G1007" s="195">
        <v>58485</v>
      </c>
      <c r="H1007" s="196">
        <v>0.46387950316470755</v>
      </c>
      <c r="I1007" s="195">
        <v>204746</v>
      </c>
      <c r="J1007" s="196">
        <v>0.37923580870953583</v>
      </c>
      <c r="K1007" s="195">
        <v>7602</v>
      </c>
      <c r="L1007" s="196">
        <v>0.12998204667863555</v>
      </c>
      <c r="M1007" s="195">
        <v>17473</v>
      </c>
      <c r="N1007" s="196">
        <v>8.5339884539868904E-2</v>
      </c>
      <c r="O1007" s="197" t="s">
        <v>911</v>
      </c>
      <c r="P1007" s="198">
        <v>3.5008292724630246</v>
      </c>
      <c r="Q1007" s="198">
        <v>3.0795747106106166</v>
      </c>
      <c r="R1007" s="199"/>
      <c r="S1007" s="186"/>
    </row>
    <row r="1008" spans="1:19" s="184" customFormat="1" ht="15" customHeight="1">
      <c r="A1008" s="186"/>
      <c r="B1008" s="193" t="s">
        <v>628</v>
      </c>
      <c r="C1008" s="194" t="s">
        <v>925</v>
      </c>
      <c r="D1008" s="194" t="s">
        <v>907</v>
      </c>
      <c r="E1008" s="195">
        <v>7</v>
      </c>
      <c r="F1008" s="196">
        <v>3.0022302281694973E-4</v>
      </c>
      <c r="G1008" s="195">
        <v>23309</v>
      </c>
      <c r="H1008" s="196">
        <v>0.18487761544440742</v>
      </c>
      <c r="I1008" s="195">
        <v>119524</v>
      </c>
      <c r="J1008" s="196">
        <v>0.22138542779931505</v>
      </c>
      <c r="K1008" s="195">
        <v>1066</v>
      </c>
      <c r="L1008" s="196">
        <v>4.573340769659788E-2</v>
      </c>
      <c r="M1008" s="195">
        <v>10815</v>
      </c>
      <c r="N1008" s="196">
        <v>9.0483919547538566E-2</v>
      </c>
      <c r="O1008" s="197" t="s">
        <v>928</v>
      </c>
      <c r="P1008" s="198">
        <v>5.1278047106267968</v>
      </c>
      <c r="Q1008" s="198">
        <v>4.4068695769455557</v>
      </c>
      <c r="R1008" s="199">
        <v>1.1399459436269253</v>
      </c>
      <c r="S1008" s="186"/>
    </row>
    <row r="1009" spans="1:19" s="184" customFormat="1" ht="15" customHeight="1">
      <c r="A1009" s="186"/>
      <c r="B1009" s="193" t="s">
        <v>616</v>
      </c>
      <c r="C1009" s="194" t="s">
        <v>920</v>
      </c>
      <c r="D1009" s="194" t="s">
        <v>907</v>
      </c>
      <c r="E1009" s="195">
        <v>4614</v>
      </c>
      <c r="F1009" s="196">
        <v>0.22557934878263419</v>
      </c>
      <c r="G1009" s="195">
        <v>15840</v>
      </c>
      <c r="H1009" s="196">
        <v>0.12563651073145196</v>
      </c>
      <c r="I1009" s="195">
        <v>62588</v>
      </c>
      <c r="J1009" s="196">
        <v>0.11592710380428642</v>
      </c>
      <c r="K1009" s="195">
        <v>55</v>
      </c>
      <c r="L1009" s="196">
        <v>3.472222222222222E-3</v>
      </c>
      <c r="M1009" s="195">
        <v>343</v>
      </c>
      <c r="N1009" s="196">
        <v>5.4802837604652653E-3</v>
      </c>
      <c r="O1009" s="197" t="s">
        <v>931</v>
      </c>
      <c r="P1009" s="198">
        <v>3.9512626262626265</v>
      </c>
      <c r="Q1009" s="198">
        <v>3.8907190370605003</v>
      </c>
      <c r="R1009" s="199">
        <v>0.66483585858585859</v>
      </c>
      <c r="S1009" s="186"/>
    </row>
    <row r="1010" spans="1:19" s="184" customFormat="1" ht="15" customHeight="1">
      <c r="A1010" s="186"/>
      <c r="B1010" s="193" t="s">
        <v>666</v>
      </c>
      <c r="C1010" s="194" t="s">
        <v>943</v>
      </c>
      <c r="D1010" s="194" t="s">
        <v>914</v>
      </c>
      <c r="E1010" s="195">
        <v>285</v>
      </c>
      <c r="F1010" s="196">
        <v>0.35984848484848486</v>
      </c>
      <c r="G1010" s="195">
        <v>507</v>
      </c>
      <c r="H1010" s="196">
        <v>4.0213201351544286E-3</v>
      </c>
      <c r="I1010" s="195">
        <v>1770</v>
      </c>
      <c r="J1010" s="196">
        <v>3.2784395368694792E-3</v>
      </c>
      <c r="K1010" s="195">
        <v>20</v>
      </c>
      <c r="L1010" s="196">
        <v>3.9447731755424063E-2</v>
      </c>
      <c r="M1010" s="195">
        <v>164</v>
      </c>
      <c r="N1010" s="196">
        <v>9.2655367231638419E-2</v>
      </c>
      <c r="O1010" s="197" t="s">
        <v>930</v>
      </c>
      <c r="P1010" s="198">
        <v>3.4911242603550297</v>
      </c>
      <c r="Q1010" s="198">
        <v>2.9281314168377826</v>
      </c>
      <c r="R1010" s="199"/>
      <c r="S1010" s="186"/>
    </row>
    <row r="1011" spans="1:19" s="184" customFormat="1" ht="15" customHeight="1">
      <c r="A1011" s="186"/>
      <c r="B1011" s="193" t="s">
        <v>711</v>
      </c>
      <c r="C1011" s="194" t="s">
        <v>917</v>
      </c>
      <c r="D1011" s="194" t="s">
        <v>914</v>
      </c>
      <c r="E1011" s="195">
        <v>616</v>
      </c>
      <c r="F1011" s="196">
        <v>0.66594594594594592</v>
      </c>
      <c r="G1011" s="195">
        <v>309</v>
      </c>
      <c r="H1011" s="196">
        <v>2.4508637510112789E-3</v>
      </c>
      <c r="I1011" s="195">
        <v>1019</v>
      </c>
      <c r="J1011" s="196">
        <v>1.8874180158587567E-3</v>
      </c>
      <c r="K1011" s="195">
        <v>10</v>
      </c>
      <c r="L1011" s="196">
        <v>3.2362459546925564E-2</v>
      </c>
      <c r="M1011" s="195">
        <v>35</v>
      </c>
      <c r="N1011" s="196">
        <v>3.4347399411187439E-2</v>
      </c>
      <c r="O1011" s="197" t="s">
        <v>930</v>
      </c>
      <c r="P1011" s="198">
        <v>3.2977346278317152</v>
      </c>
      <c r="Q1011" s="198">
        <v>2.9899665551839463</v>
      </c>
      <c r="R1011" s="199"/>
      <c r="S1011" s="186"/>
    </row>
    <row r="1012" spans="1:19" s="184" customFormat="1" ht="15" customHeight="1">
      <c r="A1012" s="186"/>
      <c r="B1012" s="193" t="s">
        <v>446</v>
      </c>
      <c r="C1012" s="194" t="s">
        <v>1001</v>
      </c>
      <c r="D1012" s="194" t="s">
        <v>914</v>
      </c>
      <c r="E1012" s="195">
        <v>38</v>
      </c>
      <c r="F1012" s="196">
        <v>0.21229050279329609</v>
      </c>
      <c r="G1012" s="195">
        <v>141</v>
      </c>
      <c r="H1012" s="196">
        <v>1.1183553038595156E-3</v>
      </c>
      <c r="I1012" s="195">
        <v>557</v>
      </c>
      <c r="J1012" s="196">
        <v>1.0316897299640112E-3</v>
      </c>
      <c r="K1012" s="195"/>
      <c r="L1012" s="196"/>
      <c r="M1012" s="195"/>
      <c r="N1012" s="196"/>
      <c r="O1012" s="197" t="s">
        <v>926</v>
      </c>
      <c r="P1012" s="198">
        <v>3.9503546099290778</v>
      </c>
      <c r="Q1012" s="198">
        <v>3.9503546099290778</v>
      </c>
      <c r="R1012" s="199"/>
      <c r="S1012" s="186"/>
    </row>
    <row r="1013" spans="1:19" s="184" customFormat="1" ht="15" customHeight="1">
      <c r="A1013" s="186"/>
      <c r="B1013" s="193" t="s">
        <v>640</v>
      </c>
      <c r="C1013" s="194" t="s">
        <v>925</v>
      </c>
      <c r="D1013" s="194" t="s">
        <v>914</v>
      </c>
      <c r="E1013" s="195">
        <v>445</v>
      </c>
      <c r="F1013" s="196">
        <v>0.11209068010075567</v>
      </c>
      <c r="G1013" s="195">
        <v>3525</v>
      </c>
      <c r="H1013" s="196">
        <v>2.7958882596487888E-2</v>
      </c>
      <c r="I1013" s="195">
        <v>18195</v>
      </c>
      <c r="J1013" s="196">
        <v>3.3701247103582022E-2</v>
      </c>
      <c r="K1013" s="195">
        <v>822</v>
      </c>
      <c r="L1013" s="196">
        <v>0.23319148936170211</v>
      </c>
      <c r="M1013" s="195">
        <v>3685</v>
      </c>
      <c r="N1013" s="196">
        <v>0.20252816707886781</v>
      </c>
      <c r="O1013" s="197" t="s">
        <v>967</v>
      </c>
      <c r="P1013" s="198">
        <v>5.1617021276595745</v>
      </c>
      <c r="Q1013" s="198">
        <v>3.5423603403625603</v>
      </c>
      <c r="R1013" s="199"/>
      <c r="S1013" s="186"/>
    </row>
    <row r="1014" spans="1:19" s="184" customFormat="1" ht="15" customHeight="1">
      <c r="A1014" s="186"/>
      <c r="B1014" s="193" t="s">
        <v>636</v>
      </c>
      <c r="C1014" s="194" t="s">
        <v>925</v>
      </c>
      <c r="D1014" s="194" t="s">
        <v>914</v>
      </c>
      <c r="E1014" s="195">
        <v>279</v>
      </c>
      <c r="F1014" s="196">
        <v>9.3155258764607674E-2</v>
      </c>
      <c r="G1014" s="195">
        <v>2716</v>
      </c>
      <c r="H1014" s="196">
        <v>2.1542219895620173E-2</v>
      </c>
      <c r="I1014" s="195">
        <v>14044</v>
      </c>
      <c r="J1014" s="196">
        <v>2.6012658110618626E-2</v>
      </c>
      <c r="K1014" s="195">
        <v>140</v>
      </c>
      <c r="L1014" s="196">
        <v>5.1546391752577317E-2</v>
      </c>
      <c r="M1014" s="195">
        <v>1474</v>
      </c>
      <c r="N1014" s="196">
        <v>0.10495585303332385</v>
      </c>
      <c r="O1014" s="197" t="s">
        <v>929</v>
      </c>
      <c r="P1014" s="198">
        <v>5.1708394698085423</v>
      </c>
      <c r="Q1014" s="198">
        <v>4.2274844720496896</v>
      </c>
      <c r="R1014" s="199"/>
      <c r="S1014" s="186"/>
    </row>
    <row r="1015" spans="1:19" s="184" customFormat="1" ht="15" customHeight="1">
      <c r="A1015" s="186"/>
      <c r="B1015" s="193" t="s">
        <v>629</v>
      </c>
      <c r="C1015" s="194" t="s">
        <v>925</v>
      </c>
      <c r="D1015" s="194" t="s">
        <v>914</v>
      </c>
      <c r="E1015" s="195">
        <v>6</v>
      </c>
      <c r="F1015" s="196">
        <v>2.3492560689115116E-3</v>
      </c>
      <c r="G1015" s="195">
        <v>2548</v>
      </c>
      <c r="H1015" s="196">
        <v>2.020971144846841E-2</v>
      </c>
      <c r="I1015" s="195">
        <v>12638</v>
      </c>
      <c r="J1015" s="196">
        <v>2.3408428738393491E-2</v>
      </c>
      <c r="K1015" s="195">
        <v>143</v>
      </c>
      <c r="L1015" s="196">
        <v>5.6122448979591837E-2</v>
      </c>
      <c r="M1015" s="195">
        <v>938</v>
      </c>
      <c r="N1015" s="196">
        <v>7.4220604526032602E-2</v>
      </c>
      <c r="O1015" s="197" t="s">
        <v>930</v>
      </c>
      <c r="P1015" s="198">
        <v>4.9599686028257457</v>
      </c>
      <c r="Q1015" s="198">
        <v>4.325987525987526</v>
      </c>
      <c r="R1015" s="199"/>
      <c r="S1015" s="186"/>
    </row>
    <row r="1016" spans="1:19" s="184" customFormat="1" ht="15" customHeight="1">
      <c r="A1016" s="186"/>
      <c r="B1016" s="193" t="s">
        <v>641</v>
      </c>
      <c r="C1016" s="194" t="s">
        <v>925</v>
      </c>
      <c r="D1016" s="194" t="s">
        <v>914</v>
      </c>
      <c r="E1016" s="195">
        <v>658</v>
      </c>
      <c r="F1016" s="196">
        <v>0.22480355312606765</v>
      </c>
      <c r="G1016" s="195">
        <v>2269</v>
      </c>
      <c r="H1016" s="196">
        <v>1.7996795634448517E-2</v>
      </c>
      <c r="I1016" s="195">
        <v>11306</v>
      </c>
      <c r="J1016" s="196">
        <v>2.094126406996968E-2</v>
      </c>
      <c r="K1016" s="195">
        <v>131</v>
      </c>
      <c r="L1016" s="196">
        <v>5.7734684883208459E-2</v>
      </c>
      <c r="M1016" s="195">
        <v>959</v>
      </c>
      <c r="N1016" s="196">
        <v>8.4822218291172827E-2</v>
      </c>
      <c r="O1016" s="197" t="s">
        <v>929</v>
      </c>
      <c r="P1016" s="198">
        <v>4.9828118113706479</v>
      </c>
      <c r="Q1016" s="198">
        <v>4.1038353601496729</v>
      </c>
      <c r="R1016" s="199"/>
      <c r="S1016" s="186"/>
    </row>
    <row r="1017" spans="1:19" s="184" customFormat="1" ht="15" customHeight="1">
      <c r="A1017" s="186"/>
      <c r="B1017" s="193" t="s">
        <v>610</v>
      </c>
      <c r="C1017" s="194" t="s">
        <v>920</v>
      </c>
      <c r="D1017" s="194" t="s">
        <v>907</v>
      </c>
      <c r="E1017" s="195">
        <v>7</v>
      </c>
      <c r="F1017" s="196">
        <v>5.0505050505050509E-3</v>
      </c>
      <c r="G1017" s="195">
        <v>1379</v>
      </c>
      <c r="H1017" s="196">
        <v>1.0937673503704056E-2</v>
      </c>
      <c r="I1017" s="195">
        <v>10884</v>
      </c>
      <c r="J1017" s="196">
        <v>2.015962481315673E-2</v>
      </c>
      <c r="K1017" s="195">
        <v>32</v>
      </c>
      <c r="L1017" s="196">
        <v>2.3205221174764323E-2</v>
      </c>
      <c r="M1017" s="195">
        <v>316</v>
      </c>
      <c r="N1017" s="196">
        <v>2.9033443586916573E-2</v>
      </c>
      <c r="O1017" s="197" t="s">
        <v>908</v>
      </c>
      <c r="P1017" s="198">
        <v>7.8926758520667146</v>
      </c>
      <c r="Q1017" s="198">
        <v>7.2175204157386785</v>
      </c>
      <c r="R1017" s="199">
        <v>1.1682378535170412</v>
      </c>
      <c r="S1017" s="186"/>
    </row>
    <row r="1018" spans="1:19" s="184" customFormat="1" ht="15" customHeight="1">
      <c r="A1018" s="186"/>
      <c r="B1018" s="193" t="s">
        <v>626</v>
      </c>
      <c r="C1018" s="194" t="s">
        <v>920</v>
      </c>
      <c r="D1018" s="194" t="s">
        <v>914</v>
      </c>
      <c r="E1018" s="195">
        <v>619</v>
      </c>
      <c r="F1018" s="196">
        <v>0.34912577552171459</v>
      </c>
      <c r="G1018" s="195">
        <v>1154</v>
      </c>
      <c r="H1018" s="196">
        <v>9.1530639762686591E-3</v>
      </c>
      <c r="I1018" s="195">
        <v>4470</v>
      </c>
      <c r="J1018" s="196">
        <v>8.2794489998907188E-3</v>
      </c>
      <c r="K1018" s="195">
        <v>44</v>
      </c>
      <c r="L1018" s="196">
        <v>3.8128249566724434E-2</v>
      </c>
      <c r="M1018" s="195">
        <v>203</v>
      </c>
      <c r="N1018" s="196">
        <v>4.5413870246085009E-2</v>
      </c>
      <c r="O1018" s="197" t="s">
        <v>930</v>
      </c>
      <c r="P1018" s="198">
        <v>3.8734835355285964</v>
      </c>
      <c r="Q1018" s="198">
        <v>3.4873873873873875</v>
      </c>
      <c r="R1018" s="199"/>
      <c r="S1018" s="186"/>
    </row>
    <row r="1019" spans="1:19" s="184" customFormat="1" ht="15" customHeight="1">
      <c r="A1019" s="186"/>
      <c r="B1019" s="193" t="s">
        <v>627</v>
      </c>
      <c r="C1019" s="194" t="s">
        <v>925</v>
      </c>
      <c r="D1019" s="194" t="s">
        <v>907</v>
      </c>
      <c r="E1019" s="195">
        <v>1</v>
      </c>
      <c r="F1019" s="196">
        <v>7.3964497041420117E-4</v>
      </c>
      <c r="G1019" s="195">
        <v>1351</v>
      </c>
      <c r="H1019" s="196">
        <v>1.0715588762512095E-2</v>
      </c>
      <c r="I1019" s="195">
        <v>12463</v>
      </c>
      <c r="J1019" s="196">
        <v>2.3084289236160634E-2</v>
      </c>
      <c r="K1019" s="195">
        <v>151</v>
      </c>
      <c r="L1019" s="196">
        <v>0.11176905995558846</v>
      </c>
      <c r="M1019" s="195">
        <v>1815</v>
      </c>
      <c r="N1019" s="196">
        <v>0.14563106796116504</v>
      </c>
      <c r="O1019" s="197" t="s">
        <v>943</v>
      </c>
      <c r="P1019" s="198">
        <v>9.225018504811251</v>
      </c>
      <c r="Q1019" s="198">
        <v>6.7333333333333334</v>
      </c>
      <c r="R1019" s="199">
        <v>3.6972612879348632</v>
      </c>
      <c r="S1019" s="186"/>
    </row>
    <row r="1020" spans="1:19" s="184" customFormat="1" ht="15" customHeight="1">
      <c r="A1020" s="186"/>
      <c r="B1020" s="193" t="s">
        <v>613</v>
      </c>
      <c r="C1020" s="194" t="s">
        <v>920</v>
      </c>
      <c r="D1020" s="194" t="s">
        <v>907</v>
      </c>
      <c r="E1020" s="195">
        <v>582</v>
      </c>
      <c r="F1020" s="196">
        <v>0.35618115055079558</v>
      </c>
      <c r="G1020" s="195">
        <v>1052</v>
      </c>
      <c r="H1020" s="196">
        <v>8.3440409904979463E-3</v>
      </c>
      <c r="I1020" s="195">
        <v>4003</v>
      </c>
      <c r="J1020" s="196">
        <v>7.4144595853607486E-3</v>
      </c>
      <c r="K1020" s="195">
        <v>4</v>
      </c>
      <c r="L1020" s="196">
        <v>3.8022813688212928E-3</v>
      </c>
      <c r="M1020" s="195">
        <v>36</v>
      </c>
      <c r="N1020" s="196">
        <v>8.993255058705971E-3</v>
      </c>
      <c r="O1020" s="197" t="s">
        <v>925</v>
      </c>
      <c r="P1020" s="198">
        <v>3.8051330798479088</v>
      </c>
      <c r="Q1020" s="198">
        <v>3.7318702290076335</v>
      </c>
      <c r="R1020" s="199">
        <v>0.52186311787072248</v>
      </c>
      <c r="S1020" s="186"/>
    </row>
    <row r="1021" spans="1:19" s="184" customFormat="1" ht="15" customHeight="1">
      <c r="A1021" s="186"/>
      <c r="B1021" s="193" t="s">
        <v>635</v>
      </c>
      <c r="C1021" s="194" t="s">
        <v>925</v>
      </c>
      <c r="D1021" s="194" t="s">
        <v>914</v>
      </c>
      <c r="E1021" s="195">
        <v>231</v>
      </c>
      <c r="F1021" s="196">
        <v>0.17329332333083272</v>
      </c>
      <c r="G1021" s="195">
        <v>1102</v>
      </c>
      <c r="H1021" s="196">
        <v>8.7406208854835903E-3</v>
      </c>
      <c r="I1021" s="195">
        <v>3997</v>
      </c>
      <c r="J1021" s="196">
        <v>7.4033462309984789E-3</v>
      </c>
      <c r="K1021" s="195">
        <v>21</v>
      </c>
      <c r="L1021" s="196">
        <v>1.9056261343012703E-2</v>
      </c>
      <c r="M1021" s="195">
        <v>189</v>
      </c>
      <c r="N1021" s="196">
        <v>4.7285464098073555E-2</v>
      </c>
      <c r="O1021" s="197" t="s">
        <v>928</v>
      </c>
      <c r="P1021" s="198">
        <v>3.6270417422867514</v>
      </c>
      <c r="Q1021" s="198">
        <v>3.3283996299722478</v>
      </c>
      <c r="R1021" s="199"/>
      <c r="S1021" s="186"/>
    </row>
    <row r="1022" spans="1:19" s="184" customFormat="1" ht="15" customHeight="1">
      <c r="A1022" s="186"/>
      <c r="B1022" s="193" t="s">
        <v>614</v>
      </c>
      <c r="C1022" s="194" t="s">
        <v>920</v>
      </c>
      <c r="D1022" s="194" t="s">
        <v>907</v>
      </c>
      <c r="E1022" s="195">
        <v>34</v>
      </c>
      <c r="F1022" s="196">
        <v>3.803131991051454E-2</v>
      </c>
      <c r="G1022" s="195">
        <v>860</v>
      </c>
      <c r="H1022" s="196">
        <v>6.8211741937530736E-3</v>
      </c>
      <c r="I1022" s="195">
        <v>7066</v>
      </c>
      <c r="J1022" s="196">
        <v>1.3087826987299288E-2</v>
      </c>
      <c r="K1022" s="195">
        <v>20</v>
      </c>
      <c r="L1022" s="196">
        <v>2.3255813953488372E-2</v>
      </c>
      <c r="M1022" s="195">
        <v>226</v>
      </c>
      <c r="N1022" s="196">
        <v>3.198414944806114E-2</v>
      </c>
      <c r="O1022" s="197" t="s">
        <v>915</v>
      </c>
      <c r="P1022" s="198">
        <v>8.2162790697674417</v>
      </c>
      <c r="Q1022" s="198">
        <v>7.4047619047619051</v>
      </c>
      <c r="R1022" s="199">
        <v>1.8895348837209303</v>
      </c>
      <c r="S1022" s="186"/>
    </row>
    <row r="1023" spans="1:19" s="184" customFormat="1" ht="15" customHeight="1">
      <c r="A1023" s="186"/>
      <c r="B1023" s="193" t="s">
        <v>638</v>
      </c>
      <c r="C1023" s="194" t="s">
        <v>925</v>
      </c>
      <c r="D1023" s="194" t="s">
        <v>907</v>
      </c>
      <c r="E1023" s="195">
        <v>4807</v>
      </c>
      <c r="F1023" s="196">
        <v>0.84540977840309528</v>
      </c>
      <c r="G1023" s="195">
        <v>879</v>
      </c>
      <c r="H1023" s="196">
        <v>6.9718745538476182E-3</v>
      </c>
      <c r="I1023" s="195">
        <v>3185</v>
      </c>
      <c r="J1023" s="196">
        <v>5.8993389406380176E-3</v>
      </c>
      <c r="K1023" s="195">
        <v>155</v>
      </c>
      <c r="L1023" s="196">
        <v>0.17633674630261661</v>
      </c>
      <c r="M1023" s="195">
        <v>769</v>
      </c>
      <c r="N1023" s="196">
        <v>0.2414442700156986</v>
      </c>
      <c r="O1023" s="197" t="s">
        <v>911</v>
      </c>
      <c r="P1023" s="198">
        <v>3.6234357224118314</v>
      </c>
      <c r="Q1023" s="198">
        <v>2.4806629834254146</v>
      </c>
      <c r="R1023" s="199">
        <v>1.8213879408418658</v>
      </c>
      <c r="S1023" s="186"/>
    </row>
    <row r="1024" spans="1:19" s="184" customFormat="1" ht="15" customHeight="1">
      <c r="A1024" s="186"/>
      <c r="B1024" s="193" t="s">
        <v>612</v>
      </c>
      <c r="C1024" s="194" t="s">
        <v>920</v>
      </c>
      <c r="D1024" s="194" t="s">
        <v>907</v>
      </c>
      <c r="E1024" s="195">
        <v>47</v>
      </c>
      <c r="F1024" s="196">
        <v>5.3227633069082674E-2</v>
      </c>
      <c r="G1024" s="195">
        <v>836</v>
      </c>
      <c r="H1024" s="196">
        <v>6.6308158441599641E-3</v>
      </c>
      <c r="I1024" s="195">
        <v>4192</v>
      </c>
      <c r="J1024" s="196">
        <v>7.7645302477722354E-3</v>
      </c>
      <c r="K1024" s="195">
        <v>11</v>
      </c>
      <c r="L1024" s="196">
        <v>1.3157894736842105E-2</v>
      </c>
      <c r="M1024" s="195">
        <v>72</v>
      </c>
      <c r="N1024" s="196">
        <v>1.717557251908397E-2</v>
      </c>
      <c r="O1024" s="197" t="s">
        <v>931</v>
      </c>
      <c r="P1024" s="198">
        <v>5.0143540669856463</v>
      </c>
      <c r="Q1024" s="198">
        <v>4.7939393939393939</v>
      </c>
      <c r="R1024" s="199">
        <v>0.81578947368421051</v>
      </c>
      <c r="S1024" s="186"/>
    </row>
    <row r="1025" spans="1:19" s="184" customFormat="1" ht="15" customHeight="1">
      <c r="A1025" s="186"/>
      <c r="B1025" s="193" t="s">
        <v>615</v>
      </c>
      <c r="C1025" s="194" t="s">
        <v>920</v>
      </c>
      <c r="D1025" s="194" t="s">
        <v>907</v>
      </c>
      <c r="E1025" s="195">
        <v>38</v>
      </c>
      <c r="F1025" s="196">
        <v>4.8346055979643768E-2</v>
      </c>
      <c r="G1025" s="195">
        <v>748</v>
      </c>
      <c r="H1025" s="196">
        <v>5.932835228985231E-3</v>
      </c>
      <c r="I1025" s="195">
        <v>5402</v>
      </c>
      <c r="J1025" s="196">
        <v>1.0005723377496568E-2</v>
      </c>
      <c r="K1025" s="195">
        <v>125</v>
      </c>
      <c r="L1025" s="196">
        <v>0.16711229946524064</v>
      </c>
      <c r="M1025" s="195">
        <v>734</v>
      </c>
      <c r="N1025" s="196">
        <v>0.13587560162902629</v>
      </c>
      <c r="O1025" s="197" t="s">
        <v>928</v>
      </c>
      <c r="P1025" s="198">
        <v>7.2219251336898393</v>
      </c>
      <c r="Q1025" s="198">
        <v>5.4751203852327448</v>
      </c>
      <c r="R1025" s="199">
        <v>1.2540106951871657</v>
      </c>
      <c r="S1025" s="186"/>
    </row>
    <row r="1026" spans="1:19" s="184" customFormat="1" ht="15" customHeight="1">
      <c r="A1026" s="186"/>
      <c r="B1026" s="193" t="s">
        <v>434</v>
      </c>
      <c r="C1026" s="194" t="s">
        <v>1001</v>
      </c>
      <c r="D1026" s="194" t="s">
        <v>907</v>
      </c>
      <c r="E1026" s="195">
        <v>22</v>
      </c>
      <c r="F1026" s="196">
        <v>0.13017751479289941</v>
      </c>
      <c r="G1026" s="195">
        <v>147</v>
      </c>
      <c r="H1026" s="196">
        <v>1.1659448912577927E-3</v>
      </c>
      <c r="I1026" s="195">
        <v>749</v>
      </c>
      <c r="J1026" s="196">
        <v>1.3873170695566327E-3</v>
      </c>
      <c r="K1026" s="195">
        <v>1</v>
      </c>
      <c r="L1026" s="196">
        <v>6.8027210884353739E-3</v>
      </c>
      <c r="M1026" s="195">
        <v>7</v>
      </c>
      <c r="N1026" s="196">
        <v>9.3457943925233638E-3</v>
      </c>
      <c r="O1026" s="197" t="s">
        <v>915</v>
      </c>
      <c r="P1026" s="198">
        <v>5.0952380952380949</v>
      </c>
      <c r="Q1026" s="198">
        <v>4.8698630136986303</v>
      </c>
      <c r="R1026" s="199">
        <v>1.1020408163265305</v>
      </c>
      <c r="S1026" s="186"/>
    </row>
    <row r="1027" spans="1:19" s="184" customFormat="1" ht="15" customHeight="1">
      <c r="A1027" s="186"/>
      <c r="B1027" s="193" t="s">
        <v>631</v>
      </c>
      <c r="C1027" s="194" t="s">
        <v>925</v>
      </c>
      <c r="D1027" s="194" t="s">
        <v>907</v>
      </c>
      <c r="E1027" s="195">
        <v>35</v>
      </c>
      <c r="F1027" s="196">
        <v>4.1766109785202864E-2</v>
      </c>
      <c r="G1027" s="195">
        <v>803</v>
      </c>
      <c r="H1027" s="196">
        <v>6.3690731134694398E-3</v>
      </c>
      <c r="I1027" s="195">
        <v>3793</v>
      </c>
      <c r="J1027" s="196">
        <v>7.0254921826813192E-3</v>
      </c>
      <c r="K1027" s="195">
        <v>25</v>
      </c>
      <c r="L1027" s="196">
        <v>3.1133250311332503E-2</v>
      </c>
      <c r="M1027" s="195">
        <v>188</v>
      </c>
      <c r="N1027" s="196">
        <v>4.9564988136040072E-2</v>
      </c>
      <c r="O1027" s="197" t="s">
        <v>928</v>
      </c>
      <c r="P1027" s="198">
        <v>4.7235367372353672</v>
      </c>
      <c r="Q1027" s="198">
        <v>4.3123393316195369</v>
      </c>
      <c r="R1027" s="199">
        <v>1.0211706102117062</v>
      </c>
      <c r="S1027" s="186"/>
    </row>
    <row r="1028" spans="1:19" s="184" customFormat="1" ht="15" customHeight="1">
      <c r="A1028" s="186"/>
      <c r="B1028" s="193" t="s">
        <v>617</v>
      </c>
      <c r="C1028" s="194" t="s">
        <v>920</v>
      </c>
      <c r="D1028" s="194" t="s">
        <v>907</v>
      </c>
      <c r="E1028" s="195">
        <v>786</v>
      </c>
      <c r="F1028" s="196">
        <v>0.55391120507399583</v>
      </c>
      <c r="G1028" s="195">
        <v>633</v>
      </c>
      <c r="H1028" s="196">
        <v>5.0207014705182509E-3</v>
      </c>
      <c r="I1028" s="195">
        <v>2936</v>
      </c>
      <c r="J1028" s="196">
        <v>5.4381347346038368E-3</v>
      </c>
      <c r="K1028" s="195">
        <v>34</v>
      </c>
      <c r="L1028" s="196">
        <v>5.3712480252764615E-2</v>
      </c>
      <c r="M1028" s="195">
        <v>281</v>
      </c>
      <c r="N1028" s="196">
        <v>9.5708446866485011E-2</v>
      </c>
      <c r="O1028" s="197" t="s">
        <v>924</v>
      </c>
      <c r="P1028" s="198">
        <v>4.6382306477093209</v>
      </c>
      <c r="Q1028" s="198">
        <v>3.8080133555926543</v>
      </c>
      <c r="R1028" s="199">
        <v>0.94786729857819907</v>
      </c>
      <c r="S1028" s="186"/>
    </row>
    <row r="1029" spans="1:19" s="184" customFormat="1" ht="15" customHeight="1">
      <c r="A1029" s="186"/>
      <c r="B1029" s="193" t="s">
        <v>618</v>
      </c>
      <c r="C1029" s="194" t="s">
        <v>920</v>
      </c>
      <c r="D1029" s="194" t="s">
        <v>907</v>
      </c>
      <c r="E1029" s="195">
        <v>331</v>
      </c>
      <c r="F1029" s="196">
        <v>0.41426783479349188</v>
      </c>
      <c r="G1029" s="195">
        <v>468</v>
      </c>
      <c r="H1029" s="196">
        <v>3.711987817065626E-3</v>
      </c>
      <c r="I1029" s="195">
        <v>1773</v>
      </c>
      <c r="J1029" s="196">
        <v>3.283996214050614E-3</v>
      </c>
      <c r="K1029" s="195">
        <v>84</v>
      </c>
      <c r="L1029" s="196">
        <v>0.17948717948717949</v>
      </c>
      <c r="M1029" s="195">
        <v>441</v>
      </c>
      <c r="N1029" s="196">
        <v>0.24873096446700507</v>
      </c>
      <c r="O1029" s="197" t="s">
        <v>911</v>
      </c>
      <c r="P1029" s="198">
        <v>3.7884615384615383</v>
      </c>
      <c r="Q1029" s="198">
        <v>2.5911458333333335</v>
      </c>
      <c r="R1029" s="199">
        <v>1.0491452991452992</v>
      </c>
      <c r="S1029" s="186"/>
    </row>
    <row r="1030" spans="1:19" s="184" customFormat="1" ht="15" customHeight="1">
      <c r="A1030" s="186"/>
      <c r="B1030" s="193" t="s">
        <v>625</v>
      </c>
      <c r="C1030" s="194" t="s">
        <v>920</v>
      </c>
      <c r="D1030" s="194" t="s">
        <v>914</v>
      </c>
      <c r="E1030" s="195">
        <v>37</v>
      </c>
      <c r="F1030" s="196">
        <v>8.5648148148148154E-2</v>
      </c>
      <c r="G1030" s="195">
        <v>395</v>
      </c>
      <c r="H1030" s="196">
        <v>3.1329811703865859E-3</v>
      </c>
      <c r="I1030" s="195">
        <v>2095</v>
      </c>
      <c r="J1030" s="196">
        <v>3.8804128981590729E-3</v>
      </c>
      <c r="K1030" s="195">
        <v>7</v>
      </c>
      <c r="L1030" s="196">
        <v>1.7721518987341773E-2</v>
      </c>
      <c r="M1030" s="195">
        <v>25</v>
      </c>
      <c r="N1030" s="196">
        <v>1.1933174224343675E-2</v>
      </c>
      <c r="O1030" s="197" t="s">
        <v>920</v>
      </c>
      <c r="P1030" s="198">
        <v>5.3037974683544302</v>
      </c>
      <c r="Q1030" s="198">
        <v>5.1005154639175254</v>
      </c>
      <c r="R1030" s="199"/>
      <c r="S1030" s="186"/>
    </row>
    <row r="1031" spans="1:19" s="184" customFormat="1" ht="15" customHeight="1">
      <c r="A1031" s="186"/>
      <c r="B1031" s="193" t="s">
        <v>633</v>
      </c>
      <c r="C1031" s="194" t="s">
        <v>925</v>
      </c>
      <c r="D1031" s="194" t="s">
        <v>914</v>
      </c>
      <c r="E1031" s="195">
        <v>64</v>
      </c>
      <c r="F1031" s="196">
        <v>0.1200750469043152</v>
      </c>
      <c r="G1031" s="195">
        <v>469</v>
      </c>
      <c r="H1031" s="196">
        <v>3.7199194149653389E-3</v>
      </c>
      <c r="I1031" s="195">
        <v>2187</v>
      </c>
      <c r="J1031" s="196">
        <v>4.0508176650472039E-3</v>
      </c>
      <c r="K1031" s="195">
        <v>59</v>
      </c>
      <c r="L1031" s="196">
        <v>0.1257995735607676</v>
      </c>
      <c r="M1031" s="195">
        <v>212</v>
      </c>
      <c r="N1031" s="196">
        <v>9.6936442615454962E-2</v>
      </c>
      <c r="O1031" s="197" t="s">
        <v>933</v>
      </c>
      <c r="P1031" s="198">
        <v>4.6631130063965882</v>
      </c>
      <c r="Q1031" s="198">
        <v>3.8073170731707315</v>
      </c>
      <c r="R1031" s="199"/>
      <c r="S1031" s="186"/>
    </row>
    <row r="1032" spans="1:19" s="184" customFormat="1" ht="15" customHeight="1">
      <c r="A1032" s="186"/>
      <c r="B1032" s="193" t="s">
        <v>637</v>
      </c>
      <c r="C1032" s="194" t="s">
        <v>925</v>
      </c>
      <c r="D1032" s="194" t="s">
        <v>914</v>
      </c>
      <c r="E1032" s="195">
        <v>1144</v>
      </c>
      <c r="F1032" s="196">
        <v>0.70748299319727892</v>
      </c>
      <c r="G1032" s="195">
        <v>473</v>
      </c>
      <c r="H1032" s="196">
        <v>3.7516458065641905E-3</v>
      </c>
      <c r="I1032" s="195">
        <v>1421</v>
      </c>
      <c r="J1032" s="196">
        <v>2.6320127581308077E-3</v>
      </c>
      <c r="K1032" s="195">
        <v>51</v>
      </c>
      <c r="L1032" s="196">
        <v>0.10782241014799154</v>
      </c>
      <c r="M1032" s="195">
        <v>209</v>
      </c>
      <c r="N1032" s="196">
        <v>0.14707952146375791</v>
      </c>
      <c r="O1032" s="197" t="s">
        <v>911</v>
      </c>
      <c r="P1032" s="198">
        <v>3.0042283298097252</v>
      </c>
      <c r="Q1032" s="198">
        <v>2.3886255924170614</v>
      </c>
      <c r="R1032" s="199"/>
      <c r="S1032" s="186"/>
    </row>
    <row r="1033" spans="1:19" s="184" customFormat="1" ht="15" customHeight="1">
      <c r="A1033" s="186"/>
      <c r="B1033" s="193" t="s">
        <v>639</v>
      </c>
      <c r="C1033" s="194" t="s">
        <v>925</v>
      </c>
      <c r="D1033" s="194" t="s">
        <v>914</v>
      </c>
      <c r="E1033" s="195">
        <v>459</v>
      </c>
      <c r="F1033" s="196">
        <v>0.57160647571606471</v>
      </c>
      <c r="G1033" s="195">
        <v>344</v>
      </c>
      <c r="H1033" s="196">
        <v>2.7284696775012295E-3</v>
      </c>
      <c r="I1033" s="195">
        <v>1156</v>
      </c>
      <c r="J1033" s="196">
        <v>2.1411729404639084E-3</v>
      </c>
      <c r="K1033" s="195">
        <v>5</v>
      </c>
      <c r="L1033" s="196">
        <v>1.4534883720930232E-2</v>
      </c>
      <c r="M1033" s="195">
        <v>44</v>
      </c>
      <c r="N1033" s="196">
        <v>3.8062283737024222E-2</v>
      </c>
      <c r="O1033" s="197" t="s">
        <v>916</v>
      </c>
      <c r="P1033" s="198">
        <v>3.36046511627907</v>
      </c>
      <c r="Q1033" s="198">
        <v>3.0442477876106193</v>
      </c>
      <c r="R1033" s="199"/>
      <c r="S1033" s="186"/>
    </row>
    <row r="1034" spans="1:19" s="184" customFormat="1" ht="15" customHeight="1">
      <c r="A1034" s="186"/>
      <c r="B1034" s="193" t="s">
        <v>621</v>
      </c>
      <c r="C1034" s="194" t="s">
        <v>920</v>
      </c>
      <c r="D1034" s="194" t="s">
        <v>907</v>
      </c>
      <c r="E1034" s="195">
        <v>579</v>
      </c>
      <c r="F1034" s="196">
        <v>0.67482517482517479</v>
      </c>
      <c r="G1034" s="195">
        <v>279</v>
      </c>
      <c r="H1034" s="196">
        <v>2.2129158140198925E-3</v>
      </c>
      <c r="I1034" s="195">
        <v>1042</v>
      </c>
      <c r="J1034" s="196">
        <v>1.9300192075807894E-3</v>
      </c>
      <c r="K1034" s="195">
        <v>52</v>
      </c>
      <c r="L1034" s="196">
        <v>0.1863799283154122</v>
      </c>
      <c r="M1034" s="195">
        <v>239</v>
      </c>
      <c r="N1034" s="196">
        <v>0.22936660268714013</v>
      </c>
      <c r="O1034" s="197" t="s">
        <v>911</v>
      </c>
      <c r="P1034" s="198">
        <v>3.7347670250896057</v>
      </c>
      <c r="Q1034" s="198">
        <v>2.6211453744493394</v>
      </c>
      <c r="R1034" s="199">
        <v>1.6344086021505377</v>
      </c>
      <c r="S1034" s="186"/>
    </row>
    <row r="1035" spans="1:19" s="184" customFormat="1" ht="15" customHeight="1">
      <c r="A1035" s="186"/>
      <c r="B1035" s="193" t="s">
        <v>622</v>
      </c>
      <c r="C1035" s="194" t="s">
        <v>920</v>
      </c>
      <c r="D1035" s="194" t="s">
        <v>907</v>
      </c>
      <c r="E1035" s="195">
        <v>1372</v>
      </c>
      <c r="F1035" s="196">
        <v>0.87388535031847137</v>
      </c>
      <c r="G1035" s="195">
        <v>198</v>
      </c>
      <c r="H1035" s="196">
        <v>1.5704563841431494E-3</v>
      </c>
      <c r="I1035" s="195">
        <v>1297</v>
      </c>
      <c r="J1035" s="196">
        <v>2.4023367679772397E-3</v>
      </c>
      <c r="K1035" s="195">
        <v>2</v>
      </c>
      <c r="L1035" s="196">
        <v>1.0101010101010102E-2</v>
      </c>
      <c r="M1035" s="195">
        <v>31</v>
      </c>
      <c r="N1035" s="196">
        <v>2.3901310717039322E-2</v>
      </c>
      <c r="O1035" s="197" t="s">
        <v>951</v>
      </c>
      <c r="P1035" s="198">
        <v>6.5505050505050502</v>
      </c>
      <c r="Q1035" s="198">
        <v>6.1632653061224492</v>
      </c>
      <c r="R1035" s="199">
        <v>1.4191919191919191</v>
      </c>
      <c r="S1035" s="186"/>
    </row>
    <row r="1036" spans="1:19" s="184" customFormat="1" ht="15" customHeight="1">
      <c r="A1036" s="186"/>
      <c r="B1036" s="193" t="s">
        <v>634</v>
      </c>
      <c r="C1036" s="194" t="s">
        <v>925</v>
      </c>
      <c r="D1036" s="194" t="s">
        <v>907</v>
      </c>
      <c r="E1036" s="195">
        <v>255</v>
      </c>
      <c r="F1036" s="196">
        <v>0.53911205073995772</v>
      </c>
      <c r="G1036" s="195">
        <v>218</v>
      </c>
      <c r="H1036" s="196">
        <v>1.7290883421374071E-3</v>
      </c>
      <c r="I1036" s="195">
        <v>1044</v>
      </c>
      <c r="J1036" s="196">
        <v>1.9337236590348792E-3</v>
      </c>
      <c r="K1036" s="195">
        <v>11</v>
      </c>
      <c r="L1036" s="196">
        <v>5.0458715596330278E-2</v>
      </c>
      <c r="M1036" s="195">
        <v>97</v>
      </c>
      <c r="N1036" s="196">
        <v>9.2911877394636022E-2</v>
      </c>
      <c r="O1036" s="197" t="s">
        <v>920</v>
      </c>
      <c r="P1036" s="198">
        <v>4.7889908256880735</v>
      </c>
      <c r="Q1036" s="198">
        <v>3.8840579710144927</v>
      </c>
      <c r="R1036" s="199">
        <v>1.3073394495412844</v>
      </c>
      <c r="S1036" s="186"/>
    </row>
    <row r="1037" spans="1:19" s="184" customFormat="1" ht="18.75" customHeight="1">
      <c r="A1037" s="186"/>
      <c r="B1037" s="200" t="s">
        <v>1006</v>
      </c>
      <c r="C1037" s="201"/>
      <c r="D1037" s="201"/>
      <c r="E1037" s="202">
        <v>652</v>
      </c>
      <c r="F1037" s="203">
        <v>0.31196172248803827</v>
      </c>
      <c r="G1037" s="202">
        <v>1438</v>
      </c>
      <c r="H1037" s="203">
        <v>1.1405637779787117E-2</v>
      </c>
      <c r="I1037" s="202">
        <v>9984</v>
      </c>
      <c r="J1037" s="203">
        <v>1.8492621658816318E-2</v>
      </c>
      <c r="K1037" s="202">
        <v>100</v>
      </c>
      <c r="L1037" s="203">
        <v>6.9541029207232263E-2</v>
      </c>
      <c r="M1037" s="202">
        <v>900</v>
      </c>
      <c r="N1037" s="203">
        <v>9.0144230769230768E-2</v>
      </c>
      <c r="O1037" s="201"/>
      <c r="P1037" s="204">
        <v>6.9429763560500692</v>
      </c>
      <c r="Q1037" s="204">
        <v>5.7376681614349776</v>
      </c>
      <c r="R1037" s="205">
        <v>1.3998609179415855</v>
      </c>
      <c r="S1037" s="186"/>
    </row>
    <row r="1038" spans="1:19" s="184" customFormat="1" ht="18" customHeight="1">
      <c r="A1038" s="186"/>
      <c r="B1038" s="200" t="s">
        <v>1007</v>
      </c>
      <c r="C1038" s="201"/>
      <c r="D1038" s="201"/>
      <c r="E1038" s="202">
        <v>335</v>
      </c>
      <c r="F1038" s="203">
        <v>0.21781534460338101</v>
      </c>
      <c r="G1038" s="202">
        <v>1203</v>
      </c>
      <c r="H1038" s="203">
        <v>9.5417122733545898E-3</v>
      </c>
      <c r="I1038" s="202">
        <v>8365</v>
      </c>
      <c r="J1038" s="203">
        <v>1.5493868206730618E-2</v>
      </c>
      <c r="K1038" s="202">
        <v>64</v>
      </c>
      <c r="L1038" s="203">
        <v>5.3200332502078139E-2</v>
      </c>
      <c r="M1038" s="202">
        <v>798</v>
      </c>
      <c r="N1038" s="203">
        <v>9.5397489539748956E-2</v>
      </c>
      <c r="O1038" s="201"/>
      <c r="P1038" s="204">
        <v>6.9534497090606813</v>
      </c>
      <c r="Q1038" s="204">
        <v>5.8849868305531166</v>
      </c>
      <c r="R1038" s="206"/>
      <c r="S1038" s="186"/>
    </row>
    <row r="1039" spans="1:19" s="184" customFormat="1" ht="18" customHeight="1">
      <c r="A1039" s="186"/>
      <c r="B1039" s="207" t="s">
        <v>887</v>
      </c>
      <c r="C1039" s="208"/>
      <c r="D1039" s="208"/>
      <c r="E1039" s="209">
        <v>19684</v>
      </c>
      <c r="F1039" s="210">
        <v>0.13504205485654697</v>
      </c>
      <c r="G1039" s="209">
        <v>126078</v>
      </c>
      <c r="H1039" s="210">
        <v>1</v>
      </c>
      <c r="I1039" s="209">
        <v>539891</v>
      </c>
      <c r="J1039" s="210">
        <v>1</v>
      </c>
      <c r="K1039" s="209">
        <v>11047</v>
      </c>
      <c r="L1039" s="210">
        <v>8.7620361998128143E-2</v>
      </c>
      <c r="M1039" s="209">
        <v>43562</v>
      </c>
      <c r="N1039" s="210">
        <v>8.0686657121530087E-2</v>
      </c>
      <c r="O1039" s="208"/>
      <c r="P1039" s="211">
        <v>4.2821983216738841</v>
      </c>
      <c r="Q1039" s="211">
        <v>3.7653154367083657</v>
      </c>
      <c r="R1039" s="212">
        <v>1.0748047107339704</v>
      </c>
      <c r="S1039" s="186"/>
    </row>
    <row r="1040" spans="1:19" s="184" customFormat="1" ht="15.75" customHeight="1">
      <c r="A1040" s="186"/>
      <c r="B1040" s="255" t="s">
        <v>988</v>
      </c>
      <c r="C1040" s="255"/>
      <c r="D1040" s="255"/>
      <c r="E1040" s="255"/>
      <c r="F1040" s="255"/>
      <c r="G1040" s="255"/>
      <c r="H1040" s="255"/>
      <c r="I1040" s="255"/>
      <c r="J1040" s="255"/>
      <c r="K1040" s="255"/>
      <c r="L1040" s="255"/>
      <c r="M1040" s="255"/>
      <c r="N1040" s="255"/>
      <c r="O1040" s="255"/>
      <c r="P1040" s="255"/>
      <c r="Q1040" s="255"/>
      <c r="R1040" s="255"/>
      <c r="S1040" s="186"/>
    </row>
    <row r="1041" spans="1:19" s="184" customFormat="1" ht="9" customHeight="1">
      <c r="A1041" s="186"/>
      <c r="B1041" s="186"/>
      <c r="C1041" s="186"/>
      <c r="D1041" s="186"/>
      <c r="E1041" s="186"/>
      <c r="F1041" s="186"/>
      <c r="G1041" s="186"/>
      <c r="H1041" s="186"/>
      <c r="I1041" s="186"/>
      <c r="J1041" s="186"/>
      <c r="K1041" s="186"/>
      <c r="L1041" s="186"/>
      <c r="M1041" s="186"/>
      <c r="N1041" s="186"/>
      <c r="O1041" s="186"/>
      <c r="P1041" s="186"/>
      <c r="Q1041" s="186"/>
      <c r="R1041" s="186"/>
      <c r="S1041" s="186"/>
    </row>
    <row r="1042" spans="1:19" s="184" customFormat="1" ht="9" customHeight="1">
      <c r="A1042" s="186"/>
      <c r="B1042" s="186"/>
      <c r="C1042" s="186"/>
      <c r="D1042" s="186"/>
      <c r="E1042" s="186"/>
      <c r="F1042" s="186"/>
      <c r="G1042" s="186"/>
      <c r="H1042" s="186"/>
      <c r="I1042" s="186"/>
      <c r="J1042" s="186"/>
      <c r="K1042" s="186"/>
      <c r="L1042" s="186"/>
      <c r="M1042" s="186"/>
      <c r="N1042" s="186"/>
      <c r="O1042" s="186"/>
      <c r="P1042" s="186"/>
      <c r="Q1042" s="186"/>
      <c r="R1042" s="186"/>
      <c r="S1042" s="186"/>
    </row>
    <row r="1043" spans="1:19" s="184" customFormat="1" ht="18" customHeight="1">
      <c r="A1043" s="186"/>
      <c r="B1043" s="187" t="s">
        <v>3694</v>
      </c>
      <c r="C1043" s="186"/>
      <c r="D1043" s="186"/>
      <c r="E1043" s="186"/>
      <c r="F1043" s="186"/>
      <c r="G1043" s="186"/>
      <c r="H1043" s="186"/>
      <c r="I1043" s="186"/>
      <c r="J1043" s="186"/>
      <c r="K1043" s="186"/>
      <c r="L1043" s="186"/>
      <c r="M1043" s="186"/>
      <c r="N1043" s="186"/>
      <c r="O1043" s="186"/>
      <c r="P1043" s="186"/>
      <c r="Q1043" s="186"/>
      <c r="R1043" s="186"/>
      <c r="S1043" s="186"/>
    </row>
    <row r="1044" spans="1:19" s="184" customFormat="1" ht="27" customHeight="1">
      <c r="A1044" s="186"/>
      <c r="B1044" s="247"/>
      <c r="C1044" s="188"/>
      <c r="D1044" s="248"/>
      <c r="E1044" s="248"/>
      <c r="F1044" s="248"/>
      <c r="G1044" s="249" t="s">
        <v>893</v>
      </c>
      <c r="H1044" s="249"/>
      <c r="I1044" s="249"/>
      <c r="J1044" s="249"/>
      <c r="K1044" s="249"/>
      <c r="L1044" s="249"/>
      <c r="M1044" s="249"/>
      <c r="N1044" s="249"/>
      <c r="O1044" s="249"/>
      <c r="P1044" s="249"/>
      <c r="Q1044" s="249"/>
      <c r="R1044" s="249"/>
      <c r="S1044" s="186"/>
    </row>
    <row r="1045" spans="1:19" s="184" customFormat="1" ht="18" customHeight="1">
      <c r="A1045" s="186"/>
      <c r="B1045" s="247"/>
      <c r="C1045" s="189"/>
      <c r="D1045" s="248"/>
      <c r="E1045" s="248"/>
      <c r="F1045" s="248"/>
      <c r="G1045" s="250" t="s">
        <v>839</v>
      </c>
      <c r="H1045" s="250"/>
      <c r="I1045" s="250"/>
      <c r="J1045" s="250"/>
      <c r="K1045" s="251" t="s">
        <v>894</v>
      </c>
      <c r="L1045" s="251"/>
      <c r="M1045" s="251"/>
      <c r="N1045" s="251"/>
      <c r="O1045" s="251" t="s">
        <v>895</v>
      </c>
      <c r="P1045" s="252" t="s">
        <v>896</v>
      </c>
      <c r="Q1045" s="252"/>
      <c r="R1045" s="252"/>
      <c r="S1045" s="186"/>
    </row>
    <row r="1046" spans="1:19" s="184" customFormat="1" ht="18" customHeight="1">
      <c r="A1046" s="186"/>
      <c r="B1046" s="253" t="s">
        <v>275</v>
      </c>
      <c r="C1046" s="250" t="s">
        <v>998</v>
      </c>
      <c r="D1046" s="250" t="s">
        <v>897</v>
      </c>
      <c r="E1046" s="254" t="s">
        <v>849</v>
      </c>
      <c r="F1046" s="254"/>
      <c r="G1046" s="250" t="s">
        <v>898</v>
      </c>
      <c r="H1046" s="250"/>
      <c r="I1046" s="250" t="s">
        <v>899</v>
      </c>
      <c r="J1046" s="250"/>
      <c r="K1046" s="251" t="s">
        <v>898</v>
      </c>
      <c r="L1046" s="251"/>
      <c r="M1046" s="251" t="s">
        <v>899</v>
      </c>
      <c r="N1046" s="251"/>
      <c r="O1046" s="251"/>
      <c r="P1046" s="252"/>
      <c r="Q1046" s="252"/>
      <c r="R1046" s="252"/>
      <c r="S1046" s="186"/>
    </row>
    <row r="1047" spans="1:19" s="184" customFormat="1" ht="45.75" customHeight="1">
      <c r="A1047" s="186"/>
      <c r="B1047" s="253"/>
      <c r="C1047" s="250"/>
      <c r="D1047" s="250"/>
      <c r="E1047" s="190" t="s">
        <v>900</v>
      </c>
      <c r="F1047" s="190" t="s">
        <v>901</v>
      </c>
      <c r="G1047" s="190" t="s">
        <v>900</v>
      </c>
      <c r="H1047" s="191" t="s">
        <v>902</v>
      </c>
      <c r="I1047" s="190" t="s">
        <v>900</v>
      </c>
      <c r="J1047" s="191" t="s">
        <v>902</v>
      </c>
      <c r="K1047" s="191" t="s">
        <v>900</v>
      </c>
      <c r="L1047" s="191" t="s">
        <v>901</v>
      </c>
      <c r="M1047" s="191" t="s">
        <v>900</v>
      </c>
      <c r="N1047" s="191" t="s">
        <v>901</v>
      </c>
      <c r="O1047" s="251"/>
      <c r="P1047" s="191" t="s">
        <v>903</v>
      </c>
      <c r="Q1047" s="191" t="s">
        <v>904</v>
      </c>
      <c r="R1047" s="192" t="s">
        <v>905</v>
      </c>
      <c r="S1047" s="186"/>
    </row>
    <row r="1048" spans="1:19" s="184" customFormat="1" ht="15" customHeight="1">
      <c r="A1048" s="186"/>
      <c r="B1048" s="193" t="s">
        <v>325</v>
      </c>
      <c r="C1048" s="194" t="s">
        <v>1005</v>
      </c>
      <c r="D1048" s="194" t="s">
        <v>907</v>
      </c>
      <c r="E1048" s="195">
        <v>4060</v>
      </c>
      <c r="F1048" s="196">
        <v>0.45623103719519048</v>
      </c>
      <c r="G1048" s="195">
        <v>4839</v>
      </c>
      <c r="H1048" s="196">
        <v>0.17526893404324675</v>
      </c>
      <c r="I1048" s="195">
        <v>12919</v>
      </c>
      <c r="J1048" s="196">
        <v>9.9137467961999473E-2</v>
      </c>
      <c r="K1048" s="195">
        <v>237</v>
      </c>
      <c r="L1048" s="196">
        <v>4.8977061376317424E-2</v>
      </c>
      <c r="M1048" s="195">
        <v>880</v>
      </c>
      <c r="N1048" s="196">
        <v>6.8116727300874674E-2</v>
      </c>
      <c r="O1048" s="197" t="s">
        <v>911</v>
      </c>
      <c r="P1048" s="198">
        <v>2.6697664806778261</v>
      </c>
      <c r="Q1048" s="198">
        <v>2.4087353324641461</v>
      </c>
      <c r="R1048" s="199">
        <v>0.40524901839222982</v>
      </c>
      <c r="S1048" s="186"/>
    </row>
    <row r="1049" spans="1:19" s="184" customFormat="1" ht="15" customHeight="1">
      <c r="A1049" s="186"/>
      <c r="B1049" s="193" t="s">
        <v>547</v>
      </c>
      <c r="C1049" s="194" t="s">
        <v>928</v>
      </c>
      <c r="D1049" s="194" t="s">
        <v>907</v>
      </c>
      <c r="E1049" s="195">
        <v>5</v>
      </c>
      <c r="F1049" s="196">
        <v>3.9032006245120999E-3</v>
      </c>
      <c r="G1049" s="195">
        <v>1276</v>
      </c>
      <c r="H1049" s="196">
        <v>4.6216813357962981E-2</v>
      </c>
      <c r="I1049" s="195">
        <v>6009</v>
      </c>
      <c r="J1049" s="196">
        <v>4.6111699433675581E-2</v>
      </c>
      <c r="K1049" s="195">
        <v>32</v>
      </c>
      <c r="L1049" s="196">
        <v>2.5078369905956112E-2</v>
      </c>
      <c r="M1049" s="195">
        <v>156</v>
      </c>
      <c r="N1049" s="196">
        <v>2.5961058412381426E-2</v>
      </c>
      <c r="O1049" s="197" t="s">
        <v>928</v>
      </c>
      <c r="P1049" s="198">
        <v>4.7092476489028217</v>
      </c>
      <c r="Q1049" s="198">
        <v>4.445337620578778</v>
      </c>
      <c r="R1049" s="199">
        <v>0.60971786833855801</v>
      </c>
      <c r="S1049" s="186"/>
    </row>
    <row r="1050" spans="1:19" s="184" customFormat="1" ht="15" customHeight="1">
      <c r="A1050" s="186"/>
      <c r="B1050" s="193" t="s">
        <v>323</v>
      </c>
      <c r="C1050" s="194" t="s">
        <v>1005</v>
      </c>
      <c r="D1050" s="194" t="s">
        <v>907</v>
      </c>
      <c r="E1050" s="195">
        <v>1243</v>
      </c>
      <c r="F1050" s="196">
        <v>0.21791725105189341</v>
      </c>
      <c r="G1050" s="195">
        <v>4461</v>
      </c>
      <c r="H1050" s="196">
        <v>0.16157774638704769</v>
      </c>
      <c r="I1050" s="195">
        <v>13994</v>
      </c>
      <c r="J1050" s="196">
        <v>0.10738677348558098</v>
      </c>
      <c r="K1050" s="195">
        <v>94</v>
      </c>
      <c r="L1050" s="196">
        <v>2.107150863035194E-2</v>
      </c>
      <c r="M1050" s="195">
        <v>596</v>
      </c>
      <c r="N1050" s="196">
        <v>4.2589681291982276E-2</v>
      </c>
      <c r="O1050" s="197" t="s">
        <v>930</v>
      </c>
      <c r="P1050" s="198">
        <v>3.1369648060972875</v>
      </c>
      <c r="Q1050" s="198">
        <v>2.8735974353102818</v>
      </c>
      <c r="R1050" s="199">
        <v>0.44070836135395652</v>
      </c>
      <c r="S1050" s="186"/>
    </row>
    <row r="1051" spans="1:19" s="184" customFormat="1" ht="15" customHeight="1">
      <c r="A1051" s="186"/>
      <c r="B1051" s="193" t="s">
        <v>340</v>
      </c>
      <c r="C1051" s="194" t="s">
        <v>1005</v>
      </c>
      <c r="D1051" s="194" t="s">
        <v>914</v>
      </c>
      <c r="E1051" s="195">
        <v>25</v>
      </c>
      <c r="F1051" s="196">
        <v>0.10775862068965517</v>
      </c>
      <c r="G1051" s="195">
        <v>207</v>
      </c>
      <c r="H1051" s="196">
        <v>7.497555145061393E-3</v>
      </c>
      <c r="I1051" s="195">
        <v>844</v>
      </c>
      <c r="J1051" s="196">
        <v>6.4766640575839897E-3</v>
      </c>
      <c r="K1051" s="195">
        <v>5</v>
      </c>
      <c r="L1051" s="196">
        <v>2.4154589371980676E-2</v>
      </c>
      <c r="M1051" s="195">
        <v>15</v>
      </c>
      <c r="N1051" s="196">
        <v>1.7772511848341232E-2</v>
      </c>
      <c r="O1051" s="197" t="s">
        <v>930</v>
      </c>
      <c r="P1051" s="198">
        <v>4.0772946859903385</v>
      </c>
      <c r="Q1051" s="198">
        <v>3.8762376237623761</v>
      </c>
      <c r="R1051" s="199"/>
      <c r="S1051" s="186"/>
    </row>
    <row r="1052" spans="1:19" s="184" customFormat="1" ht="15" customHeight="1">
      <c r="A1052" s="186"/>
      <c r="B1052" s="193" t="s">
        <v>277</v>
      </c>
      <c r="C1052" s="194" t="s">
        <v>1003</v>
      </c>
      <c r="D1052" s="194" t="s">
        <v>907</v>
      </c>
      <c r="E1052" s="195"/>
      <c r="F1052" s="196"/>
      <c r="G1052" s="195">
        <v>161</v>
      </c>
      <c r="H1052" s="196">
        <v>5.8314317794921945E-3</v>
      </c>
      <c r="I1052" s="195">
        <v>1715</v>
      </c>
      <c r="J1052" s="196">
        <v>1.3160519974830026E-2</v>
      </c>
      <c r="K1052" s="195"/>
      <c r="L1052" s="196"/>
      <c r="M1052" s="195"/>
      <c r="N1052" s="196"/>
      <c r="O1052" s="197" t="s">
        <v>909</v>
      </c>
      <c r="P1052" s="198">
        <v>10.652173913043478</v>
      </c>
      <c r="Q1052" s="198">
        <v>10.652173913043478</v>
      </c>
      <c r="R1052" s="199">
        <v>2.347826086956522</v>
      </c>
      <c r="S1052" s="186"/>
    </row>
    <row r="1053" spans="1:19" s="184" customFormat="1" ht="15" customHeight="1">
      <c r="A1053" s="186"/>
      <c r="B1053" s="193" t="s">
        <v>664</v>
      </c>
      <c r="C1053" s="194" t="s">
        <v>943</v>
      </c>
      <c r="D1053" s="194" t="s">
        <v>907</v>
      </c>
      <c r="E1053" s="195">
        <v>56</v>
      </c>
      <c r="F1053" s="196">
        <v>0.32183908045977011</v>
      </c>
      <c r="G1053" s="195">
        <v>118</v>
      </c>
      <c r="H1053" s="196">
        <v>4.2739686334166398E-3</v>
      </c>
      <c r="I1053" s="195">
        <v>546</v>
      </c>
      <c r="J1053" s="196">
        <v>4.1898798287213958E-3</v>
      </c>
      <c r="K1053" s="195">
        <v>3</v>
      </c>
      <c r="L1053" s="196">
        <v>2.5423728813559324E-2</v>
      </c>
      <c r="M1053" s="195">
        <v>10</v>
      </c>
      <c r="N1053" s="196">
        <v>1.8315018315018316E-2</v>
      </c>
      <c r="O1053" s="197" t="s">
        <v>925</v>
      </c>
      <c r="P1053" s="198">
        <v>4.6271186440677967</v>
      </c>
      <c r="Q1053" s="198">
        <v>4.2869565217391301</v>
      </c>
      <c r="R1053" s="199">
        <v>1.1779661016949152</v>
      </c>
      <c r="S1053" s="186"/>
    </row>
    <row r="1054" spans="1:19" s="184" customFormat="1" ht="15" customHeight="1">
      <c r="A1054" s="186"/>
      <c r="B1054" s="193" t="s">
        <v>343</v>
      </c>
      <c r="C1054" s="194" t="s">
        <v>1005</v>
      </c>
      <c r="D1054" s="194" t="s">
        <v>914</v>
      </c>
      <c r="E1054" s="195">
        <v>507</v>
      </c>
      <c r="F1054" s="196">
        <v>0.26475195822454306</v>
      </c>
      <c r="G1054" s="195">
        <v>1408</v>
      </c>
      <c r="H1054" s="196">
        <v>5.0997863015683292E-2</v>
      </c>
      <c r="I1054" s="195">
        <v>7747</v>
      </c>
      <c r="J1054" s="196">
        <v>5.9448716177847354E-2</v>
      </c>
      <c r="K1054" s="195">
        <v>45</v>
      </c>
      <c r="L1054" s="196">
        <v>3.1960227272727272E-2</v>
      </c>
      <c r="M1054" s="195">
        <v>279</v>
      </c>
      <c r="N1054" s="196">
        <v>3.6013940880340774E-2</v>
      </c>
      <c r="O1054" s="197" t="s">
        <v>920</v>
      </c>
      <c r="P1054" s="198">
        <v>5.5021306818181817</v>
      </c>
      <c r="Q1054" s="198">
        <v>5.0484225972120322</v>
      </c>
      <c r="R1054" s="199"/>
      <c r="S1054" s="186"/>
    </row>
    <row r="1055" spans="1:19" s="184" customFormat="1" ht="15" customHeight="1">
      <c r="A1055" s="186"/>
      <c r="B1055" s="193" t="s">
        <v>335</v>
      </c>
      <c r="C1055" s="194" t="s">
        <v>1005</v>
      </c>
      <c r="D1055" s="194" t="s">
        <v>914</v>
      </c>
      <c r="E1055" s="195">
        <v>97</v>
      </c>
      <c r="F1055" s="196">
        <v>5.1982851018220796E-2</v>
      </c>
      <c r="G1055" s="195">
        <v>1769</v>
      </c>
      <c r="H1055" s="196">
        <v>6.4073309428085048E-2</v>
      </c>
      <c r="I1055" s="195">
        <v>8809</v>
      </c>
      <c r="J1055" s="196">
        <v>6.7598262657887875E-2</v>
      </c>
      <c r="K1055" s="195">
        <v>7</v>
      </c>
      <c r="L1055" s="196">
        <v>3.9570378745053701E-3</v>
      </c>
      <c r="M1055" s="195">
        <v>40</v>
      </c>
      <c r="N1055" s="196">
        <v>4.5408105346804407E-3</v>
      </c>
      <c r="O1055" s="197" t="s">
        <v>931</v>
      </c>
      <c r="P1055" s="198">
        <v>4.9796495195025434</v>
      </c>
      <c r="Q1055" s="198">
        <v>4.9171396140749151</v>
      </c>
      <c r="R1055" s="199"/>
      <c r="S1055" s="186"/>
    </row>
    <row r="1056" spans="1:19" s="184" customFormat="1" ht="15" customHeight="1">
      <c r="A1056" s="186"/>
      <c r="B1056" s="193" t="s">
        <v>333</v>
      </c>
      <c r="C1056" s="194" t="s">
        <v>1005</v>
      </c>
      <c r="D1056" s="194" t="s">
        <v>907</v>
      </c>
      <c r="E1056" s="195">
        <v>154</v>
      </c>
      <c r="F1056" s="196">
        <v>0.24640000000000001</v>
      </c>
      <c r="G1056" s="195">
        <v>471</v>
      </c>
      <c r="H1056" s="196">
        <v>1.7059654460502009E-2</v>
      </c>
      <c r="I1056" s="195">
        <v>2727</v>
      </c>
      <c r="J1056" s="196">
        <v>2.0926377825866753E-2</v>
      </c>
      <c r="K1056" s="195">
        <v>19</v>
      </c>
      <c r="L1056" s="196">
        <v>4.0339702760084924E-2</v>
      </c>
      <c r="M1056" s="195">
        <v>175</v>
      </c>
      <c r="N1056" s="196">
        <v>6.4173083975064174E-2</v>
      </c>
      <c r="O1056" s="197" t="s">
        <v>931</v>
      </c>
      <c r="P1056" s="198">
        <v>5.7898089171974521</v>
      </c>
      <c r="Q1056" s="198">
        <v>5.0132743362831862</v>
      </c>
      <c r="R1056" s="199">
        <v>1.6284501061571126</v>
      </c>
      <c r="S1056" s="186"/>
    </row>
    <row r="1057" spans="1:19" s="184" customFormat="1" ht="15" customHeight="1">
      <c r="A1057" s="186"/>
      <c r="B1057" s="193" t="s">
        <v>692</v>
      </c>
      <c r="C1057" s="194" t="s">
        <v>939</v>
      </c>
      <c r="D1057" s="194" t="s">
        <v>907</v>
      </c>
      <c r="E1057" s="195">
        <v>54</v>
      </c>
      <c r="F1057" s="196">
        <v>0.27979274611398963</v>
      </c>
      <c r="G1057" s="195">
        <v>139</v>
      </c>
      <c r="H1057" s="196">
        <v>5.0345901698721435E-3</v>
      </c>
      <c r="I1057" s="195">
        <v>493</v>
      </c>
      <c r="J1057" s="196">
        <v>3.7831698819773777E-3</v>
      </c>
      <c r="K1057" s="195"/>
      <c r="L1057" s="196"/>
      <c r="M1057" s="195"/>
      <c r="N1057" s="196"/>
      <c r="O1057" s="197" t="s">
        <v>936</v>
      </c>
      <c r="P1057" s="198">
        <v>3.5467625899280577</v>
      </c>
      <c r="Q1057" s="198">
        <v>3.5467625899280577</v>
      </c>
      <c r="R1057" s="199">
        <v>0.5467625899280576</v>
      </c>
      <c r="S1057" s="186"/>
    </row>
    <row r="1058" spans="1:19" s="184" customFormat="1" ht="15" customHeight="1">
      <c r="A1058" s="186"/>
      <c r="B1058" s="193" t="s">
        <v>339</v>
      </c>
      <c r="C1058" s="194" t="s">
        <v>1005</v>
      </c>
      <c r="D1058" s="194" t="s">
        <v>914</v>
      </c>
      <c r="E1058" s="195">
        <v>147</v>
      </c>
      <c r="F1058" s="196">
        <v>0.12260216847372811</v>
      </c>
      <c r="G1058" s="195">
        <v>1052</v>
      </c>
      <c r="H1058" s="196">
        <v>3.810351696910428E-2</v>
      </c>
      <c r="I1058" s="195">
        <v>4341</v>
      </c>
      <c r="J1058" s="196">
        <v>3.3311846770109121E-2</v>
      </c>
      <c r="K1058" s="195">
        <v>25</v>
      </c>
      <c r="L1058" s="196">
        <v>2.3764258555133078E-2</v>
      </c>
      <c r="M1058" s="195">
        <v>105</v>
      </c>
      <c r="N1058" s="196">
        <v>2.4187975120939877E-2</v>
      </c>
      <c r="O1058" s="197" t="s">
        <v>928</v>
      </c>
      <c r="P1058" s="198">
        <v>4.1264258555133084</v>
      </c>
      <c r="Q1058" s="198">
        <v>3.8812074001947421</v>
      </c>
      <c r="R1058" s="199"/>
      <c r="S1058" s="186"/>
    </row>
    <row r="1059" spans="1:19" s="184" customFormat="1" ht="15" customHeight="1">
      <c r="A1059" s="186"/>
      <c r="B1059" s="193" t="s">
        <v>774</v>
      </c>
      <c r="C1059" s="194" t="s">
        <v>943</v>
      </c>
      <c r="D1059" s="194" t="s">
        <v>907</v>
      </c>
      <c r="E1059" s="195">
        <v>5</v>
      </c>
      <c r="F1059" s="196">
        <v>2.3923444976076555E-2</v>
      </c>
      <c r="G1059" s="195">
        <v>204</v>
      </c>
      <c r="H1059" s="196">
        <v>7.3888949255677501E-3</v>
      </c>
      <c r="I1059" s="195">
        <v>1594</v>
      </c>
      <c r="J1059" s="196">
        <v>1.2231993492640852E-2</v>
      </c>
      <c r="K1059" s="195">
        <v>2</v>
      </c>
      <c r="L1059" s="196">
        <v>9.8039215686274508E-3</v>
      </c>
      <c r="M1059" s="195">
        <v>12</v>
      </c>
      <c r="N1059" s="196">
        <v>7.5282308657465494E-3</v>
      </c>
      <c r="O1059" s="197" t="s">
        <v>942</v>
      </c>
      <c r="P1059" s="198">
        <v>7.8137254901960782</v>
      </c>
      <c r="Q1059" s="198">
        <v>7.5544554455445541</v>
      </c>
      <c r="R1059" s="199">
        <v>1.9509803921568627</v>
      </c>
      <c r="S1059" s="186"/>
    </row>
    <row r="1060" spans="1:19" s="184" customFormat="1" ht="15" customHeight="1">
      <c r="A1060" s="186"/>
      <c r="B1060" s="193" t="s">
        <v>702</v>
      </c>
      <c r="C1060" s="194" t="s">
        <v>939</v>
      </c>
      <c r="D1060" s="194" t="s">
        <v>914</v>
      </c>
      <c r="E1060" s="195">
        <v>60</v>
      </c>
      <c r="F1060" s="196">
        <v>0.25641025641025639</v>
      </c>
      <c r="G1060" s="195">
        <v>174</v>
      </c>
      <c r="H1060" s="196">
        <v>6.302292730631316E-3</v>
      </c>
      <c r="I1060" s="195">
        <v>577</v>
      </c>
      <c r="J1060" s="196">
        <v>4.4277667787037461E-3</v>
      </c>
      <c r="K1060" s="195"/>
      <c r="L1060" s="196"/>
      <c r="M1060" s="195"/>
      <c r="N1060" s="196"/>
      <c r="O1060" s="197" t="s">
        <v>936</v>
      </c>
      <c r="P1060" s="198">
        <v>3.3160919540229883</v>
      </c>
      <c r="Q1060" s="198">
        <v>3.3160919540229883</v>
      </c>
      <c r="R1060" s="199"/>
      <c r="S1060" s="186"/>
    </row>
    <row r="1061" spans="1:19" s="184" customFormat="1" ht="15" customHeight="1">
      <c r="A1061" s="186"/>
      <c r="B1061" s="193" t="s">
        <v>330</v>
      </c>
      <c r="C1061" s="194" t="s">
        <v>1005</v>
      </c>
      <c r="D1061" s="194" t="s">
        <v>907</v>
      </c>
      <c r="E1061" s="195">
        <v>4077</v>
      </c>
      <c r="F1061" s="196">
        <v>0.80224321133412047</v>
      </c>
      <c r="G1061" s="195">
        <v>1005</v>
      </c>
      <c r="H1061" s="196">
        <v>3.6401173530370534E-2</v>
      </c>
      <c r="I1061" s="195">
        <v>2202</v>
      </c>
      <c r="J1061" s="196">
        <v>1.6897647221326948E-2</v>
      </c>
      <c r="K1061" s="195">
        <v>13</v>
      </c>
      <c r="L1061" s="196">
        <v>1.2935323383084577E-2</v>
      </c>
      <c r="M1061" s="195">
        <v>31</v>
      </c>
      <c r="N1061" s="196">
        <v>1.407811080835604E-2</v>
      </c>
      <c r="O1061" s="197" t="s">
        <v>911</v>
      </c>
      <c r="P1061" s="198">
        <v>2.1910447761194032</v>
      </c>
      <c r="Q1061" s="198">
        <v>2.1360887096774195</v>
      </c>
      <c r="R1061" s="199">
        <v>0.52636815920398006</v>
      </c>
      <c r="S1061" s="186"/>
    </row>
    <row r="1062" spans="1:19" s="184" customFormat="1" ht="15" customHeight="1">
      <c r="A1062" s="186"/>
      <c r="B1062" s="193" t="s">
        <v>320</v>
      </c>
      <c r="C1062" s="194" t="s">
        <v>1005</v>
      </c>
      <c r="D1062" s="194" t="s">
        <v>907</v>
      </c>
      <c r="E1062" s="195">
        <v>48</v>
      </c>
      <c r="F1062" s="196">
        <v>4.5283018867924525E-2</v>
      </c>
      <c r="G1062" s="195">
        <v>1012</v>
      </c>
      <c r="H1062" s="196">
        <v>3.6654714042522366E-2</v>
      </c>
      <c r="I1062" s="195">
        <v>3916</v>
      </c>
      <c r="J1062" s="196">
        <v>3.00504934235769E-2</v>
      </c>
      <c r="K1062" s="195">
        <v>12</v>
      </c>
      <c r="L1062" s="196">
        <v>1.1857707509881422E-2</v>
      </c>
      <c r="M1062" s="195">
        <v>79</v>
      </c>
      <c r="N1062" s="196">
        <v>2.0173646578140959E-2</v>
      </c>
      <c r="O1062" s="197" t="s">
        <v>924</v>
      </c>
      <c r="P1062" s="198">
        <v>3.8695652173913042</v>
      </c>
      <c r="Q1062" s="198">
        <v>3.7050000000000001</v>
      </c>
      <c r="R1062" s="199">
        <v>0.50691699604743079</v>
      </c>
      <c r="S1062" s="186"/>
    </row>
    <row r="1063" spans="1:19" s="184" customFormat="1" ht="15" customHeight="1">
      <c r="A1063" s="186"/>
      <c r="B1063" s="193" t="s">
        <v>722</v>
      </c>
      <c r="C1063" s="194" t="s">
        <v>1569</v>
      </c>
      <c r="D1063" s="194" t="s">
        <v>907</v>
      </c>
      <c r="E1063" s="195">
        <v>5</v>
      </c>
      <c r="F1063" s="196">
        <v>5.9594755661501785E-3</v>
      </c>
      <c r="G1063" s="195">
        <v>834</v>
      </c>
      <c r="H1063" s="196">
        <v>3.0207541019232859E-2</v>
      </c>
      <c r="I1063" s="195">
        <v>19495</v>
      </c>
      <c r="J1063" s="196">
        <v>0.14960019644857805</v>
      </c>
      <c r="K1063" s="195">
        <v>34</v>
      </c>
      <c r="L1063" s="196">
        <v>4.0767386091127102E-2</v>
      </c>
      <c r="M1063" s="195">
        <v>644</v>
      </c>
      <c r="N1063" s="196">
        <v>3.3034111310592459E-2</v>
      </c>
      <c r="O1063" s="197" t="s">
        <v>976</v>
      </c>
      <c r="P1063" s="198">
        <v>23.375299760191847</v>
      </c>
      <c r="Q1063" s="198">
        <v>21.03875</v>
      </c>
      <c r="R1063" s="199">
        <v>3.037170263788969</v>
      </c>
      <c r="S1063" s="186"/>
    </row>
    <row r="1064" spans="1:19" s="184" customFormat="1" ht="15" customHeight="1">
      <c r="A1064" s="186"/>
      <c r="B1064" s="193" t="s">
        <v>658</v>
      </c>
      <c r="C1064" s="194" t="s">
        <v>943</v>
      </c>
      <c r="D1064" s="194" t="s">
        <v>907</v>
      </c>
      <c r="E1064" s="195">
        <v>106</v>
      </c>
      <c r="F1064" s="196">
        <v>0.33544303797468356</v>
      </c>
      <c r="G1064" s="195">
        <v>210</v>
      </c>
      <c r="H1064" s="196">
        <v>7.6062153645550367E-3</v>
      </c>
      <c r="I1064" s="195">
        <v>950</v>
      </c>
      <c r="J1064" s="196">
        <v>7.290083951072026E-3</v>
      </c>
      <c r="K1064" s="195"/>
      <c r="L1064" s="196"/>
      <c r="M1064" s="195"/>
      <c r="N1064" s="196"/>
      <c r="O1064" s="197" t="s">
        <v>952</v>
      </c>
      <c r="P1064" s="198">
        <v>4.5238095238095237</v>
      </c>
      <c r="Q1064" s="198">
        <v>4.5238095238095237</v>
      </c>
      <c r="R1064" s="199">
        <v>1.6095238095238096</v>
      </c>
      <c r="S1064" s="186"/>
    </row>
    <row r="1065" spans="1:19" s="184" customFormat="1" ht="15" customHeight="1">
      <c r="A1065" s="186"/>
      <c r="B1065" s="193" t="s">
        <v>326</v>
      </c>
      <c r="C1065" s="194" t="s">
        <v>1005</v>
      </c>
      <c r="D1065" s="194" t="s">
        <v>907</v>
      </c>
      <c r="E1065" s="195">
        <v>136</v>
      </c>
      <c r="F1065" s="196">
        <v>0.13963039014373715</v>
      </c>
      <c r="G1065" s="195">
        <v>838</v>
      </c>
      <c r="H1065" s="196">
        <v>3.0352421311891049E-2</v>
      </c>
      <c r="I1065" s="195">
        <v>2268</v>
      </c>
      <c r="J1065" s="196">
        <v>1.7404116211611954E-2</v>
      </c>
      <c r="K1065" s="195">
        <v>52</v>
      </c>
      <c r="L1065" s="196">
        <v>6.205250596658711E-2</v>
      </c>
      <c r="M1065" s="195">
        <v>101</v>
      </c>
      <c r="N1065" s="196">
        <v>4.4532627865961197E-2</v>
      </c>
      <c r="O1065" s="197" t="s">
        <v>911</v>
      </c>
      <c r="P1065" s="198">
        <v>2.7064439140811456</v>
      </c>
      <c r="Q1065" s="198">
        <v>2.4923664122137406</v>
      </c>
      <c r="R1065" s="199">
        <v>0.29832935560859186</v>
      </c>
      <c r="S1065" s="186"/>
    </row>
    <row r="1066" spans="1:19" s="184" customFormat="1" ht="15" customHeight="1">
      <c r="A1066" s="186"/>
      <c r="B1066" s="193" t="s">
        <v>432</v>
      </c>
      <c r="C1066" s="194" t="s">
        <v>1005</v>
      </c>
      <c r="D1066" s="194" t="s">
        <v>907</v>
      </c>
      <c r="E1066" s="195">
        <v>446</v>
      </c>
      <c r="F1066" s="196">
        <v>0.46898002103049424</v>
      </c>
      <c r="G1066" s="195">
        <v>505</v>
      </c>
      <c r="H1066" s="196">
        <v>1.8291136948096635E-2</v>
      </c>
      <c r="I1066" s="195">
        <v>2249</v>
      </c>
      <c r="J1066" s="196">
        <v>1.7258314532590514E-2</v>
      </c>
      <c r="K1066" s="195">
        <v>36</v>
      </c>
      <c r="L1066" s="196">
        <v>7.1287128712871281E-2</v>
      </c>
      <c r="M1066" s="195">
        <v>287</v>
      </c>
      <c r="N1066" s="196">
        <v>0.12761227212094264</v>
      </c>
      <c r="O1066" s="197" t="s">
        <v>930</v>
      </c>
      <c r="P1066" s="198">
        <v>4.4534653465346539</v>
      </c>
      <c r="Q1066" s="198">
        <v>3.4861407249466949</v>
      </c>
      <c r="R1066" s="199">
        <v>1.0455445544554456</v>
      </c>
      <c r="S1066" s="186"/>
    </row>
    <row r="1067" spans="1:19" s="184" customFormat="1" ht="15" customHeight="1">
      <c r="A1067" s="186"/>
      <c r="B1067" s="193" t="s">
        <v>334</v>
      </c>
      <c r="C1067" s="194" t="s">
        <v>1005</v>
      </c>
      <c r="D1067" s="194" t="s">
        <v>914</v>
      </c>
      <c r="E1067" s="195">
        <v>240</v>
      </c>
      <c r="F1067" s="196">
        <v>0.34236804564907275</v>
      </c>
      <c r="G1067" s="195">
        <v>461</v>
      </c>
      <c r="H1067" s="196">
        <v>1.6697453728856532E-2</v>
      </c>
      <c r="I1067" s="195">
        <v>3127</v>
      </c>
      <c r="J1067" s="196">
        <v>2.3995886857897081E-2</v>
      </c>
      <c r="K1067" s="195">
        <v>12</v>
      </c>
      <c r="L1067" s="196">
        <v>2.6030368763557483E-2</v>
      </c>
      <c r="M1067" s="195">
        <v>101</v>
      </c>
      <c r="N1067" s="196">
        <v>3.2299328429804923E-2</v>
      </c>
      <c r="O1067" s="197" t="s">
        <v>917</v>
      </c>
      <c r="P1067" s="198">
        <v>6.7830802603036879</v>
      </c>
      <c r="Q1067" s="198">
        <v>6.1247216035634739</v>
      </c>
      <c r="R1067" s="199"/>
      <c r="S1067" s="186"/>
    </row>
    <row r="1068" spans="1:19" s="184" customFormat="1" ht="15" customHeight="1">
      <c r="A1068" s="186"/>
      <c r="B1068" s="193" t="s">
        <v>527</v>
      </c>
      <c r="C1068" s="194" t="s">
        <v>1567</v>
      </c>
      <c r="D1068" s="194" t="s">
        <v>907</v>
      </c>
      <c r="E1068" s="195">
        <v>84</v>
      </c>
      <c r="F1068" s="196">
        <v>0.41176470588235292</v>
      </c>
      <c r="G1068" s="195">
        <v>120</v>
      </c>
      <c r="H1068" s="196">
        <v>4.3464087797457354E-3</v>
      </c>
      <c r="I1068" s="195">
        <v>591</v>
      </c>
      <c r="J1068" s="196">
        <v>4.5351995948248076E-3</v>
      </c>
      <c r="K1068" s="195">
        <v>5</v>
      </c>
      <c r="L1068" s="196">
        <v>4.1666666666666664E-2</v>
      </c>
      <c r="M1068" s="195">
        <v>16</v>
      </c>
      <c r="N1068" s="196">
        <v>2.7072758037225041E-2</v>
      </c>
      <c r="O1068" s="197" t="s">
        <v>920</v>
      </c>
      <c r="P1068" s="198">
        <v>4.9249999999999998</v>
      </c>
      <c r="Q1068" s="198">
        <v>4.4347826086956523</v>
      </c>
      <c r="R1068" s="199">
        <v>1.0166666666666666</v>
      </c>
      <c r="S1068" s="186"/>
    </row>
    <row r="1069" spans="1:19" s="184" customFormat="1" ht="15" customHeight="1">
      <c r="A1069" s="186"/>
      <c r="B1069" s="193" t="s">
        <v>342</v>
      </c>
      <c r="C1069" s="194" t="s">
        <v>1005</v>
      </c>
      <c r="D1069" s="194" t="s">
        <v>914</v>
      </c>
      <c r="E1069" s="195">
        <v>515</v>
      </c>
      <c r="F1069" s="196">
        <v>0.55139186295503217</v>
      </c>
      <c r="G1069" s="195">
        <v>419</v>
      </c>
      <c r="H1069" s="196">
        <v>1.5176210655945524E-2</v>
      </c>
      <c r="I1069" s="195">
        <v>1151</v>
      </c>
      <c r="J1069" s="196">
        <v>8.8325122396672659E-3</v>
      </c>
      <c r="K1069" s="195">
        <v>38</v>
      </c>
      <c r="L1069" s="196">
        <v>9.0692124105011929E-2</v>
      </c>
      <c r="M1069" s="195">
        <v>78</v>
      </c>
      <c r="N1069" s="196">
        <v>6.7767158992180707E-2</v>
      </c>
      <c r="O1069" s="197" t="s">
        <v>911</v>
      </c>
      <c r="P1069" s="198">
        <v>2.7470167064439139</v>
      </c>
      <c r="Q1069" s="198">
        <v>2.4146981627296586</v>
      </c>
      <c r="R1069" s="199"/>
      <c r="S1069" s="186"/>
    </row>
    <row r="1070" spans="1:19" s="184" customFormat="1" ht="15" customHeight="1">
      <c r="A1070" s="186"/>
      <c r="B1070" s="193" t="s">
        <v>327</v>
      </c>
      <c r="C1070" s="194" t="s">
        <v>1005</v>
      </c>
      <c r="D1070" s="194" t="s">
        <v>907</v>
      </c>
      <c r="E1070" s="195">
        <v>152</v>
      </c>
      <c r="F1070" s="196">
        <v>0.1733181299885975</v>
      </c>
      <c r="G1070" s="195">
        <v>725</v>
      </c>
      <c r="H1070" s="196">
        <v>2.6259553044297151E-2</v>
      </c>
      <c r="I1070" s="195">
        <v>2777</v>
      </c>
      <c r="J1070" s="196">
        <v>2.1310066454870543E-2</v>
      </c>
      <c r="K1070" s="195">
        <v>181</v>
      </c>
      <c r="L1070" s="196">
        <v>0.24965517241379309</v>
      </c>
      <c r="M1070" s="195">
        <v>460</v>
      </c>
      <c r="N1070" s="196">
        <v>0.16564638098667628</v>
      </c>
      <c r="O1070" s="197" t="s">
        <v>911</v>
      </c>
      <c r="P1070" s="198">
        <v>3.8303448275862069</v>
      </c>
      <c r="Q1070" s="198">
        <v>2.8988970588235294</v>
      </c>
      <c r="R1070" s="199">
        <v>0.60689655172413792</v>
      </c>
      <c r="S1070" s="186"/>
    </row>
    <row r="1071" spans="1:19" s="184" customFormat="1" ht="15" customHeight="1">
      <c r="A1071" s="186"/>
      <c r="B1071" s="193" t="s">
        <v>329</v>
      </c>
      <c r="C1071" s="194" t="s">
        <v>1005</v>
      </c>
      <c r="D1071" s="194" t="s">
        <v>907</v>
      </c>
      <c r="E1071" s="195">
        <v>1412</v>
      </c>
      <c r="F1071" s="196">
        <v>0.67851994233541568</v>
      </c>
      <c r="G1071" s="195">
        <v>669</v>
      </c>
      <c r="H1071" s="196">
        <v>2.4231228947082472E-2</v>
      </c>
      <c r="I1071" s="195">
        <v>1700</v>
      </c>
      <c r="J1071" s="196">
        <v>1.3045413386128888E-2</v>
      </c>
      <c r="K1071" s="195">
        <v>15</v>
      </c>
      <c r="L1071" s="196">
        <v>2.2421524663677129E-2</v>
      </c>
      <c r="M1071" s="195">
        <v>69</v>
      </c>
      <c r="N1071" s="196">
        <v>4.0588235294117647E-2</v>
      </c>
      <c r="O1071" s="197" t="s">
        <v>911</v>
      </c>
      <c r="P1071" s="198">
        <v>2.5411061285500747</v>
      </c>
      <c r="Q1071" s="198">
        <v>2.4006116207951069</v>
      </c>
      <c r="R1071" s="199">
        <v>0.39760837070254113</v>
      </c>
      <c r="S1071" s="186"/>
    </row>
    <row r="1072" spans="1:19" s="184" customFormat="1" ht="15" customHeight="1">
      <c r="A1072" s="186"/>
      <c r="B1072" s="193" t="s">
        <v>448</v>
      </c>
      <c r="C1072" s="194" t="s">
        <v>1005</v>
      </c>
      <c r="D1072" s="194" t="s">
        <v>914</v>
      </c>
      <c r="E1072" s="195">
        <v>74</v>
      </c>
      <c r="F1072" s="196">
        <v>0.22839506172839505</v>
      </c>
      <c r="G1072" s="195">
        <v>250</v>
      </c>
      <c r="H1072" s="196">
        <v>9.0550182911369476E-3</v>
      </c>
      <c r="I1072" s="195">
        <v>1268</v>
      </c>
      <c r="J1072" s="196">
        <v>9.7303436315361366E-3</v>
      </c>
      <c r="K1072" s="195">
        <v>3</v>
      </c>
      <c r="L1072" s="196">
        <v>1.2E-2</v>
      </c>
      <c r="M1072" s="195">
        <v>20</v>
      </c>
      <c r="N1072" s="196">
        <v>1.5772870662460567E-2</v>
      </c>
      <c r="O1072" s="197" t="s">
        <v>931</v>
      </c>
      <c r="P1072" s="198">
        <v>5.0720000000000001</v>
      </c>
      <c r="Q1072" s="198">
        <v>4.8704453441295543</v>
      </c>
      <c r="R1072" s="199"/>
      <c r="S1072" s="186"/>
    </row>
    <row r="1073" spans="1:19" s="184" customFormat="1" ht="15" customHeight="1">
      <c r="A1073" s="186"/>
      <c r="B1073" s="193" t="s">
        <v>336</v>
      </c>
      <c r="C1073" s="194" t="s">
        <v>1005</v>
      </c>
      <c r="D1073" s="194" t="s">
        <v>914</v>
      </c>
      <c r="E1073" s="195">
        <v>113</v>
      </c>
      <c r="F1073" s="196">
        <v>0.16715976331360946</v>
      </c>
      <c r="G1073" s="195">
        <v>563</v>
      </c>
      <c r="H1073" s="196">
        <v>2.0391901191640405E-2</v>
      </c>
      <c r="I1073" s="195">
        <v>2873</v>
      </c>
      <c r="J1073" s="196">
        <v>2.2046748622557823E-2</v>
      </c>
      <c r="K1073" s="195">
        <v>20</v>
      </c>
      <c r="L1073" s="196">
        <v>3.5523978685612786E-2</v>
      </c>
      <c r="M1073" s="195">
        <v>63</v>
      </c>
      <c r="N1073" s="196">
        <v>2.1928297946397494E-2</v>
      </c>
      <c r="O1073" s="197" t="s">
        <v>924</v>
      </c>
      <c r="P1073" s="198">
        <v>5.1030195381882768</v>
      </c>
      <c r="Q1073" s="198">
        <v>4.7697974217311234</v>
      </c>
      <c r="R1073" s="199"/>
      <c r="S1073" s="186"/>
    </row>
    <row r="1074" spans="1:19" s="184" customFormat="1" ht="15" customHeight="1">
      <c r="A1074" s="186"/>
      <c r="B1074" s="193" t="s">
        <v>651</v>
      </c>
      <c r="C1074" s="194" t="s">
        <v>916</v>
      </c>
      <c r="D1074" s="194" t="s">
        <v>907</v>
      </c>
      <c r="E1074" s="195">
        <v>56</v>
      </c>
      <c r="F1074" s="196">
        <v>0.30769230769230771</v>
      </c>
      <c r="G1074" s="195">
        <v>126</v>
      </c>
      <c r="H1074" s="196">
        <v>4.563729218733022E-3</v>
      </c>
      <c r="I1074" s="195">
        <v>561</v>
      </c>
      <c r="J1074" s="196">
        <v>4.3049864174225334E-3</v>
      </c>
      <c r="K1074" s="195"/>
      <c r="L1074" s="196"/>
      <c r="M1074" s="195"/>
      <c r="N1074" s="196"/>
      <c r="O1074" s="197" t="s">
        <v>917</v>
      </c>
      <c r="P1074" s="198">
        <v>4.4523809523809526</v>
      </c>
      <c r="Q1074" s="198">
        <v>4.4523809523809526</v>
      </c>
      <c r="R1074" s="199">
        <v>1.246031746031746</v>
      </c>
      <c r="S1074" s="186"/>
    </row>
    <row r="1075" spans="1:19" s="184" customFormat="1" ht="15" customHeight="1">
      <c r="A1075" s="186"/>
      <c r="B1075" s="193" t="s">
        <v>319</v>
      </c>
      <c r="C1075" s="194" t="s">
        <v>1005</v>
      </c>
      <c r="D1075" s="194" t="s">
        <v>907</v>
      </c>
      <c r="E1075" s="195">
        <v>45</v>
      </c>
      <c r="F1075" s="196">
        <v>0.11627906976744186</v>
      </c>
      <c r="G1075" s="195">
        <v>342</v>
      </c>
      <c r="H1075" s="196">
        <v>1.2387265022275344E-2</v>
      </c>
      <c r="I1075" s="195">
        <v>2253</v>
      </c>
      <c r="J1075" s="196">
        <v>1.7289009622910814E-2</v>
      </c>
      <c r="K1075" s="195">
        <v>1</v>
      </c>
      <c r="L1075" s="196">
        <v>2.9239766081871343E-3</v>
      </c>
      <c r="M1075" s="195">
        <v>48</v>
      </c>
      <c r="N1075" s="196">
        <v>2.1304926764314249E-2</v>
      </c>
      <c r="O1075" s="197" t="s">
        <v>932</v>
      </c>
      <c r="P1075" s="198">
        <v>6.5877192982456139</v>
      </c>
      <c r="Q1075" s="198">
        <v>6.3313782991202343</v>
      </c>
      <c r="R1075" s="199">
        <v>1.1783625730994152</v>
      </c>
      <c r="S1075" s="186"/>
    </row>
    <row r="1076" spans="1:19" s="184" customFormat="1" ht="15" customHeight="1">
      <c r="A1076" s="186"/>
      <c r="B1076" s="193" t="s">
        <v>324</v>
      </c>
      <c r="C1076" s="194" t="s">
        <v>1005</v>
      </c>
      <c r="D1076" s="194" t="s">
        <v>907</v>
      </c>
      <c r="E1076" s="195">
        <v>50</v>
      </c>
      <c r="F1076" s="196">
        <v>0.23584905660377359</v>
      </c>
      <c r="G1076" s="195">
        <v>162</v>
      </c>
      <c r="H1076" s="196">
        <v>5.8676518526567427E-3</v>
      </c>
      <c r="I1076" s="195">
        <v>583</v>
      </c>
      <c r="J1076" s="196">
        <v>4.4738094141842013E-3</v>
      </c>
      <c r="K1076" s="195">
        <v>1</v>
      </c>
      <c r="L1076" s="196">
        <v>6.1728395061728392E-3</v>
      </c>
      <c r="M1076" s="195">
        <v>1</v>
      </c>
      <c r="N1076" s="196">
        <v>1.7152658662092624E-3</v>
      </c>
      <c r="O1076" s="197" t="s">
        <v>918</v>
      </c>
      <c r="P1076" s="198">
        <v>3.5987654320987654</v>
      </c>
      <c r="Q1076" s="198">
        <v>3.4906832298136647</v>
      </c>
      <c r="R1076" s="199">
        <v>1.0679012345679013</v>
      </c>
      <c r="S1076" s="186"/>
    </row>
    <row r="1077" spans="1:19" s="184" customFormat="1" ht="15" customHeight="1">
      <c r="A1077" s="186"/>
      <c r="B1077" s="193" t="s">
        <v>328</v>
      </c>
      <c r="C1077" s="194" t="s">
        <v>1005</v>
      </c>
      <c r="D1077" s="194" t="s">
        <v>907</v>
      </c>
      <c r="E1077" s="195">
        <v>151</v>
      </c>
      <c r="F1077" s="196">
        <v>0.5</v>
      </c>
      <c r="G1077" s="195">
        <v>151</v>
      </c>
      <c r="H1077" s="196">
        <v>5.4692310478467168E-3</v>
      </c>
      <c r="I1077" s="195">
        <v>475</v>
      </c>
      <c r="J1077" s="196">
        <v>3.645041975536013E-3</v>
      </c>
      <c r="K1077" s="195">
        <v>4</v>
      </c>
      <c r="L1077" s="196">
        <v>2.6490066225165563E-2</v>
      </c>
      <c r="M1077" s="195">
        <v>8</v>
      </c>
      <c r="N1077" s="196">
        <v>1.6842105263157894E-2</v>
      </c>
      <c r="O1077" s="197" t="s">
        <v>933</v>
      </c>
      <c r="P1077" s="198">
        <v>3.1456953642384105</v>
      </c>
      <c r="Q1077" s="198">
        <v>2.9863945578231292</v>
      </c>
      <c r="R1077" s="199">
        <v>0.54966887417218546</v>
      </c>
      <c r="S1077" s="186"/>
    </row>
    <row r="1078" spans="1:19" s="184" customFormat="1" ht="18.75" customHeight="1">
      <c r="A1078" s="186"/>
      <c r="B1078" s="200" t="s">
        <v>1006</v>
      </c>
      <c r="C1078" s="201"/>
      <c r="D1078" s="201"/>
      <c r="E1078" s="202">
        <v>995</v>
      </c>
      <c r="F1078" s="203">
        <v>0.41132699462587846</v>
      </c>
      <c r="G1078" s="202">
        <v>1424</v>
      </c>
      <c r="H1078" s="203">
        <v>5.1577384186316057E-2</v>
      </c>
      <c r="I1078" s="202">
        <v>10696</v>
      </c>
      <c r="J1078" s="203">
        <v>8.2078671516490939E-2</v>
      </c>
      <c r="K1078" s="202">
        <v>111</v>
      </c>
      <c r="L1078" s="203">
        <v>7.7949438202247187E-2</v>
      </c>
      <c r="M1078" s="202">
        <v>1218</v>
      </c>
      <c r="N1078" s="203">
        <v>0.11387434554973822</v>
      </c>
      <c r="O1078" s="201"/>
      <c r="P1078" s="204">
        <v>7.51123595505618</v>
      </c>
      <c r="Q1078" s="204">
        <v>6.2779893373952778</v>
      </c>
      <c r="R1078" s="205">
        <v>1.7507022471910112</v>
      </c>
      <c r="S1078" s="186"/>
    </row>
    <row r="1079" spans="1:19" s="184" customFormat="1" ht="18" customHeight="1">
      <c r="A1079" s="186"/>
      <c r="B1079" s="200" t="s">
        <v>1007</v>
      </c>
      <c r="C1079" s="201"/>
      <c r="D1079" s="201"/>
      <c r="E1079" s="202">
        <v>997</v>
      </c>
      <c r="F1079" s="203">
        <v>0.39705296694544007</v>
      </c>
      <c r="G1079" s="202">
        <v>1514</v>
      </c>
      <c r="H1079" s="203">
        <v>5.4837190771125359E-2</v>
      </c>
      <c r="I1079" s="202">
        <v>8864</v>
      </c>
      <c r="J1079" s="203">
        <v>6.8020320149792035E-2</v>
      </c>
      <c r="K1079" s="202">
        <v>85</v>
      </c>
      <c r="L1079" s="203">
        <v>5.6142668428005284E-2</v>
      </c>
      <c r="M1079" s="202">
        <v>647</v>
      </c>
      <c r="N1079" s="203">
        <v>7.2991877256317686E-2</v>
      </c>
      <c r="O1079" s="201"/>
      <c r="P1079" s="204">
        <v>5.8546895640686918</v>
      </c>
      <c r="Q1079" s="204">
        <v>5.1490552834149756</v>
      </c>
      <c r="R1079" s="206"/>
      <c r="S1079" s="186"/>
    </row>
    <row r="1080" spans="1:19" s="184" customFormat="1" ht="18" customHeight="1">
      <c r="A1080" s="186"/>
      <c r="B1080" s="207" t="s">
        <v>887</v>
      </c>
      <c r="C1080" s="208"/>
      <c r="D1080" s="208"/>
      <c r="E1080" s="209">
        <v>16115</v>
      </c>
      <c r="F1080" s="210">
        <v>0.36856188820784924</v>
      </c>
      <c r="G1080" s="209">
        <v>27609</v>
      </c>
      <c r="H1080" s="210">
        <v>1</v>
      </c>
      <c r="I1080" s="209">
        <v>130314</v>
      </c>
      <c r="J1080" s="210">
        <v>1</v>
      </c>
      <c r="K1080" s="209">
        <v>1092</v>
      </c>
      <c r="L1080" s="210">
        <v>3.9552319895686187E-2</v>
      </c>
      <c r="M1080" s="209">
        <v>6082</v>
      </c>
      <c r="N1080" s="210">
        <v>4.6671884832021115E-2</v>
      </c>
      <c r="O1080" s="208"/>
      <c r="P1080" s="211">
        <v>4.7199826143648806</v>
      </c>
      <c r="Q1080" s="211">
        <v>4.3062563638420635</v>
      </c>
      <c r="R1080" s="212">
        <v>0.77258488278092163</v>
      </c>
      <c r="S1080" s="186"/>
    </row>
    <row r="1081" spans="1:19" s="184" customFormat="1" ht="15.75" customHeight="1">
      <c r="A1081" s="186"/>
      <c r="B1081" s="255" t="s">
        <v>988</v>
      </c>
      <c r="C1081" s="255"/>
      <c r="D1081" s="255"/>
      <c r="E1081" s="255"/>
      <c r="F1081" s="255"/>
      <c r="G1081" s="255"/>
      <c r="H1081" s="255"/>
      <c r="I1081" s="255"/>
      <c r="J1081" s="255"/>
      <c r="K1081" s="255"/>
      <c r="L1081" s="255"/>
      <c r="M1081" s="255"/>
      <c r="N1081" s="255"/>
      <c r="O1081" s="255"/>
      <c r="P1081" s="255"/>
      <c r="Q1081" s="255"/>
      <c r="R1081" s="255"/>
      <c r="S1081" s="186"/>
    </row>
    <row r="1082" spans="1:19" s="184" customFormat="1" ht="9" customHeight="1">
      <c r="A1082" s="186"/>
      <c r="B1082" s="186"/>
      <c r="C1082" s="186"/>
      <c r="D1082" s="186"/>
      <c r="E1082" s="186"/>
      <c r="F1082" s="186"/>
      <c r="G1082" s="186"/>
      <c r="H1082" s="186"/>
      <c r="I1082" s="186"/>
      <c r="J1082" s="186"/>
      <c r="K1082" s="186"/>
      <c r="L1082" s="186"/>
      <c r="M1082" s="186"/>
      <c r="N1082" s="186"/>
      <c r="O1082" s="186"/>
      <c r="P1082" s="186"/>
      <c r="Q1082" s="186"/>
      <c r="R1082" s="186"/>
      <c r="S1082" s="186"/>
    </row>
    <row r="1083" spans="1:19" s="184" customFormat="1" ht="9" customHeight="1">
      <c r="A1083" s="186"/>
      <c r="B1083" s="186"/>
      <c r="C1083" s="186"/>
      <c r="D1083" s="186"/>
      <c r="E1083" s="186"/>
      <c r="F1083" s="186"/>
      <c r="G1083" s="186"/>
      <c r="H1083" s="186"/>
      <c r="I1083" s="186"/>
      <c r="J1083" s="186"/>
      <c r="K1083" s="186"/>
      <c r="L1083" s="186"/>
      <c r="M1083" s="186"/>
      <c r="N1083" s="186"/>
      <c r="O1083" s="186"/>
      <c r="P1083" s="186"/>
      <c r="Q1083" s="186"/>
      <c r="R1083" s="186"/>
      <c r="S1083" s="186"/>
    </row>
    <row r="1084" spans="1:19" s="184" customFormat="1" ht="18" customHeight="1">
      <c r="A1084" s="186"/>
      <c r="B1084" s="187" t="s">
        <v>3695</v>
      </c>
      <c r="C1084" s="186"/>
      <c r="D1084" s="186"/>
      <c r="E1084" s="186"/>
      <c r="F1084" s="186"/>
      <c r="G1084" s="186"/>
      <c r="H1084" s="186"/>
      <c r="I1084" s="186"/>
      <c r="J1084" s="186"/>
      <c r="K1084" s="186"/>
      <c r="L1084" s="186"/>
      <c r="M1084" s="186"/>
      <c r="N1084" s="186"/>
      <c r="O1084" s="186"/>
      <c r="P1084" s="186"/>
      <c r="Q1084" s="186"/>
      <c r="R1084" s="186"/>
      <c r="S1084" s="186"/>
    </row>
    <row r="1085" spans="1:19" s="184" customFormat="1" ht="27" customHeight="1">
      <c r="A1085" s="186"/>
      <c r="B1085" s="247"/>
      <c r="C1085" s="188"/>
      <c r="D1085" s="248"/>
      <c r="E1085" s="248"/>
      <c r="F1085" s="248"/>
      <c r="G1085" s="249" t="s">
        <v>893</v>
      </c>
      <c r="H1085" s="249"/>
      <c r="I1085" s="249"/>
      <c r="J1085" s="249"/>
      <c r="K1085" s="249"/>
      <c r="L1085" s="249"/>
      <c r="M1085" s="249"/>
      <c r="N1085" s="249"/>
      <c r="O1085" s="249"/>
      <c r="P1085" s="249"/>
      <c r="Q1085" s="249"/>
      <c r="R1085" s="249"/>
      <c r="S1085" s="186"/>
    </row>
    <row r="1086" spans="1:19" s="184" customFormat="1" ht="18" customHeight="1">
      <c r="A1086" s="186"/>
      <c r="B1086" s="247"/>
      <c r="C1086" s="189"/>
      <c r="D1086" s="248"/>
      <c r="E1086" s="248"/>
      <c r="F1086" s="248"/>
      <c r="G1086" s="250" t="s">
        <v>839</v>
      </c>
      <c r="H1086" s="250"/>
      <c r="I1086" s="250"/>
      <c r="J1086" s="250"/>
      <c r="K1086" s="251" t="s">
        <v>894</v>
      </c>
      <c r="L1086" s="251"/>
      <c r="M1086" s="251"/>
      <c r="N1086" s="251"/>
      <c r="O1086" s="251" t="s">
        <v>895</v>
      </c>
      <c r="P1086" s="252" t="s">
        <v>896</v>
      </c>
      <c r="Q1086" s="252"/>
      <c r="R1086" s="252"/>
      <c r="S1086" s="186"/>
    </row>
    <row r="1087" spans="1:19" s="184" customFormat="1" ht="18" customHeight="1">
      <c r="A1087" s="186"/>
      <c r="B1087" s="253" t="s">
        <v>275</v>
      </c>
      <c r="C1087" s="250" t="s">
        <v>998</v>
      </c>
      <c r="D1087" s="250" t="s">
        <v>897</v>
      </c>
      <c r="E1087" s="254" t="s">
        <v>849</v>
      </c>
      <c r="F1087" s="254"/>
      <c r="G1087" s="250" t="s">
        <v>898</v>
      </c>
      <c r="H1087" s="250"/>
      <c r="I1087" s="250" t="s">
        <v>899</v>
      </c>
      <c r="J1087" s="250"/>
      <c r="K1087" s="251" t="s">
        <v>898</v>
      </c>
      <c r="L1087" s="251"/>
      <c r="M1087" s="251" t="s">
        <v>899</v>
      </c>
      <c r="N1087" s="251"/>
      <c r="O1087" s="251"/>
      <c r="P1087" s="252"/>
      <c r="Q1087" s="252"/>
      <c r="R1087" s="252"/>
      <c r="S1087" s="186"/>
    </row>
    <row r="1088" spans="1:19" s="184" customFormat="1" ht="45.75" customHeight="1">
      <c r="A1088" s="186"/>
      <c r="B1088" s="253"/>
      <c r="C1088" s="250"/>
      <c r="D1088" s="250"/>
      <c r="E1088" s="190" t="s">
        <v>900</v>
      </c>
      <c r="F1088" s="190" t="s">
        <v>901</v>
      </c>
      <c r="G1088" s="190" t="s">
        <v>900</v>
      </c>
      <c r="H1088" s="191" t="s">
        <v>902</v>
      </c>
      <c r="I1088" s="190" t="s">
        <v>900</v>
      </c>
      <c r="J1088" s="191" t="s">
        <v>902</v>
      </c>
      <c r="K1088" s="191" t="s">
        <v>900</v>
      </c>
      <c r="L1088" s="191" t="s">
        <v>901</v>
      </c>
      <c r="M1088" s="191" t="s">
        <v>900</v>
      </c>
      <c r="N1088" s="191" t="s">
        <v>901</v>
      </c>
      <c r="O1088" s="251"/>
      <c r="P1088" s="191" t="s">
        <v>903</v>
      </c>
      <c r="Q1088" s="191" t="s">
        <v>904</v>
      </c>
      <c r="R1088" s="192" t="s">
        <v>905</v>
      </c>
      <c r="S1088" s="186"/>
    </row>
    <row r="1089" spans="1:19" s="184" customFormat="1" ht="15" customHeight="1">
      <c r="A1089" s="186"/>
      <c r="B1089" s="193" t="s">
        <v>648</v>
      </c>
      <c r="C1089" s="194" t="s">
        <v>931</v>
      </c>
      <c r="D1089" s="194" t="s">
        <v>914</v>
      </c>
      <c r="E1089" s="195">
        <v>52</v>
      </c>
      <c r="F1089" s="196">
        <v>3.1726662599145819E-2</v>
      </c>
      <c r="G1089" s="195">
        <v>1587</v>
      </c>
      <c r="H1089" s="196">
        <v>3.0399387031893498E-2</v>
      </c>
      <c r="I1089" s="195">
        <v>5430</v>
      </c>
      <c r="J1089" s="196">
        <v>2.0894098090671921E-2</v>
      </c>
      <c r="K1089" s="195">
        <v>22</v>
      </c>
      <c r="L1089" s="196">
        <v>1.3862633900441084E-2</v>
      </c>
      <c r="M1089" s="195">
        <v>125</v>
      </c>
      <c r="N1089" s="196">
        <v>2.3020257826887661E-2</v>
      </c>
      <c r="O1089" s="197" t="s">
        <v>927</v>
      </c>
      <c r="P1089" s="198">
        <v>3.4215500945179582</v>
      </c>
      <c r="Q1089" s="198">
        <v>3.2753993610223642</v>
      </c>
      <c r="R1089" s="199"/>
      <c r="S1089" s="186"/>
    </row>
    <row r="1090" spans="1:19" s="184" customFormat="1" ht="15" customHeight="1">
      <c r="A1090" s="186"/>
      <c r="B1090" s="193" t="s">
        <v>666</v>
      </c>
      <c r="C1090" s="194" t="s">
        <v>943</v>
      </c>
      <c r="D1090" s="194" t="s">
        <v>914</v>
      </c>
      <c r="E1090" s="195">
        <v>13</v>
      </c>
      <c r="F1090" s="196">
        <v>2.5440313111545987E-2</v>
      </c>
      <c r="G1090" s="195">
        <v>498</v>
      </c>
      <c r="H1090" s="196">
        <v>9.5393161574561826E-3</v>
      </c>
      <c r="I1090" s="195">
        <v>1922</v>
      </c>
      <c r="J1090" s="196">
        <v>7.3956641860536704E-3</v>
      </c>
      <c r="K1090" s="195">
        <v>16</v>
      </c>
      <c r="L1090" s="196">
        <v>3.2128514056224897E-2</v>
      </c>
      <c r="M1090" s="195">
        <v>52</v>
      </c>
      <c r="N1090" s="196">
        <v>2.7055150884495317E-2</v>
      </c>
      <c r="O1090" s="197" t="s">
        <v>930</v>
      </c>
      <c r="P1090" s="198">
        <v>3.8594377510040161</v>
      </c>
      <c r="Q1090" s="198">
        <v>3.5809128630705396</v>
      </c>
      <c r="R1090" s="199"/>
      <c r="S1090" s="186"/>
    </row>
    <row r="1091" spans="1:19" s="184" customFormat="1" ht="15" customHeight="1">
      <c r="A1091" s="186"/>
      <c r="B1091" s="193" t="s">
        <v>711</v>
      </c>
      <c r="C1091" s="194" t="s">
        <v>917</v>
      </c>
      <c r="D1091" s="194" t="s">
        <v>914</v>
      </c>
      <c r="E1091" s="195">
        <v>286</v>
      </c>
      <c r="F1091" s="196">
        <v>0.35527950310559009</v>
      </c>
      <c r="G1091" s="195">
        <v>519</v>
      </c>
      <c r="H1091" s="196">
        <v>9.9415764773489127E-3</v>
      </c>
      <c r="I1091" s="195">
        <v>2501</v>
      </c>
      <c r="J1091" s="196">
        <v>9.6235984023518364E-3</v>
      </c>
      <c r="K1091" s="195">
        <v>49</v>
      </c>
      <c r="L1091" s="196">
        <v>9.4412331406551059E-2</v>
      </c>
      <c r="M1091" s="195">
        <v>380</v>
      </c>
      <c r="N1091" s="196">
        <v>0.1519392243102759</v>
      </c>
      <c r="O1091" s="197" t="s">
        <v>930</v>
      </c>
      <c r="P1091" s="198">
        <v>4.8188824662813099</v>
      </c>
      <c r="Q1091" s="198">
        <v>3.5744680851063828</v>
      </c>
      <c r="R1091" s="199"/>
      <c r="S1091" s="186"/>
    </row>
    <row r="1092" spans="1:19" s="184" customFormat="1" ht="15" customHeight="1">
      <c r="A1092" s="186"/>
      <c r="B1092" s="193" t="s">
        <v>447</v>
      </c>
      <c r="C1092" s="194" t="s">
        <v>1001</v>
      </c>
      <c r="D1092" s="194" t="s">
        <v>914</v>
      </c>
      <c r="E1092" s="195">
        <v>710</v>
      </c>
      <c r="F1092" s="196">
        <v>0.10598596805493357</v>
      </c>
      <c r="G1092" s="195">
        <v>5989</v>
      </c>
      <c r="H1092" s="196">
        <v>0.11472081218274112</v>
      </c>
      <c r="I1092" s="195">
        <v>22315</v>
      </c>
      <c r="J1092" s="196">
        <v>8.5865892982199613E-2</v>
      </c>
      <c r="K1092" s="195">
        <v>1329</v>
      </c>
      <c r="L1092" s="196">
        <v>0.22190682918684254</v>
      </c>
      <c r="M1092" s="195">
        <v>3603</v>
      </c>
      <c r="N1092" s="196">
        <v>0.16146090073941294</v>
      </c>
      <c r="O1092" s="197" t="s">
        <v>911</v>
      </c>
      <c r="P1092" s="198">
        <v>3.7259976623810318</v>
      </c>
      <c r="Q1092" s="198">
        <v>2.8736051502145923</v>
      </c>
      <c r="R1092" s="199"/>
      <c r="S1092" s="186"/>
    </row>
    <row r="1093" spans="1:19" s="184" customFormat="1" ht="15" customHeight="1">
      <c r="A1093" s="186"/>
      <c r="B1093" s="193" t="s">
        <v>368</v>
      </c>
      <c r="C1093" s="194" t="s">
        <v>1004</v>
      </c>
      <c r="D1093" s="194" t="s">
        <v>914</v>
      </c>
      <c r="E1093" s="195">
        <v>206</v>
      </c>
      <c r="F1093" s="196">
        <v>3.3087054288467713E-2</v>
      </c>
      <c r="G1093" s="195">
        <v>6020</v>
      </c>
      <c r="H1093" s="196">
        <v>0.11531462503591609</v>
      </c>
      <c r="I1093" s="195">
        <v>27744</v>
      </c>
      <c r="J1093" s="196">
        <v>0.10675614317267067</v>
      </c>
      <c r="K1093" s="195">
        <v>78</v>
      </c>
      <c r="L1093" s="196">
        <v>1.2956810631229236E-2</v>
      </c>
      <c r="M1093" s="195">
        <v>379</v>
      </c>
      <c r="N1093" s="196">
        <v>1.3660611303344868E-2</v>
      </c>
      <c r="O1093" s="197" t="s">
        <v>929</v>
      </c>
      <c r="P1093" s="198">
        <v>4.6086378737541525</v>
      </c>
      <c r="Q1093" s="198">
        <v>4.4478290138000673</v>
      </c>
      <c r="R1093" s="199"/>
      <c r="S1093" s="186"/>
    </row>
    <row r="1094" spans="1:19" s="184" customFormat="1" ht="15" customHeight="1">
      <c r="A1094" s="186"/>
      <c r="B1094" s="193" t="s">
        <v>646</v>
      </c>
      <c r="C1094" s="194" t="s">
        <v>931</v>
      </c>
      <c r="D1094" s="194" t="s">
        <v>914</v>
      </c>
      <c r="E1094" s="195">
        <v>21</v>
      </c>
      <c r="F1094" s="196">
        <v>2.5423728813559324E-2</v>
      </c>
      <c r="G1094" s="195">
        <v>805</v>
      </c>
      <c r="H1094" s="196">
        <v>1.541997892922134E-2</v>
      </c>
      <c r="I1094" s="195">
        <v>4829</v>
      </c>
      <c r="J1094" s="196">
        <v>1.8581510069954826E-2</v>
      </c>
      <c r="K1094" s="195">
        <v>10</v>
      </c>
      <c r="L1094" s="196">
        <v>1.2422360248447204E-2</v>
      </c>
      <c r="M1094" s="195">
        <v>132</v>
      </c>
      <c r="N1094" s="196">
        <v>2.7334851936218679E-2</v>
      </c>
      <c r="O1094" s="197" t="s">
        <v>916</v>
      </c>
      <c r="P1094" s="198">
        <v>5.9987577639751555</v>
      </c>
      <c r="Q1094" s="198">
        <v>5.706918238993711</v>
      </c>
      <c r="R1094" s="199"/>
      <c r="S1094" s="186"/>
    </row>
    <row r="1095" spans="1:19" s="184" customFormat="1" ht="15" customHeight="1">
      <c r="A1095" s="186"/>
      <c r="B1095" s="193" t="s">
        <v>430</v>
      </c>
      <c r="C1095" s="194" t="s">
        <v>1001</v>
      </c>
      <c r="D1095" s="194" t="s">
        <v>907</v>
      </c>
      <c r="E1095" s="195"/>
      <c r="F1095" s="196"/>
      <c r="G1095" s="195">
        <v>899</v>
      </c>
      <c r="H1095" s="196">
        <v>1.7220572742074513E-2</v>
      </c>
      <c r="I1095" s="195">
        <v>3938</v>
      </c>
      <c r="J1095" s="196">
        <v>1.5153030990988218E-2</v>
      </c>
      <c r="K1095" s="195">
        <v>14</v>
      </c>
      <c r="L1095" s="196">
        <v>1.557285873192436E-2</v>
      </c>
      <c r="M1095" s="195">
        <v>29</v>
      </c>
      <c r="N1095" s="196">
        <v>7.3641442356526159E-3</v>
      </c>
      <c r="O1095" s="197" t="s">
        <v>930</v>
      </c>
      <c r="P1095" s="198">
        <v>4.3804226918798665</v>
      </c>
      <c r="Q1095" s="198">
        <v>4.274576271186441</v>
      </c>
      <c r="R1095" s="199">
        <v>0.65517241379310343</v>
      </c>
      <c r="S1095" s="186"/>
    </row>
    <row r="1096" spans="1:19" s="184" customFormat="1" ht="15" customHeight="1">
      <c r="A1096" s="186"/>
      <c r="B1096" s="193" t="s">
        <v>361</v>
      </c>
      <c r="C1096" s="194" t="s">
        <v>1004</v>
      </c>
      <c r="D1096" s="194" t="s">
        <v>914</v>
      </c>
      <c r="E1096" s="195">
        <v>38</v>
      </c>
      <c r="F1096" s="196">
        <v>8.368200836820083E-3</v>
      </c>
      <c r="G1096" s="195">
        <v>4503</v>
      </c>
      <c r="H1096" s="196">
        <v>8.6256105736998379E-2</v>
      </c>
      <c r="I1096" s="195">
        <v>22842</v>
      </c>
      <c r="J1096" s="196">
        <v>8.7893736388053034E-2</v>
      </c>
      <c r="K1096" s="195">
        <v>47</v>
      </c>
      <c r="L1096" s="196">
        <v>1.0437486120364202E-2</v>
      </c>
      <c r="M1096" s="195">
        <v>302</v>
      </c>
      <c r="N1096" s="196">
        <v>1.3221259084143245E-2</v>
      </c>
      <c r="O1096" s="197" t="s">
        <v>931</v>
      </c>
      <c r="P1096" s="198">
        <v>5.0726182544970024</v>
      </c>
      <c r="Q1096" s="198">
        <v>4.9001346499102336</v>
      </c>
      <c r="R1096" s="199"/>
      <c r="S1096" s="186"/>
    </row>
    <row r="1097" spans="1:19" s="184" customFormat="1" ht="15" customHeight="1">
      <c r="A1097" s="186"/>
      <c r="B1097" s="193" t="s">
        <v>340</v>
      </c>
      <c r="C1097" s="194" t="s">
        <v>1005</v>
      </c>
      <c r="D1097" s="194" t="s">
        <v>914</v>
      </c>
      <c r="E1097" s="195">
        <v>240</v>
      </c>
      <c r="F1097" s="196">
        <v>5.302695536897923E-2</v>
      </c>
      <c r="G1097" s="195">
        <v>4286</v>
      </c>
      <c r="H1097" s="196">
        <v>8.209941576477349E-2</v>
      </c>
      <c r="I1097" s="195">
        <v>16860</v>
      </c>
      <c r="J1097" s="196">
        <v>6.4875597386506181E-2</v>
      </c>
      <c r="K1097" s="195">
        <v>83</v>
      </c>
      <c r="L1097" s="196">
        <v>1.936537564162389E-2</v>
      </c>
      <c r="M1097" s="195">
        <v>301</v>
      </c>
      <c r="N1097" s="196">
        <v>1.7852906287069988E-2</v>
      </c>
      <c r="O1097" s="197" t="s">
        <v>930</v>
      </c>
      <c r="P1097" s="198">
        <v>3.9337377508166123</v>
      </c>
      <c r="Q1097" s="198">
        <v>3.762074708541518</v>
      </c>
      <c r="R1097" s="199"/>
      <c r="S1097" s="186"/>
    </row>
    <row r="1098" spans="1:19" s="184" customFormat="1" ht="15" customHeight="1">
      <c r="A1098" s="186"/>
      <c r="B1098" s="193" t="s">
        <v>647</v>
      </c>
      <c r="C1098" s="194" t="s">
        <v>931</v>
      </c>
      <c r="D1098" s="194" t="s">
        <v>914</v>
      </c>
      <c r="E1098" s="195">
        <v>22</v>
      </c>
      <c r="F1098" s="196">
        <v>3.8062283737024222E-2</v>
      </c>
      <c r="G1098" s="195">
        <v>556</v>
      </c>
      <c r="H1098" s="196">
        <v>1.0650320850493248E-2</v>
      </c>
      <c r="I1098" s="195">
        <v>2496</v>
      </c>
      <c r="J1098" s="196">
        <v>9.6043589013475351E-3</v>
      </c>
      <c r="K1098" s="195">
        <v>9</v>
      </c>
      <c r="L1098" s="196">
        <v>1.618705035971223E-2</v>
      </c>
      <c r="M1098" s="195">
        <v>68</v>
      </c>
      <c r="N1098" s="196">
        <v>2.7243589743589744E-2</v>
      </c>
      <c r="O1098" s="197" t="s">
        <v>924</v>
      </c>
      <c r="P1098" s="198">
        <v>4.4892086330935248</v>
      </c>
      <c r="Q1098" s="198">
        <v>4.2577696526508229</v>
      </c>
      <c r="R1098" s="199"/>
      <c r="S1098" s="186"/>
    </row>
    <row r="1099" spans="1:19" s="184" customFormat="1" ht="15" customHeight="1">
      <c r="A1099" s="186"/>
      <c r="B1099" s="193" t="s">
        <v>296</v>
      </c>
      <c r="C1099" s="194" t="s">
        <v>1003</v>
      </c>
      <c r="D1099" s="194" t="s">
        <v>914</v>
      </c>
      <c r="E1099" s="195">
        <v>259</v>
      </c>
      <c r="F1099" s="196">
        <v>7.3516889015043996E-2</v>
      </c>
      <c r="G1099" s="195">
        <v>3264</v>
      </c>
      <c r="H1099" s="196">
        <v>6.2522746863327261E-2</v>
      </c>
      <c r="I1099" s="195">
        <v>14151</v>
      </c>
      <c r="J1099" s="196">
        <v>5.4451635742375389E-2</v>
      </c>
      <c r="K1099" s="195">
        <v>80</v>
      </c>
      <c r="L1099" s="196">
        <v>2.4509803921568627E-2</v>
      </c>
      <c r="M1099" s="195">
        <v>397</v>
      </c>
      <c r="N1099" s="196">
        <v>2.8054554448448874E-2</v>
      </c>
      <c r="O1099" s="197" t="s">
        <v>924</v>
      </c>
      <c r="P1099" s="198">
        <v>4.335477941176471</v>
      </c>
      <c r="Q1099" s="198">
        <v>4.0433417085427132</v>
      </c>
      <c r="R1099" s="199"/>
      <c r="S1099" s="186"/>
    </row>
    <row r="1100" spans="1:19" s="184" customFormat="1" ht="15" customHeight="1">
      <c r="A1100" s="186"/>
      <c r="B1100" s="193" t="s">
        <v>407</v>
      </c>
      <c r="C1100" s="194" t="s">
        <v>1000</v>
      </c>
      <c r="D1100" s="194" t="s">
        <v>914</v>
      </c>
      <c r="E1100" s="195">
        <v>54</v>
      </c>
      <c r="F1100" s="196">
        <v>0.10325047801147227</v>
      </c>
      <c r="G1100" s="195">
        <v>469</v>
      </c>
      <c r="H1100" s="196">
        <v>8.9838138109376488E-3</v>
      </c>
      <c r="I1100" s="195">
        <v>1869</v>
      </c>
      <c r="J1100" s="196">
        <v>7.1917254754080701E-3</v>
      </c>
      <c r="K1100" s="195"/>
      <c r="L1100" s="196"/>
      <c r="M1100" s="195"/>
      <c r="N1100" s="196"/>
      <c r="O1100" s="197" t="s">
        <v>939</v>
      </c>
      <c r="P1100" s="198">
        <v>3.9850746268656718</v>
      </c>
      <c r="Q1100" s="198">
        <v>3.9850746268656718</v>
      </c>
      <c r="R1100" s="199"/>
      <c r="S1100" s="186"/>
    </row>
    <row r="1101" spans="1:19" s="184" customFormat="1" ht="15" customHeight="1">
      <c r="A1101" s="186"/>
      <c r="B1101" s="193" t="s">
        <v>645</v>
      </c>
      <c r="C1101" s="194" t="s">
        <v>931</v>
      </c>
      <c r="D1101" s="194" t="s">
        <v>914</v>
      </c>
      <c r="E1101" s="195">
        <v>1</v>
      </c>
      <c r="F1101" s="196">
        <v>3.1250000000000002E-3</v>
      </c>
      <c r="G1101" s="195">
        <v>319</v>
      </c>
      <c r="H1101" s="196">
        <v>6.1105258117038598E-3</v>
      </c>
      <c r="I1101" s="195">
        <v>2513</v>
      </c>
      <c r="J1101" s="196">
        <v>9.6697732047621617E-3</v>
      </c>
      <c r="K1101" s="195">
        <v>8</v>
      </c>
      <c r="L1101" s="196">
        <v>2.5078369905956112E-2</v>
      </c>
      <c r="M1101" s="195">
        <v>111</v>
      </c>
      <c r="N1101" s="196">
        <v>4.4170314365300438E-2</v>
      </c>
      <c r="O1101" s="197" t="s">
        <v>908</v>
      </c>
      <c r="P1101" s="198">
        <v>7.8777429467084641</v>
      </c>
      <c r="Q1101" s="198">
        <v>7.054662379421222</v>
      </c>
      <c r="R1101" s="199"/>
      <c r="S1101" s="186"/>
    </row>
    <row r="1102" spans="1:19" s="184" customFormat="1" ht="15" customHeight="1">
      <c r="A1102" s="186"/>
      <c r="B1102" s="193" t="s">
        <v>806</v>
      </c>
      <c r="C1102" s="194" t="s">
        <v>1001</v>
      </c>
      <c r="D1102" s="194" t="s">
        <v>914</v>
      </c>
      <c r="E1102" s="195">
        <v>17</v>
      </c>
      <c r="F1102" s="196">
        <v>2.4285714285714285E-2</v>
      </c>
      <c r="G1102" s="195">
        <v>683</v>
      </c>
      <c r="H1102" s="196">
        <v>1.3083038023177857E-2</v>
      </c>
      <c r="I1102" s="195">
        <v>2952</v>
      </c>
      <c r="J1102" s="196">
        <v>1.1359001392939872E-2</v>
      </c>
      <c r="K1102" s="195">
        <v>11</v>
      </c>
      <c r="L1102" s="196">
        <v>1.6105417276720352E-2</v>
      </c>
      <c r="M1102" s="195">
        <v>48</v>
      </c>
      <c r="N1102" s="196">
        <v>1.6260162601626018E-2</v>
      </c>
      <c r="O1102" s="197" t="s">
        <v>928</v>
      </c>
      <c r="P1102" s="198">
        <v>4.3221083455344074</v>
      </c>
      <c r="Q1102" s="198">
        <v>4.1577380952380949</v>
      </c>
      <c r="R1102" s="199"/>
      <c r="S1102" s="186"/>
    </row>
    <row r="1103" spans="1:19" s="184" customFormat="1" ht="15" customHeight="1">
      <c r="A1103" s="186"/>
      <c r="B1103" s="193" t="s">
        <v>677</v>
      </c>
      <c r="C1103" s="194" t="s">
        <v>926</v>
      </c>
      <c r="D1103" s="194" t="s">
        <v>914</v>
      </c>
      <c r="E1103" s="195">
        <v>7</v>
      </c>
      <c r="F1103" s="196">
        <v>1.7114914425427872E-2</v>
      </c>
      <c r="G1103" s="195">
        <v>402</v>
      </c>
      <c r="H1103" s="196">
        <v>7.7004118379465566E-3</v>
      </c>
      <c r="I1103" s="195">
        <v>2360</v>
      </c>
      <c r="J1103" s="196">
        <v>9.0810444740305214E-3</v>
      </c>
      <c r="K1103" s="195">
        <v>2</v>
      </c>
      <c r="L1103" s="196">
        <v>4.9751243781094526E-3</v>
      </c>
      <c r="M1103" s="195">
        <v>12</v>
      </c>
      <c r="N1103" s="196">
        <v>5.084745762711864E-3</v>
      </c>
      <c r="O1103" s="197" t="s">
        <v>952</v>
      </c>
      <c r="P1103" s="198">
        <v>5.8706467661691546</v>
      </c>
      <c r="Q1103" s="198">
        <v>5.7</v>
      </c>
      <c r="R1103" s="199"/>
      <c r="S1103" s="186"/>
    </row>
    <row r="1104" spans="1:19" s="184" customFormat="1" ht="15" customHeight="1">
      <c r="A1104" s="186"/>
      <c r="B1104" s="193" t="s">
        <v>676</v>
      </c>
      <c r="C1104" s="194" t="s">
        <v>926</v>
      </c>
      <c r="D1104" s="194" t="s">
        <v>914</v>
      </c>
      <c r="E1104" s="195">
        <v>92</v>
      </c>
      <c r="F1104" s="196">
        <v>4.3233082706766915E-2</v>
      </c>
      <c r="G1104" s="195">
        <v>2036</v>
      </c>
      <c r="H1104" s="196">
        <v>3.900009577626664E-2</v>
      </c>
      <c r="I1104" s="195">
        <v>8855</v>
      </c>
      <c r="J1104" s="196">
        <v>3.407315627861876E-2</v>
      </c>
      <c r="K1104" s="195">
        <v>59</v>
      </c>
      <c r="L1104" s="196">
        <v>2.8978388998035363E-2</v>
      </c>
      <c r="M1104" s="195">
        <v>356</v>
      </c>
      <c r="N1104" s="196">
        <v>4.0203274985883684E-2</v>
      </c>
      <c r="O1104" s="197" t="s">
        <v>928</v>
      </c>
      <c r="P1104" s="198">
        <v>4.3492141453831037</v>
      </c>
      <c r="Q1104" s="198">
        <v>4.0005058168942842</v>
      </c>
      <c r="R1104" s="199"/>
      <c r="S1104" s="186"/>
    </row>
    <row r="1105" spans="1:19" s="184" customFormat="1" ht="15" customHeight="1">
      <c r="A1105" s="186"/>
      <c r="B1105" s="193" t="s">
        <v>428</v>
      </c>
      <c r="C1105" s="194" t="s">
        <v>1001</v>
      </c>
      <c r="D1105" s="194" t="s">
        <v>907</v>
      </c>
      <c r="E1105" s="195"/>
      <c r="F1105" s="196"/>
      <c r="G1105" s="195">
        <v>303</v>
      </c>
      <c r="H1105" s="196">
        <v>5.8040417584522552E-3</v>
      </c>
      <c r="I1105" s="195">
        <v>1750</v>
      </c>
      <c r="J1105" s="196">
        <v>6.7338253515056836E-3</v>
      </c>
      <c r="K1105" s="195">
        <v>18</v>
      </c>
      <c r="L1105" s="196">
        <v>5.9405940594059403E-2</v>
      </c>
      <c r="M1105" s="195">
        <v>90</v>
      </c>
      <c r="N1105" s="196">
        <v>5.1428571428571428E-2</v>
      </c>
      <c r="O1105" s="197" t="s">
        <v>928</v>
      </c>
      <c r="P1105" s="198">
        <v>5.775577557755776</v>
      </c>
      <c r="Q1105" s="198">
        <v>5.192982456140351</v>
      </c>
      <c r="R1105" s="199">
        <v>0.45874587458745875</v>
      </c>
      <c r="S1105" s="186"/>
    </row>
    <row r="1106" spans="1:19" s="184" customFormat="1" ht="15" customHeight="1">
      <c r="A1106" s="186"/>
      <c r="B1106" s="193" t="s">
        <v>808</v>
      </c>
      <c r="C1106" s="194" t="s">
        <v>916</v>
      </c>
      <c r="D1106" s="194" t="s">
        <v>914</v>
      </c>
      <c r="E1106" s="195">
        <v>11</v>
      </c>
      <c r="F1106" s="196">
        <v>2.6634382566585957E-2</v>
      </c>
      <c r="G1106" s="195">
        <v>402</v>
      </c>
      <c r="H1106" s="196">
        <v>7.7004118379465566E-3</v>
      </c>
      <c r="I1106" s="195">
        <v>3366</v>
      </c>
      <c r="J1106" s="196">
        <v>1.2952032076096074E-2</v>
      </c>
      <c r="K1106" s="195">
        <v>13</v>
      </c>
      <c r="L1106" s="196">
        <v>3.2338308457711441E-2</v>
      </c>
      <c r="M1106" s="195">
        <v>249</v>
      </c>
      <c r="N1106" s="196">
        <v>7.3975044563279857E-2</v>
      </c>
      <c r="O1106" s="197" t="s">
        <v>953</v>
      </c>
      <c r="P1106" s="198">
        <v>8.3731343283582085</v>
      </c>
      <c r="Q1106" s="198">
        <v>7.1773778920308482</v>
      </c>
      <c r="R1106" s="199"/>
      <c r="S1106" s="186"/>
    </row>
    <row r="1107" spans="1:19" s="184" customFormat="1" ht="15" customHeight="1">
      <c r="A1107" s="186"/>
      <c r="B1107" s="193" t="s">
        <v>579</v>
      </c>
      <c r="C1107" s="194" t="s">
        <v>924</v>
      </c>
      <c r="D1107" s="194" t="s">
        <v>914</v>
      </c>
      <c r="E1107" s="195">
        <v>40</v>
      </c>
      <c r="F1107" s="196">
        <v>2.4271844660194174E-2</v>
      </c>
      <c r="G1107" s="195">
        <v>1608</v>
      </c>
      <c r="H1107" s="196">
        <v>3.0801647351786227E-2</v>
      </c>
      <c r="I1107" s="195">
        <v>7697</v>
      </c>
      <c r="J1107" s="196">
        <v>2.9617287846022425E-2</v>
      </c>
      <c r="K1107" s="195">
        <v>4</v>
      </c>
      <c r="L1107" s="196">
        <v>2.4875621890547263E-3</v>
      </c>
      <c r="M1107" s="195">
        <v>18</v>
      </c>
      <c r="N1107" s="196">
        <v>2.3385734701831884E-3</v>
      </c>
      <c r="O1107" s="197" t="s">
        <v>920</v>
      </c>
      <c r="P1107" s="198">
        <v>4.7866915422885574</v>
      </c>
      <c r="Q1107" s="198">
        <v>4.7549875311720697</v>
      </c>
      <c r="R1107" s="199"/>
      <c r="S1107" s="186"/>
    </row>
    <row r="1108" spans="1:19" s="184" customFormat="1" ht="15" customHeight="1">
      <c r="A1108" s="186"/>
      <c r="B1108" s="193" t="s">
        <v>654</v>
      </c>
      <c r="C1108" s="194" t="s">
        <v>916</v>
      </c>
      <c r="D1108" s="194" t="s">
        <v>914</v>
      </c>
      <c r="E1108" s="195">
        <v>17</v>
      </c>
      <c r="F1108" s="196">
        <v>3.1775700934579439E-2</v>
      </c>
      <c r="G1108" s="195">
        <v>518</v>
      </c>
      <c r="H1108" s="196">
        <v>9.9224212240206881E-3</v>
      </c>
      <c r="I1108" s="195">
        <v>2681</v>
      </c>
      <c r="J1108" s="196">
        <v>1.0316220438506708E-2</v>
      </c>
      <c r="K1108" s="195">
        <v>3</v>
      </c>
      <c r="L1108" s="196">
        <v>5.7915057915057912E-3</v>
      </c>
      <c r="M1108" s="195">
        <v>47</v>
      </c>
      <c r="N1108" s="196">
        <v>1.7530772099962701E-2</v>
      </c>
      <c r="O1108" s="197" t="s">
        <v>923</v>
      </c>
      <c r="P1108" s="198">
        <v>5.1756756756756754</v>
      </c>
      <c r="Q1108" s="198">
        <v>4.9747572815533978</v>
      </c>
      <c r="R1108" s="199"/>
      <c r="S1108" s="186"/>
    </row>
    <row r="1109" spans="1:19" s="184" customFormat="1" ht="15" customHeight="1">
      <c r="A1109" s="186"/>
      <c r="B1109" s="193" t="s">
        <v>731</v>
      </c>
      <c r="C1109" s="194" t="s">
        <v>943</v>
      </c>
      <c r="D1109" s="194" t="s">
        <v>914</v>
      </c>
      <c r="E1109" s="195">
        <v>146</v>
      </c>
      <c r="F1109" s="196">
        <v>0.27289719626168224</v>
      </c>
      <c r="G1109" s="195">
        <v>389</v>
      </c>
      <c r="H1109" s="196">
        <v>7.4513935446796284E-3</v>
      </c>
      <c r="I1109" s="195">
        <v>2189</v>
      </c>
      <c r="J1109" s="196">
        <v>8.423053539683395E-3</v>
      </c>
      <c r="K1109" s="195"/>
      <c r="L1109" s="196"/>
      <c r="M1109" s="195"/>
      <c r="N1109" s="196"/>
      <c r="O1109" s="197" t="s">
        <v>972</v>
      </c>
      <c r="P1109" s="198">
        <v>5.6272493573264786</v>
      </c>
      <c r="Q1109" s="198">
        <v>5.6272493573264786</v>
      </c>
      <c r="R1109" s="199"/>
      <c r="S1109" s="186"/>
    </row>
    <row r="1110" spans="1:19" s="184" customFormat="1" ht="15" customHeight="1">
      <c r="A1110" s="186"/>
      <c r="B1110" s="193" t="s">
        <v>555</v>
      </c>
      <c r="C1110" s="194" t="s">
        <v>928</v>
      </c>
      <c r="D1110" s="194" t="s">
        <v>914</v>
      </c>
      <c r="E1110" s="195">
        <v>115</v>
      </c>
      <c r="F1110" s="196">
        <v>0.10105448154657294</v>
      </c>
      <c r="G1110" s="195">
        <v>1023</v>
      </c>
      <c r="H1110" s="196">
        <v>1.9595824154774448E-2</v>
      </c>
      <c r="I1110" s="195">
        <v>4419</v>
      </c>
      <c r="J1110" s="196">
        <v>1.7003870987602067E-2</v>
      </c>
      <c r="K1110" s="195">
        <v>54</v>
      </c>
      <c r="L1110" s="196">
        <v>5.2785923753665691E-2</v>
      </c>
      <c r="M1110" s="195">
        <v>354</v>
      </c>
      <c r="N1110" s="196">
        <v>8.0108621860149359E-2</v>
      </c>
      <c r="O1110" s="197" t="s">
        <v>928</v>
      </c>
      <c r="P1110" s="198">
        <v>4.3196480938416419</v>
      </c>
      <c r="Q1110" s="198">
        <v>3.6377708978328172</v>
      </c>
      <c r="R1110" s="199"/>
      <c r="S1110" s="186"/>
    </row>
    <row r="1111" spans="1:19" s="184" customFormat="1" ht="15" customHeight="1">
      <c r="A1111" s="186"/>
      <c r="B1111" s="193" t="s">
        <v>541</v>
      </c>
      <c r="C1111" s="194" t="s">
        <v>1567</v>
      </c>
      <c r="D1111" s="194" t="s">
        <v>914</v>
      </c>
      <c r="E1111" s="195">
        <v>75</v>
      </c>
      <c r="F1111" s="196">
        <v>0.18939393939393939</v>
      </c>
      <c r="G1111" s="195">
        <v>321</v>
      </c>
      <c r="H1111" s="196">
        <v>6.1488363183603107E-3</v>
      </c>
      <c r="I1111" s="195">
        <v>1231</v>
      </c>
      <c r="J1111" s="196">
        <v>4.7367651472591411E-3</v>
      </c>
      <c r="K1111" s="195">
        <v>2</v>
      </c>
      <c r="L1111" s="196">
        <v>6.2305295950155761E-3</v>
      </c>
      <c r="M1111" s="195">
        <v>9</v>
      </c>
      <c r="N1111" s="196">
        <v>7.311129163281885E-3</v>
      </c>
      <c r="O1111" s="197" t="s">
        <v>936</v>
      </c>
      <c r="P1111" s="198">
        <v>3.8348909657320873</v>
      </c>
      <c r="Q1111" s="198">
        <v>3.7115987460815045</v>
      </c>
      <c r="R1111" s="199"/>
      <c r="S1111" s="186"/>
    </row>
    <row r="1112" spans="1:19" s="184" customFormat="1" ht="15" customHeight="1">
      <c r="A1112" s="186"/>
      <c r="B1112" s="193" t="s">
        <v>656</v>
      </c>
      <c r="C1112" s="194" t="s">
        <v>916</v>
      </c>
      <c r="D1112" s="194" t="s">
        <v>914</v>
      </c>
      <c r="E1112" s="195">
        <v>14</v>
      </c>
      <c r="F1112" s="196">
        <v>3.5989717223650387E-2</v>
      </c>
      <c r="G1112" s="195">
        <v>375</v>
      </c>
      <c r="H1112" s="196">
        <v>7.1832199980844747E-3</v>
      </c>
      <c r="I1112" s="195">
        <v>2314</v>
      </c>
      <c r="J1112" s="196">
        <v>8.9040410647909431E-3</v>
      </c>
      <c r="K1112" s="195">
        <v>3</v>
      </c>
      <c r="L1112" s="196">
        <v>8.0000000000000002E-3</v>
      </c>
      <c r="M1112" s="195">
        <v>11</v>
      </c>
      <c r="N1112" s="196">
        <v>4.7536732929991353E-3</v>
      </c>
      <c r="O1112" s="197" t="s">
        <v>936</v>
      </c>
      <c r="P1112" s="198">
        <v>6.1706666666666665</v>
      </c>
      <c r="Q1112" s="198">
        <v>6.0376344086021509</v>
      </c>
      <c r="R1112" s="199"/>
      <c r="S1112" s="186"/>
    </row>
    <row r="1113" spans="1:19" s="184" customFormat="1" ht="15" customHeight="1">
      <c r="A1113" s="186"/>
      <c r="B1113" s="193" t="s">
        <v>552</v>
      </c>
      <c r="C1113" s="194" t="s">
        <v>928</v>
      </c>
      <c r="D1113" s="194" t="s">
        <v>914</v>
      </c>
      <c r="E1113" s="195">
        <v>30</v>
      </c>
      <c r="F1113" s="196">
        <v>6.1349693251533742E-2</v>
      </c>
      <c r="G1113" s="195">
        <v>459</v>
      </c>
      <c r="H1113" s="196">
        <v>8.7922612776553978E-3</v>
      </c>
      <c r="I1113" s="195">
        <v>3145</v>
      </c>
      <c r="J1113" s="196">
        <v>1.2101646131705928E-2</v>
      </c>
      <c r="K1113" s="195">
        <v>7</v>
      </c>
      <c r="L1113" s="196">
        <v>1.5250544662309368E-2</v>
      </c>
      <c r="M1113" s="195">
        <v>38</v>
      </c>
      <c r="N1113" s="196">
        <v>1.2082670906200318E-2</v>
      </c>
      <c r="O1113" s="197" t="s">
        <v>918</v>
      </c>
      <c r="P1113" s="198">
        <v>6.8518518518518521</v>
      </c>
      <c r="Q1113" s="198">
        <v>6.5641592920353986</v>
      </c>
      <c r="R1113" s="199"/>
      <c r="S1113" s="186"/>
    </row>
    <row r="1114" spans="1:19" s="184" customFormat="1" ht="15" customHeight="1">
      <c r="A1114" s="186"/>
      <c r="B1114" s="193" t="s">
        <v>453</v>
      </c>
      <c r="C1114" s="194" t="s">
        <v>1001</v>
      </c>
      <c r="D1114" s="194" t="s">
        <v>914</v>
      </c>
      <c r="E1114" s="195">
        <v>119</v>
      </c>
      <c r="F1114" s="196">
        <v>0.17867867867867868</v>
      </c>
      <c r="G1114" s="195">
        <v>547</v>
      </c>
      <c r="H1114" s="196">
        <v>1.047792357053922E-2</v>
      </c>
      <c r="I1114" s="195">
        <v>1924</v>
      </c>
      <c r="J1114" s="196">
        <v>7.4033599864553913E-3</v>
      </c>
      <c r="K1114" s="195">
        <v>14</v>
      </c>
      <c r="L1114" s="196">
        <v>2.5594149908592323E-2</v>
      </c>
      <c r="M1114" s="195">
        <v>68</v>
      </c>
      <c r="N1114" s="196">
        <v>3.5343035343035345E-2</v>
      </c>
      <c r="O1114" s="197" t="s">
        <v>930</v>
      </c>
      <c r="P1114" s="198">
        <v>3.5173674588665449</v>
      </c>
      <c r="Q1114" s="198">
        <v>3.2457786116322702</v>
      </c>
      <c r="R1114" s="199"/>
      <c r="S1114" s="186"/>
    </row>
    <row r="1115" spans="1:19" s="184" customFormat="1" ht="15" customHeight="1">
      <c r="A1115" s="186"/>
      <c r="B1115" s="193" t="s">
        <v>539</v>
      </c>
      <c r="C1115" s="194" t="s">
        <v>1567</v>
      </c>
      <c r="D1115" s="194" t="s">
        <v>914</v>
      </c>
      <c r="E1115" s="195">
        <v>316</v>
      </c>
      <c r="F1115" s="196">
        <v>0.48765432098765432</v>
      </c>
      <c r="G1115" s="195">
        <v>332</v>
      </c>
      <c r="H1115" s="196">
        <v>6.3595441049707881E-3</v>
      </c>
      <c r="I1115" s="195">
        <v>877</v>
      </c>
      <c r="J1115" s="196">
        <v>3.3746084761545623E-3</v>
      </c>
      <c r="K1115" s="195">
        <v>23</v>
      </c>
      <c r="L1115" s="196">
        <v>6.9277108433734941E-2</v>
      </c>
      <c r="M1115" s="195">
        <v>71</v>
      </c>
      <c r="N1115" s="196">
        <v>8.0957810718358045E-2</v>
      </c>
      <c r="O1115" s="197" t="s">
        <v>911</v>
      </c>
      <c r="P1115" s="198">
        <v>2.6415662650602409</v>
      </c>
      <c r="Q1115" s="198">
        <v>2.3106796116504853</v>
      </c>
      <c r="R1115" s="199"/>
      <c r="S1115" s="186"/>
    </row>
    <row r="1116" spans="1:19" s="184" customFormat="1" ht="15" customHeight="1">
      <c r="A1116" s="186"/>
      <c r="B1116" s="193" t="s">
        <v>449</v>
      </c>
      <c r="C1116" s="194" t="s">
        <v>1005</v>
      </c>
      <c r="D1116" s="194" t="s">
        <v>914</v>
      </c>
      <c r="E1116" s="195">
        <v>49</v>
      </c>
      <c r="F1116" s="196">
        <v>0.13424657534246576</v>
      </c>
      <c r="G1116" s="195">
        <v>316</v>
      </c>
      <c r="H1116" s="196">
        <v>6.0530600517191844E-3</v>
      </c>
      <c r="I1116" s="195">
        <v>1425</v>
      </c>
      <c r="J1116" s="196">
        <v>5.4832577862260565E-3</v>
      </c>
      <c r="K1116" s="195">
        <v>10</v>
      </c>
      <c r="L1116" s="196">
        <v>3.1645569620253167E-2</v>
      </c>
      <c r="M1116" s="195">
        <v>64</v>
      </c>
      <c r="N1116" s="196">
        <v>4.4912280701754383E-2</v>
      </c>
      <c r="O1116" s="197" t="s">
        <v>930</v>
      </c>
      <c r="P1116" s="198">
        <v>4.5094936708860756</v>
      </c>
      <c r="Q1116" s="198">
        <v>4.1535947712418304</v>
      </c>
      <c r="R1116" s="199"/>
      <c r="S1116" s="186"/>
    </row>
    <row r="1117" spans="1:19" s="184" customFormat="1" ht="15" customHeight="1">
      <c r="A1117" s="186"/>
      <c r="B1117" s="193" t="s">
        <v>300</v>
      </c>
      <c r="C1117" s="194" t="s">
        <v>1003</v>
      </c>
      <c r="D1117" s="194" t="s">
        <v>914</v>
      </c>
      <c r="E1117" s="195">
        <v>71</v>
      </c>
      <c r="F1117" s="196">
        <v>0.18489583333333334</v>
      </c>
      <c r="G1117" s="195">
        <v>313</v>
      </c>
      <c r="H1117" s="196">
        <v>5.995594291734508E-3</v>
      </c>
      <c r="I1117" s="195">
        <v>1104</v>
      </c>
      <c r="J1117" s="196">
        <v>4.2480818217498712E-3</v>
      </c>
      <c r="K1117" s="195">
        <v>58</v>
      </c>
      <c r="L1117" s="196">
        <v>0.1853035143769968</v>
      </c>
      <c r="M1117" s="195">
        <v>229</v>
      </c>
      <c r="N1117" s="196">
        <v>0.20742753623188406</v>
      </c>
      <c r="O1117" s="197" t="s">
        <v>911</v>
      </c>
      <c r="P1117" s="198">
        <v>3.5271565495207668</v>
      </c>
      <c r="Q1117" s="198">
        <v>2.5215686274509803</v>
      </c>
      <c r="R1117" s="199"/>
      <c r="S1117" s="186"/>
    </row>
    <row r="1118" spans="1:19" s="184" customFormat="1" ht="15" customHeight="1">
      <c r="A1118" s="186"/>
      <c r="B1118" s="193" t="s">
        <v>303</v>
      </c>
      <c r="C1118" s="194" t="s">
        <v>1003</v>
      </c>
      <c r="D1118" s="194" t="s">
        <v>914</v>
      </c>
      <c r="E1118" s="195">
        <v>263</v>
      </c>
      <c r="F1118" s="196">
        <v>0.4332784184514003</v>
      </c>
      <c r="G1118" s="195">
        <v>344</v>
      </c>
      <c r="H1118" s="196">
        <v>6.5894071449094918E-3</v>
      </c>
      <c r="I1118" s="195">
        <v>888</v>
      </c>
      <c r="J1118" s="196">
        <v>3.4169353783640266E-3</v>
      </c>
      <c r="K1118" s="195">
        <v>23</v>
      </c>
      <c r="L1118" s="196">
        <v>6.6860465116279064E-2</v>
      </c>
      <c r="M1118" s="195">
        <v>58</v>
      </c>
      <c r="N1118" s="196">
        <v>6.5315315315315314E-2</v>
      </c>
      <c r="O1118" s="197" t="s">
        <v>911</v>
      </c>
      <c r="P1118" s="198">
        <v>2.5813953488372094</v>
      </c>
      <c r="Q1118" s="198">
        <v>2.2990654205607477</v>
      </c>
      <c r="R1118" s="199"/>
      <c r="S1118" s="186"/>
    </row>
    <row r="1119" spans="1:19" s="184" customFormat="1" ht="18.75" customHeight="1">
      <c r="A1119" s="186"/>
      <c r="B1119" s="200" t="s">
        <v>1006</v>
      </c>
      <c r="C1119" s="201"/>
      <c r="D1119" s="201"/>
      <c r="E1119" s="202">
        <v>1822</v>
      </c>
      <c r="F1119" s="203">
        <v>0.43277909738717341</v>
      </c>
      <c r="G1119" s="202">
        <v>2388</v>
      </c>
      <c r="H1119" s="203">
        <v>4.5742744947801936E-2</v>
      </c>
      <c r="I1119" s="202">
        <v>19694</v>
      </c>
      <c r="J1119" s="203">
        <v>7.5780546555744524E-2</v>
      </c>
      <c r="K1119" s="202">
        <v>169</v>
      </c>
      <c r="L1119" s="203">
        <v>7.0770519262981571E-2</v>
      </c>
      <c r="M1119" s="202">
        <v>2974</v>
      </c>
      <c r="N1119" s="203">
        <v>0.15101046003859042</v>
      </c>
      <c r="O1119" s="201"/>
      <c r="P1119" s="204">
        <v>8.2470686767169177</v>
      </c>
      <c r="Q1119" s="204">
        <v>6.0563316809373591</v>
      </c>
      <c r="R1119" s="205">
        <v>2.3241206030150754</v>
      </c>
      <c r="S1119" s="186"/>
    </row>
    <row r="1120" spans="1:19" s="184" customFormat="1" ht="18" customHeight="1">
      <c r="A1120" s="186"/>
      <c r="B1120" s="200" t="s">
        <v>1007</v>
      </c>
      <c r="C1120" s="201"/>
      <c r="D1120" s="201"/>
      <c r="E1120" s="202">
        <v>1711</v>
      </c>
      <c r="F1120" s="203">
        <v>0.14952372629555186</v>
      </c>
      <c r="G1120" s="202">
        <v>9732</v>
      </c>
      <c r="H1120" s="203">
        <v>0.18641892539028829</v>
      </c>
      <c r="I1120" s="202">
        <v>61601</v>
      </c>
      <c r="J1120" s="203">
        <v>0.23703450027320092</v>
      </c>
      <c r="K1120" s="202">
        <v>371</v>
      </c>
      <c r="L1120" s="203">
        <v>3.8121660501438552E-2</v>
      </c>
      <c r="M1120" s="202">
        <v>4166</v>
      </c>
      <c r="N1120" s="203">
        <v>6.7628772260190581E-2</v>
      </c>
      <c r="O1120" s="201"/>
      <c r="P1120" s="204">
        <v>6.3297369502671597</v>
      </c>
      <c r="Q1120" s="204">
        <v>5.6001495566712958</v>
      </c>
      <c r="R1120" s="206"/>
      <c r="S1120" s="186"/>
    </row>
    <row r="1121" spans="1:19" s="184" customFormat="1" ht="18" customHeight="1">
      <c r="A1121" s="186"/>
      <c r="B1121" s="207" t="s">
        <v>887</v>
      </c>
      <c r="C1121" s="208"/>
      <c r="D1121" s="208"/>
      <c r="E1121" s="209">
        <v>6817</v>
      </c>
      <c r="F1121" s="210">
        <v>0.11549930534377012</v>
      </c>
      <c r="G1121" s="209">
        <v>52205</v>
      </c>
      <c r="H1121" s="210">
        <v>1</v>
      </c>
      <c r="I1121" s="209">
        <v>259882</v>
      </c>
      <c r="J1121" s="210">
        <v>1</v>
      </c>
      <c r="K1121" s="209">
        <v>2589</v>
      </c>
      <c r="L1121" s="210">
        <v>4.9592950866775211E-2</v>
      </c>
      <c r="M1121" s="209">
        <v>14420</v>
      </c>
      <c r="N1121" s="210">
        <v>5.5486720896406834E-2</v>
      </c>
      <c r="O1121" s="208"/>
      <c r="P1121" s="211">
        <v>4.9781055454458389</v>
      </c>
      <c r="Q1121" s="211">
        <v>4.5166478555304739</v>
      </c>
      <c r="R1121" s="212">
        <v>1.7487465181058497</v>
      </c>
      <c r="S1121" s="186"/>
    </row>
    <row r="1122" spans="1:19" s="184" customFormat="1" ht="15.75" customHeight="1">
      <c r="A1122" s="186"/>
      <c r="B1122" s="255" t="s">
        <v>988</v>
      </c>
      <c r="C1122" s="255"/>
      <c r="D1122" s="255"/>
      <c r="E1122" s="255"/>
      <c r="F1122" s="255"/>
      <c r="G1122" s="255"/>
      <c r="H1122" s="255"/>
      <c r="I1122" s="255"/>
      <c r="J1122" s="255"/>
      <c r="K1122" s="255"/>
      <c r="L1122" s="255"/>
      <c r="M1122" s="255"/>
      <c r="N1122" s="255"/>
      <c r="O1122" s="255"/>
      <c r="P1122" s="255"/>
      <c r="Q1122" s="255"/>
      <c r="R1122" s="255"/>
      <c r="S1122" s="186"/>
    </row>
    <row r="1123" spans="1:19" s="184" customFormat="1" ht="9" customHeight="1">
      <c r="A1123" s="186"/>
      <c r="B1123" s="186"/>
      <c r="C1123" s="186"/>
      <c r="D1123" s="186"/>
      <c r="E1123" s="186"/>
      <c r="F1123" s="186"/>
      <c r="G1123" s="186"/>
      <c r="H1123" s="186"/>
      <c r="I1123" s="186"/>
      <c r="J1123" s="186"/>
      <c r="K1123" s="186"/>
      <c r="L1123" s="186"/>
      <c r="M1123" s="186"/>
      <c r="N1123" s="186"/>
      <c r="O1123" s="186"/>
      <c r="P1123" s="186"/>
      <c r="Q1123" s="186"/>
      <c r="R1123" s="186"/>
      <c r="S1123" s="186"/>
    </row>
    <row r="1124" spans="1:19" s="184" customFormat="1" ht="9" customHeight="1">
      <c r="A1124" s="186"/>
      <c r="B1124" s="186"/>
      <c r="C1124" s="186"/>
      <c r="D1124" s="186"/>
      <c r="E1124" s="186"/>
      <c r="F1124" s="186"/>
      <c r="G1124" s="186"/>
      <c r="H1124" s="186"/>
      <c r="I1124" s="186"/>
      <c r="J1124" s="186"/>
      <c r="K1124" s="186"/>
      <c r="L1124" s="186"/>
      <c r="M1124" s="186"/>
      <c r="N1124" s="186"/>
      <c r="O1124" s="186"/>
      <c r="P1124" s="186"/>
      <c r="Q1124" s="186"/>
      <c r="R1124" s="186"/>
      <c r="S1124" s="186"/>
    </row>
    <row r="1125" spans="1:19" s="184" customFormat="1" ht="18" customHeight="1">
      <c r="A1125" s="186"/>
      <c r="B1125" s="187" t="s">
        <v>3696</v>
      </c>
      <c r="C1125" s="186"/>
      <c r="D1125" s="186"/>
      <c r="E1125" s="186"/>
      <c r="F1125" s="186"/>
      <c r="G1125" s="186"/>
      <c r="H1125" s="186"/>
      <c r="I1125" s="186"/>
      <c r="J1125" s="186"/>
      <c r="K1125" s="186"/>
      <c r="L1125" s="186"/>
      <c r="M1125" s="186"/>
      <c r="N1125" s="186"/>
      <c r="O1125" s="186"/>
      <c r="P1125" s="186"/>
      <c r="Q1125" s="186"/>
      <c r="R1125" s="186"/>
      <c r="S1125" s="186"/>
    </row>
    <row r="1126" spans="1:19" s="184" customFormat="1" ht="27" customHeight="1">
      <c r="A1126" s="186"/>
      <c r="B1126" s="247"/>
      <c r="C1126" s="188"/>
      <c r="D1126" s="248"/>
      <c r="E1126" s="248"/>
      <c r="F1126" s="248"/>
      <c r="G1126" s="249" t="s">
        <v>893</v>
      </c>
      <c r="H1126" s="249"/>
      <c r="I1126" s="249"/>
      <c r="J1126" s="249"/>
      <c r="K1126" s="249"/>
      <c r="L1126" s="249"/>
      <c r="M1126" s="249"/>
      <c r="N1126" s="249"/>
      <c r="O1126" s="249"/>
      <c r="P1126" s="249"/>
      <c r="Q1126" s="249"/>
      <c r="R1126" s="249"/>
      <c r="S1126" s="186"/>
    </row>
    <row r="1127" spans="1:19" s="184" customFormat="1" ht="18" customHeight="1">
      <c r="A1127" s="186"/>
      <c r="B1127" s="247"/>
      <c r="C1127" s="189"/>
      <c r="D1127" s="248"/>
      <c r="E1127" s="248"/>
      <c r="F1127" s="248"/>
      <c r="G1127" s="250" t="s">
        <v>839</v>
      </c>
      <c r="H1127" s="250"/>
      <c r="I1127" s="250"/>
      <c r="J1127" s="250"/>
      <c r="K1127" s="251" t="s">
        <v>894</v>
      </c>
      <c r="L1127" s="251"/>
      <c r="M1127" s="251"/>
      <c r="N1127" s="251"/>
      <c r="O1127" s="251" t="s">
        <v>895</v>
      </c>
      <c r="P1127" s="252" t="s">
        <v>896</v>
      </c>
      <c r="Q1127" s="252"/>
      <c r="R1127" s="252"/>
      <c r="S1127" s="186"/>
    </row>
    <row r="1128" spans="1:19" s="184" customFormat="1" ht="18" customHeight="1">
      <c r="A1128" s="186"/>
      <c r="B1128" s="253" t="s">
        <v>275</v>
      </c>
      <c r="C1128" s="250" t="s">
        <v>998</v>
      </c>
      <c r="D1128" s="250" t="s">
        <v>897</v>
      </c>
      <c r="E1128" s="254" t="s">
        <v>849</v>
      </c>
      <c r="F1128" s="254"/>
      <c r="G1128" s="250" t="s">
        <v>898</v>
      </c>
      <c r="H1128" s="250"/>
      <c r="I1128" s="250" t="s">
        <v>899</v>
      </c>
      <c r="J1128" s="250"/>
      <c r="K1128" s="251" t="s">
        <v>898</v>
      </c>
      <c r="L1128" s="251"/>
      <c r="M1128" s="251" t="s">
        <v>899</v>
      </c>
      <c r="N1128" s="251"/>
      <c r="O1128" s="251"/>
      <c r="P1128" s="252"/>
      <c r="Q1128" s="252"/>
      <c r="R1128" s="252"/>
      <c r="S1128" s="186"/>
    </row>
    <row r="1129" spans="1:19" s="184" customFormat="1" ht="45.75" customHeight="1">
      <c r="A1129" s="186"/>
      <c r="B1129" s="253"/>
      <c r="C1129" s="250"/>
      <c r="D1129" s="250"/>
      <c r="E1129" s="190" t="s">
        <v>900</v>
      </c>
      <c r="F1129" s="190" t="s">
        <v>901</v>
      </c>
      <c r="G1129" s="190" t="s">
        <v>900</v>
      </c>
      <c r="H1129" s="191" t="s">
        <v>902</v>
      </c>
      <c r="I1129" s="190" t="s">
        <v>900</v>
      </c>
      <c r="J1129" s="191" t="s">
        <v>902</v>
      </c>
      <c r="K1129" s="191" t="s">
        <v>900</v>
      </c>
      <c r="L1129" s="191" t="s">
        <v>901</v>
      </c>
      <c r="M1129" s="191" t="s">
        <v>900</v>
      </c>
      <c r="N1129" s="191" t="s">
        <v>901</v>
      </c>
      <c r="O1129" s="251"/>
      <c r="P1129" s="191" t="s">
        <v>903</v>
      </c>
      <c r="Q1129" s="191" t="s">
        <v>904</v>
      </c>
      <c r="R1129" s="192" t="s">
        <v>905</v>
      </c>
      <c r="S1129" s="186"/>
    </row>
    <row r="1130" spans="1:19" s="184" customFormat="1" ht="15" customHeight="1">
      <c r="A1130" s="186"/>
      <c r="B1130" s="193" t="s">
        <v>285</v>
      </c>
      <c r="C1130" s="194" t="s">
        <v>1003</v>
      </c>
      <c r="D1130" s="194" t="s">
        <v>914</v>
      </c>
      <c r="E1130" s="195">
        <v>2</v>
      </c>
      <c r="F1130" s="196">
        <v>3.4482758620689655E-2</v>
      </c>
      <c r="G1130" s="195">
        <v>56</v>
      </c>
      <c r="H1130" s="196">
        <v>2.8426395939086294E-3</v>
      </c>
      <c r="I1130" s="195">
        <v>610</v>
      </c>
      <c r="J1130" s="196">
        <v>2.2956668347646754E-3</v>
      </c>
      <c r="K1130" s="195">
        <v>5</v>
      </c>
      <c r="L1130" s="196">
        <v>8.9285714285714288E-2</v>
      </c>
      <c r="M1130" s="195">
        <v>37</v>
      </c>
      <c r="N1130" s="196">
        <v>6.0655737704918035E-2</v>
      </c>
      <c r="O1130" s="197" t="s">
        <v>917</v>
      </c>
      <c r="P1130" s="198">
        <v>10.892857142857142</v>
      </c>
      <c r="Q1130" s="198">
        <v>8.9803921568627452</v>
      </c>
      <c r="R1130" s="199"/>
      <c r="S1130" s="186"/>
    </row>
    <row r="1131" spans="1:19" s="184" customFormat="1" ht="15" customHeight="1">
      <c r="A1131" s="186"/>
      <c r="B1131" s="193" t="s">
        <v>684</v>
      </c>
      <c r="C1131" s="194" t="s">
        <v>936</v>
      </c>
      <c r="D1131" s="194" t="s">
        <v>914</v>
      </c>
      <c r="E1131" s="195">
        <v>259</v>
      </c>
      <c r="F1131" s="196">
        <v>2.0963172804532578E-2</v>
      </c>
      <c r="G1131" s="195">
        <v>12096</v>
      </c>
      <c r="H1131" s="196">
        <v>0.61401015228426392</v>
      </c>
      <c r="I1131" s="195">
        <v>184486</v>
      </c>
      <c r="J1131" s="196">
        <v>0.69429244537441948</v>
      </c>
      <c r="K1131" s="195">
        <v>650</v>
      </c>
      <c r="L1131" s="196">
        <v>5.3736772486772486E-2</v>
      </c>
      <c r="M1131" s="195">
        <v>16249</v>
      </c>
      <c r="N1131" s="196">
        <v>8.8077144065132312E-2</v>
      </c>
      <c r="O1131" s="197" t="s">
        <v>971</v>
      </c>
      <c r="P1131" s="198">
        <v>15.251818783068783</v>
      </c>
      <c r="Q1131" s="198">
        <v>12.531801502708369</v>
      </c>
      <c r="R1131" s="199"/>
      <c r="S1131" s="186"/>
    </row>
    <row r="1132" spans="1:19" s="184" customFormat="1" ht="15" customHeight="1">
      <c r="A1132" s="186"/>
      <c r="B1132" s="193" t="s">
        <v>711</v>
      </c>
      <c r="C1132" s="194" t="s">
        <v>917</v>
      </c>
      <c r="D1132" s="194" t="s">
        <v>914</v>
      </c>
      <c r="E1132" s="195">
        <v>5</v>
      </c>
      <c r="F1132" s="196">
        <v>0.35714285714285715</v>
      </c>
      <c r="G1132" s="195">
        <v>9</v>
      </c>
      <c r="H1132" s="196">
        <v>4.5685279187817257E-4</v>
      </c>
      <c r="I1132" s="195">
        <v>48</v>
      </c>
      <c r="J1132" s="196">
        <v>1.8064263617820396E-4</v>
      </c>
      <c r="K1132" s="195">
        <v>1</v>
      </c>
      <c r="L1132" s="196">
        <v>0.1111111111111111</v>
      </c>
      <c r="M1132" s="195">
        <v>5</v>
      </c>
      <c r="N1132" s="196">
        <v>0.10416666666666667</v>
      </c>
      <c r="O1132" s="197" t="s">
        <v>930</v>
      </c>
      <c r="P1132" s="198">
        <v>5.333333333333333</v>
      </c>
      <c r="Q1132" s="198">
        <v>4.25</v>
      </c>
      <c r="R1132" s="199"/>
      <c r="S1132" s="186"/>
    </row>
    <row r="1133" spans="1:19" s="184" customFormat="1" ht="15" customHeight="1">
      <c r="A1133" s="186"/>
      <c r="B1133" s="193" t="s">
        <v>359</v>
      </c>
      <c r="C1133" s="194" t="s">
        <v>1004</v>
      </c>
      <c r="D1133" s="194" t="s">
        <v>914</v>
      </c>
      <c r="E1133" s="195"/>
      <c r="F1133" s="196"/>
      <c r="G1133" s="195">
        <v>3</v>
      </c>
      <c r="H1133" s="196">
        <v>1.5228426395939087E-4</v>
      </c>
      <c r="I1133" s="195">
        <v>34</v>
      </c>
      <c r="J1133" s="196">
        <v>1.2795520062622781E-4</v>
      </c>
      <c r="K1133" s="195">
        <v>1</v>
      </c>
      <c r="L1133" s="196">
        <v>0.33333333333333331</v>
      </c>
      <c r="M1133" s="195">
        <v>10</v>
      </c>
      <c r="N1133" s="196">
        <v>0.29411764705882354</v>
      </c>
      <c r="O1133" s="197" t="s">
        <v>931</v>
      </c>
      <c r="P1133" s="198">
        <v>11.333333333333334</v>
      </c>
      <c r="Q1133" s="198">
        <v>4.5</v>
      </c>
      <c r="R1133" s="199"/>
      <c r="S1133" s="186"/>
    </row>
    <row r="1134" spans="1:19" s="184" customFormat="1" ht="15" customHeight="1">
      <c r="A1134" s="186"/>
      <c r="B1134" s="193" t="s">
        <v>305</v>
      </c>
      <c r="C1134" s="194" t="s">
        <v>1003</v>
      </c>
      <c r="D1134" s="194" t="s">
        <v>914</v>
      </c>
      <c r="E1134" s="195"/>
      <c r="F1134" s="196"/>
      <c r="G1134" s="195">
        <v>7</v>
      </c>
      <c r="H1134" s="196">
        <v>3.5532994923857868E-4</v>
      </c>
      <c r="I1134" s="195">
        <v>65</v>
      </c>
      <c r="J1134" s="196">
        <v>2.4462023649131787E-4</v>
      </c>
      <c r="K1134" s="195">
        <v>1</v>
      </c>
      <c r="L1134" s="196">
        <v>0.14285714285714285</v>
      </c>
      <c r="M1134" s="195">
        <v>2</v>
      </c>
      <c r="N1134" s="196">
        <v>3.0769230769230771E-2</v>
      </c>
      <c r="O1134" s="197" t="s">
        <v>918</v>
      </c>
      <c r="P1134" s="198">
        <v>9.2857142857142865</v>
      </c>
      <c r="Q1134" s="198">
        <v>7.166666666666667</v>
      </c>
      <c r="R1134" s="199"/>
      <c r="S1134" s="186"/>
    </row>
    <row r="1135" spans="1:19" s="184" customFormat="1" ht="15" customHeight="1">
      <c r="A1135" s="186"/>
      <c r="B1135" s="193" t="s">
        <v>682</v>
      </c>
      <c r="C1135" s="194" t="s">
        <v>936</v>
      </c>
      <c r="D1135" s="194" t="s">
        <v>914</v>
      </c>
      <c r="E1135" s="195">
        <v>255</v>
      </c>
      <c r="F1135" s="196">
        <v>6.0830152671755726E-2</v>
      </c>
      <c r="G1135" s="195">
        <v>3937</v>
      </c>
      <c r="H1135" s="196">
        <v>0.1998477157360406</v>
      </c>
      <c r="I1135" s="195">
        <v>41053</v>
      </c>
      <c r="J1135" s="196">
        <v>0.15449837797966265</v>
      </c>
      <c r="K1135" s="195">
        <v>123</v>
      </c>
      <c r="L1135" s="196">
        <v>3.1242062484124967E-2</v>
      </c>
      <c r="M1135" s="195">
        <v>3526</v>
      </c>
      <c r="N1135" s="196">
        <v>8.5888972791269821E-2</v>
      </c>
      <c r="O1135" s="197" t="s">
        <v>952</v>
      </c>
      <c r="P1135" s="198">
        <v>10.42748285496571</v>
      </c>
      <c r="Q1135" s="198">
        <v>8.7417409543786047</v>
      </c>
      <c r="R1135" s="199"/>
      <c r="S1135" s="186"/>
    </row>
    <row r="1136" spans="1:19" s="184" customFormat="1" ht="15" customHeight="1">
      <c r="A1136" s="186"/>
      <c r="B1136" s="193" t="s">
        <v>348</v>
      </c>
      <c r="C1136" s="194" t="s">
        <v>1004</v>
      </c>
      <c r="D1136" s="194" t="s">
        <v>914</v>
      </c>
      <c r="E1136" s="195"/>
      <c r="F1136" s="196"/>
      <c r="G1136" s="195">
        <v>6</v>
      </c>
      <c r="H1136" s="196">
        <v>3.0456852791878173E-4</v>
      </c>
      <c r="I1136" s="195">
        <v>168</v>
      </c>
      <c r="J1136" s="196">
        <v>6.3224922662371381E-4</v>
      </c>
      <c r="K1136" s="195">
        <v>1</v>
      </c>
      <c r="L1136" s="196">
        <v>0.16666666666666666</v>
      </c>
      <c r="M1136" s="195">
        <v>29</v>
      </c>
      <c r="N1136" s="196">
        <v>0.17261904761904762</v>
      </c>
      <c r="O1136" s="197" t="s">
        <v>938</v>
      </c>
      <c r="P1136" s="198">
        <v>28</v>
      </c>
      <c r="Q1136" s="198">
        <v>21.2</v>
      </c>
      <c r="R1136" s="199"/>
      <c r="S1136" s="186"/>
    </row>
    <row r="1137" spans="1:19" s="184" customFormat="1" ht="15" customHeight="1">
      <c r="A1137" s="186"/>
      <c r="B1137" s="193" t="s">
        <v>683</v>
      </c>
      <c r="C1137" s="194" t="s">
        <v>936</v>
      </c>
      <c r="D1137" s="194" t="s">
        <v>914</v>
      </c>
      <c r="E1137" s="195">
        <v>22</v>
      </c>
      <c r="F1137" s="196">
        <v>2.7160493827160494E-2</v>
      </c>
      <c r="G1137" s="195">
        <v>788</v>
      </c>
      <c r="H1137" s="196">
        <v>0.04</v>
      </c>
      <c r="I1137" s="195">
        <v>11885</v>
      </c>
      <c r="J1137" s="196">
        <v>4.4727869395374042E-2</v>
      </c>
      <c r="K1137" s="195">
        <v>86</v>
      </c>
      <c r="L1137" s="196">
        <v>0.10913705583756345</v>
      </c>
      <c r="M1137" s="195">
        <v>2090</v>
      </c>
      <c r="N1137" s="196">
        <v>0.17585191417753471</v>
      </c>
      <c r="O1137" s="197" t="s">
        <v>951</v>
      </c>
      <c r="P1137" s="198">
        <v>15.082487309644669</v>
      </c>
      <c r="Q1137" s="198">
        <v>10.4002849002849</v>
      </c>
      <c r="R1137" s="199"/>
      <c r="S1137" s="186"/>
    </row>
    <row r="1138" spans="1:19" s="184" customFormat="1" ht="15" customHeight="1">
      <c r="A1138" s="186"/>
      <c r="B1138" s="193" t="s">
        <v>554</v>
      </c>
      <c r="C1138" s="194" t="s">
        <v>928</v>
      </c>
      <c r="D1138" s="194" t="s">
        <v>914</v>
      </c>
      <c r="E1138" s="195"/>
      <c r="F1138" s="196"/>
      <c r="G1138" s="195">
        <v>4</v>
      </c>
      <c r="H1138" s="196">
        <v>2.0304568527918781E-4</v>
      </c>
      <c r="I1138" s="195">
        <v>48</v>
      </c>
      <c r="J1138" s="196">
        <v>1.8064263617820396E-4</v>
      </c>
      <c r="K1138" s="195">
        <v>1</v>
      </c>
      <c r="L1138" s="196">
        <v>0.25</v>
      </c>
      <c r="M1138" s="195">
        <v>7</v>
      </c>
      <c r="N1138" s="196">
        <v>0.14583333333333334</v>
      </c>
      <c r="O1138" s="197" t="s">
        <v>918</v>
      </c>
      <c r="P1138" s="198">
        <v>12</v>
      </c>
      <c r="Q1138" s="198">
        <v>7</v>
      </c>
      <c r="R1138" s="199"/>
      <c r="S1138" s="186"/>
    </row>
    <row r="1139" spans="1:19" s="184" customFormat="1" ht="15" customHeight="1">
      <c r="A1139" s="186"/>
      <c r="B1139" s="193" t="s">
        <v>797</v>
      </c>
      <c r="C1139" s="194" t="s">
        <v>1003</v>
      </c>
      <c r="D1139" s="194" t="s">
        <v>914</v>
      </c>
      <c r="E1139" s="195"/>
      <c r="F1139" s="196"/>
      <c r="G1139" s="195">
        <v>6</v>
      </c>
      <c r="H1139" s="196">
        <v>3.0456852791878173E-4</v>
      </c>
      <c r="I1139" s="195">
        <v>29</v>
      </c>
      <c r="J1139" s="196">
        <v>1.091382593576649E-4</v>
      </c>
      <c r="K1139" s="195"/>
      <c r="L1139" s="196"/>
      <c r="M1139" s="195"/>
      <c r="N1139" s="196"/>
      <c r="O1139" s="197" t="s">
        <v>943</v>
      </c>
      <c r="P1139" s="198">
        <v>4.833333333333333</v>
      </c>
      <c r="Q1139" s="198">
        <v>4.833333333333333</v>
      </c>
      <c r="R1139" s="199"/>
      <c r="S1139" s="186"/>
    </row>
    <row r="1140" spans="1:19" s="184" customFormat="1" ht="15" customHeight="1">
      <c r="A1140" s="186"/>
      <c r="B1140" s="193" t="s">
        <v>800</v>
      </c>
      <c r="C1140" s="194" t="s">
        <v>1004</v>
      </c>
      <c r="D1140" s="194" t="s">
        <v>914</v>
      </c>
      <c r="E1140" s="195"/>
      <c r="F1140" s="196"/>
      <c r="G1140" s="195">
        <v>4</v>
      </c>
      <c r="H1140" s="196">
        <v>2.0304568527918781E-4</v>
      </c>
      <c r="I1140" s="195">
        <v>77</v>
      </c>
      <c r="J1140" s="196">
        <v>2.8978089553586883E-4</v>
      </c>
      <c r="K1140" s="195"/>
      <c r="L1140" s="196"/>
      <c r="M1140" s="195"/>
      <c r="N1140" s="196"/>
      <c r="O1140" s="197" t="s">
        <v>987</v>
      </c>
      <c r="P1140" s="198">
        <v>19.25</v>
      </c>
      <c r="Q1140" s="198">
        <v>19.25</v>
      </c>
      <c r="R1140" s="199"/>
      <c r="S1140" s="186"/>
    </row>
    <row r="1141" spans="1:19" s="184" customFormat="1" ht="15" customHeight="1">
      <c r="A1141" s="186"/>
      <c r="B1141" s="193" t="s">
        <v>290</v>
      </c>
      <c r="C1141" s="194" t="s">
        <v>1003</v>
      </c>
      <c r="D1141" s="194" t="s">
        <v>914</v>
      </c>
      <c r="E1141" s="195"/>
      <c r="F1141" s="196"/>
      <c r="G1141" s="195">
        <v>9</v>
      </c>
      <c r="H1141" s="196">
        <v>4.5685279187817257E-4</v>
      </c>
      <c r="I1141" s="195">
        <v>88</v>
      </c>
      <c r="J1141" s="196">
        <v>3.3117816632670724E-4</v>
      </c>
      <c r="K1141" s="195">
        <v>1</v>
      </c>
      <c r="L1141" s="196">
        <v>0.1111111111111111</v>
      </c>
      <c r="M1141" s="195">
        <v>6</v>
      </c>
      <c r="N1141" s="196">
        <v>6.8181818181818177E-2</v>
      </c>
      <c r="O1141" s="197" t="s">
        <v>918</v>
      </c>
      <c r="P1141" s="198">
        <v>9.7777777777777786</v>
      </c>
      <c r="Q1141" s="198">
        <v>7.75</v>
      </c>
      <c r="R1141" s="199"/>
      <c r="S1141" s="186"/>
    </row>
    <row r="1142" spans="1:19" s="184" customFormat="1" ht="15" customHeight="1">
      <c r="A1142" s="186"/>
      <c r="B1142" s="193" t="s">
        <v>295</v>
      </c>
      <c r="C1142" s="194" t="s">
        <v>1003</v>
      </c>
      <c r="D1142" s="194" t="s">
        <v>914</v>
      </c>
      <c r="E1142" s="195"/>
      <c r="F1142" s="196"/>
      <c r="G1142" s="195">
        <v>10</v>
      </c>
      <c r="H1142" s="196">
        <v>5.0761421319796957E-4</v>
      </c>
      <c r="I1142" s="195">
        <v>176</v>
      </c>
      <c r="J1142" s="196">
        <v>6.6235633265341448E-4</v>
      </c>
      <c r="K1142" s="195">
        <v>2</v>
      </c>
      <c r="L1142" s="196">
        <v>0.2</v>
      </c>
      <c r="M1142" s="195">
        <v>65</v>
      </c>
      <c r="N1142" s="196">
        <v>0.36931818181818182</v>
      </c>
      <c r="O1142" s="197" t="s">
        <v>923</v>
      </c>
      <c r="P1142" s="198">
        <v>17.600000000000001</v>
      </c>
      <c r="Q1142" s="198">
        <v>7.875</v>
      </c>
      <c r="R1142" s="199"/>
      <c r="S1142" s="186"/>
    </row>
    <row r="1143" spans="1:19" s="184" customFormat="1" ht="15" customHeight="1">
      <c r="A1143" s="186"/>
      <c r="B1143" s="193" t="s">
        <v>679</v>
      </c>
      <c r="C1143" s="194" t="s">
        <v>936</v>
      </c>
      <c r="D1143" s="194" t="s">
        <v>914</v>
      </c>
      <c r="E1143" s="195">
        <v>45</v>
      </c>
      <c r="F1143" s="196">
        <v>0.1066350710900474</v>
      </c>
      <c r="G1143" s="195">
        <v>377</v>
      </c>
      <c r="H1143" s="196">
        <v>1.9137055837563453E-2</v>
      </c>
      <c r="I1143" s="195">
        <v>3970</v>
      </c>
      <c r="J1143" s="196">
        <v>1.4940651367238952E-2</v>
      </c>
      <c r="K1143" s="195">
        <v>50</v>
      </c>
      <c r="L1143" s="196">
        <v>0.13262599469496023</v>
      </c>
      <c r="M1143" s="195">
        <v>706</v>
      </c>
      <c r="N1143" s="196">
        <v>0.1778337531486146</v>
      </c>
      <c r="O1143" s="197" t="s">
        <v>926</v>
      </c>
      <c r="P1143" s="198">
        <v>10.530503978779841</v>
      </c>
      <c r="Q1143" s="198">
        <v>7.2262996941896027</v>
      </c>
      <c r="R1143" s="199"/>
      <c r="S1143" s="186"/>
    </row>
    <row r="1144" spans="1:19" s="184" customFormat="1" ht="15" customHeight="1">
      <c r="A1144" s="186"/>
      <c r="B1144" s="193" t="s">
        <v>759</v>
      </c>
      <c r="C1144" s="194" t="s">
        <v>918</v>
      </c>
      <c r="D1144" s="194" t="s">
        <v>914</v>
      </c>
      <c r="E1144" s="195">
        <v>113</v>
      </c>
      <c r="F1144" s="196">
        <v>0.12668161434977579</v>
      </c>
      <c r="G1144" s="195">
        <v>779</v>
      </c>
      <c r="H1144" s="196">
        <v>3.9543147208121826E-2</v>
      </c>
      <c r="I1144" s="195">
        <v>5692</v>
      </c>
      <c r="J1144" s="196">
        <v>2.142120594013202E-2</v>
      </c>
      <c r="K1144" s="195">
        <v>20</v>
      </c>
      <c r="L1144" s="196">
        <v>2.5673940949935817E-2</v>
      </c>
      <c r="M1144" s="195">
        <v>233</v>
      </c>
      <c r="N1144" s="196">
        <v>4.0934645115952212E-2</v>
      </c>
      <c r="O1144" s="197" t="s">
        <v>921</v>
      </c>
      <c r="P1144" s="198">
        <v>7.3068035943517327</v>
      </c>
      <c r="Q1144" s="198">
        <v>6.6126482213438731</v>
      </c>
      <c r="R1144" s="199"/>
      <c r="S1144" s="186"/>
    </row>
    <row r="1145" spans="1:19" s="184" customFormat="1" ht="15" customHeight="1">
      <c r="A1145" s="186"/>
      <c r="B1145" s="193" t="s">
        <v>681</v>
      </c>
      <c r="C1145" s="194" t="s">
        <v>936</v>
      </c>
      <c r="D1145" s="194" t="s">
        <v>914</v>
      </c>
      <c r="E1145" s="195">
        <v>65</v>
      </c>
      <c r="F1145" s="196">
        <v>8.9655172413793102E-2</v>
      </c>
      <c r="G1145" s="195">
        <v>660</v>
      </c>
      <c r="H1145" s="196">
        <v>3.3502538071065992E-2</v>
      </c>
      <c r="I1145" s="195">
        <v>6322</v>
      </c>
      <c r="J1145" s="196">
        <v>2.3792140539970946E-2</v>
      </c>
      <c r="K1145" s="195">
        <v>22</v>
      </c>
      <c r="L1145" s="196">
        <v>3.3333333333333333E-2</v>
      </c>
      <c r="M1145" s="195">
        <v>326</v>
      </c>
      <c r="N1145" s="196">
        <v>5.1565960139196454E-2</v>
      </c>
      <c r="O1145" s="197" t="s">
        <v>953</v>
      </c>
      <c r="P1145" s="198">
        <v>9.5787878787878782</v>
      </c>
      <c r="Q1145" s="198">
        <v>8.5360501567398117</v>
      </c>
      <c r="R1145" s="199"/>
      <c r="S1145" s="186"/>
    </row>
    <row r="1146" spans="1:19" s="184" customFormat="1" ht="15" customHeight="1">
      <c r="A1146" s="186"/>
      <c r="B1146" s="193" t="s">
        <v>728</v>
      </c>
      <c r="C1146" s="194" t="s">
        <v>953</v>
      </c>
      <c r="D1146" s="194" t="s">
        <v>914</v>
      </c>
      <c r="E1146" s="195"/>
      <c r="F1146" s="196"/>
      <c r="G1146" s="195">
        <v>3</v>
      </c>
      <c r="H1146" s="196">
        <v>1.5228426395939087E-4</v>
      </c>
      <c r="I1146" s="195">
        <v>50</v>
      </c>
      <c r="J1146" s="196">
        <v>1.8816941268562913E-4</v>
      </c>
      <c r="K1146" s="195"/>
      <c r="L1146" s="196"/>
      <c r="M1146" s="195"/>
      <c r="N1146" s="196"/>
      <c r="O1146" s="197" t="s">
        <v>956</v>
      </c>
      <c r="P1146" s="198">
        <v>16.666666666666668</v>
      </c>
      <c r="Q1146" s="198">
        <v>16.666666666666668</v>
      </c>
      <c r="R1146" s="199"/>
      <c r="S1146" s="186"/>
    </row>
    <row r="1147" spans="1:19" s="184" customFormat="1" ht="15" customHeight="1">
      <c r="A1147" s="186"/>
      <c r="B1147" s="193" t="s">
        <v>758</v>
      </c>
      <c r="C1147" s="194" t="s">
        <v>918</v>
      </c>
      <c r="D1147" s="194" t="s">
        <v>914</v>
      </c>
      <c r="E1147" s="195">
        <v>7</v>
      </c>
      <c r="F1147" s="196">
        <v>0.11475409836065574</v>
      </c>
      <c r="G1147" s="195">
        <v>54</v>
      </c>
      <c r="H1147" s="196">
        <v>2.7411167512690357E-3</v>
      </c>
      <c r="I1147" s="195">
        <v>356</v>
      </c>
      <c r="J1147" s="196">
        <v>1.3397662183216794E-3</v>
      </c>
      <c r="K1147" s="195"/>
      <c r="L1147" s="196"/>
      <c r="M1147" s="195"/>
      <c r="N1147" s="196"/>
      <c r="O1147" s="197" t="s">
        <v>953</v>
      </c>
      <c r="P1147" s="198">
        <v>6.5925925925925926</v>
      </c>
      <c r="Q1147" s="198">
        <v>6.5925925925925926</v>
      </c>
      <c r="R1147" s="199"/>
      <c r="S1147" s="186"/>
    </row>
    <row r="1148" spans="1:19" s="184" customFormat="1" ht="15" customHeight="1">
      <c r="A1148" s="186"/>
      <c r="B1148" s="193" t="s">
        <v>538</v>
      </c>
      <c r="C1148" s="194" t="s">
        <v>1567</v>
      </c>
      <c r="D1148" s="194" t="s">
        <v>914</v>
      </c>
      <c r="E1148" s="195"/>
      <c r="F1148" s="196"/>
      <c r="G1148" s="195">
        <v>8</v>
      </c>
      <c r="H1148" s="196">
        <v>4.0609137055837562E-4</v>
      </c>
      <c r="I1148" s="195">
        <v>98</v>
      </c>
      <c r="J1148" s="196">
        <v>3.6881204886383311E-4</v>
      </c>
      <c r="K1148" s="195">
        <v>2</v>
      </c>
      <c r="L1148" s="196">
        <v>0.25</v>
      </c>
      <c r="M1148" s="195">
        <v>54</v>
      </c>
      <c r="N1148" s="196">
        <v>0.55102040816326525</v>
      </c>
      <c r="O1148" s="197" t="s">
        <v>930</v>
      </c>
      <c r="P1148" s="198">
        <v>12.25</v>
      </c>
      <c r="Q1148" s="198">
        <v>4.333333333333333</v>
      </c>
      <c r="R1148" s="199"/>
      <c r="S1148" s="186"/>
    </row>
    <row r="1149" spans="1:19" s="184" customFormat="1" ht="15" customHeight="1">
      <c r="A1149" s="186"/>
      <c r="B1149" s="193" t="s">
        <v>478</v>
      </c>
      <c r="C1149" s="194" t="s">
        <v>999</v>
      </c>
      <c r="D1149" s="194" t="s">
        <v>907</v>
      </c>
      <c r="E1149" s="195"/>
      <c r="F1149" s="196"/>
      <c r="G1149" s="195">
        <v>4</v>
      </c>
      <c r="H1149" s="196">
        <v>2.0304568527918781E-4</v>
      </c>
      <c r="I1149" s="195">
        <v>228</v>
      </c>
      <c r="J1149" s="196">
        <v>8.5805252184646881E-4</v>
      </c>
      <c r="K1149" s="195">
        <v>4</v>
      </c>
      <c r="L1149" s="196">
        <v>1</v>
      </c>
      <c r="M1149" s="195">
        <v>160</v>
      </c>
      <c r="N1149" s="196">
        <v>0.70175438596491224</v>
      </c>
      <c r="O1149" s="197" t="s">
        <v>943</v>
      </c>
      <c r="P1149" s="198">
        <v>57</v>
      </c>
      <c r="Q1149" s="198"/>
      <c r="R1149" s="199">
        <v>3.25</v>
      </c>
      <c r="S1149" s="186"/>
    </row>
    <row r="1150" spans="1:19" s="184" customFormat="1" ht="15" customHeight="1">
      <c r="A1150" s="186"/>
      <c r="B1150" s="193" t="s">
        <v>289</v>
      </c>
      <c r="C1150" s="194" t="s">
        <v>1003</v>
      </c>
      <c r="D1150" s="194" t="s">
        <v>914</v>
      </c>
      <c r="E1150" s="195"/>
      <c r="F1150" s="196"/>
      <c r="G1150" s="195">
        <v>5</v>
      </c>
      <c r="H1150" s="196">
        <v>2.5380710659898478E-4</v>
      </c>
      <c r="I1150" s="195">
        <v>197</v>
      </c>
      <c r="J1150" s="196">
        <v>7.4138748598137876E-4</v>
      </c>
      <c r="K1150" s="195">
        <v>3</v>
      </c>
      <c r="L1150" s="196">
        <v>0.6</v>
      </c>
      <c r="M1150" s="195">
        <v>144</v>
      </c>
      <c r="N1150" s="196">
        <v>0.73096446700507611</v>
      </c>
      <c r="O1150" s="197" t="s">
        <v>920</v>
      </c>
      <c r="P1150" s="198">
        <v>39.4</v>
      </c>
      <c r="Q1150" s="198">
        <v>7</v>
      </c>
      <c r="R1150" s="199"/>
      <c r="S1150" s="186"/>
    </row>
    <row r="1151" spans="1:19" s="184" customFormat="1" ht="15" customHeight="1">
      <c r="A1151" s="186"/>
      <c r="B1151" s="193" t="s">
        <v>680</v>
      </c>
      <c r="C1151" s="194" t="s">
        <v>936</v>
      </c>
      <c r="D1151" s="194" t="s">
        <v>914</v>
      </c>
      <c r="E1151" s="195">
        <v>35</v>
      </c>
      <c r="F1151" s="196">
        <v>8.5365853658536592E-2</v>
      </c>
      <c r="G1151" s="195">
        <v>375</v>
      </c>
      <c r="H1151" s="196">
        <v>1.9035532994923859E-2</v>
      </c>
      <c r="I1151" s="195">
        <v>3324</v>
      </c>
      <c r="J1151" s="196">
        <v>1.2509502555340625E-2</v>
      </c>
      <c r="K1151" s="195">
        <v>14</v>
      </c>
      <c r="L1151" s="196">
        <v>3.7333333333333336E-2</v>
      </c>
      <c r="M1151" s="195">
        <v>136</v>
      </c>
      <c r="N1151" s="196">
        <v>4.0914560770156441E-2</v>
      </c>
      <c r="O1151" s="197" t="s">
        <v>921</v>
      </c>
      <c r="P1151" s="198">
        <v>8.8640000000000008</v>
      </c>
      <c r="Q1151" s="198">
        <v>7.9778393351800556</v>
      </c>
      <c r="R1151" s="199"/>
      <c r="S1151" s="186"/>
    </row>
    <row r="1152" spans="1:19" s="184" customFormat="1" ht="15" customHeight="1">
      <c r="A1152" s="186"/>
      <c r="B1152" s="193" t="s">
        <v>699</v>
      </c>
      <c r="C1152" s="194" t="s">
        <v>939</v>
      </c>
      <c r="D1152" s="194" t="s">
        <v>914</v>
      </c>
      <c r="E1152" s="195">
        <v>7</v>
      </c>
      <c r="F1152" s="196">
        <v>6.5420560747663545E-2</v>
      </c>
      <c r="G1152" s="195">
        <v>100</v>
      </c>
      <c r="H1152" s="196">
        <v>5.076142131979695E-3</v>
      </c>
      <c r="I1152" s="195">
        <v>779</v>
      </c>
      <c r="J1152" s="196">
        <v>2.9316794496421017E-3</v>
      </c>
      <c r="K1152" s="195">
        <v>25</v>
      </c>
      <c r="L1152" s="196">
        <v>0.25</v>
      </c>
      <c r="M1152" s="195">
        <v>102</v>
      </c>
      <c r="N1152" s="196">
        <v>0.13093709884467267</v>
      </c>
      <c r="O1152" s="197" t="s">
        <v>924</v>
      </c>
      <c r="P1152" s="198">
        <v>7.79</v>
      </c>
      <c r="Q1152" s="198">
        <v>5.36</v>
      </c>
      <c r="R1152" s="199"/>
      <c r="S1152" s="186"/>
    </row>
    <row r="1153" spans="1:19" s="184" customFormat="1" ht="15" customHeight="1">
      <c r="A1153" s="186"/>
      <c r="B1153" s="193" t="s">
        <v>686</v>
      </c>
      <c r="C1153" s="194" t="s">
        <v>936</v>
      </c>
      <c r="D1153" s="194" t="s">
        <v>914</v>
      </c>
      <c r="E1153" s="195">
        <v>6</v>
      </c>
      <c r="F1153" s="196">
        <v>0.16216216216216217</v>
      </c>
      <c r="G1153" s="195">
        <v>31</v>
      </c>
      <c r="H1153" s="196">
        <v>1.5736040609137057E-3</v>
      </c>
      <c r="I1153" s="195">
        <v>225</v>
      </c>
      <c r="J1153" s="196">
        <v>8.4676235708533107E-4</v>
      </c>
      <c r="K1153" s="195">
        <v>3</v>
      </c>
      <c r="L1153" s="196">
        <v>9.6774193548387094E-2</v>
      </c>
      <c r="M1153" s="195">
        <v>17</v>
      </c>
      <c r="N1153" s="196">
        <v>7.5555555555555556E-2</v>
      </c>
      <c r="O1153" s="197" t="s">
        <v>916</v>
      </c>
      <c r="P1153" s="198">
        <v>7.258064516129032</v>
      </c>
      <c r="Q1153" s="198">
        <v>5.7142857142857144</v>
      </c>
      <c r="R1153" s="199"/>
      <c r="S1153" s="186"/>
    </row>
    <row r="1154" spans="1:19" s="184" customFormat="1" ht="15" customHeight="1">
      <c r="A1154" s="186"/>
      <c r="B1154" s="193" t="s">
        <v>685</v>
      </c>
      <c r="C1154" s="194" t="s">
        <v>936</v>
      </c>
      <c r="D1154" s="194" t="s">
        <v>914</v>
      </c>
      <c r="E1154" s="195">
        <v>5</v>
      </c>
      <c r="F1154" s="196">
        <v>6.5789473684210523E-2</v>
      </c>
      <c r="G1154" s="195">
        <v>71</v>
      </c>
      <c r="H1154" s="196">
        <v>3.6040609137055839E-3</v>
      </c>
      <c r="I1154" s="195">
        <v>473</v>
      </c>
      <c r="J1154" s="196">
        <v>1.7800826440060515E-3</v>
      </c>
      <c r="K1154" s="195"/>
      <c r="L1154" s="196"/>
      <c r="M1154" s="195"/>
      <c r="N1154" s="196"/>
      <c r="O1154" s="197" t="s">
        <v>917</v>
      </c>
      <c r="P1154" s="198">
        <v>6.6619718309859151</v>
      </c>
      <c r="Q1154" s="198">
        <v>6.6619718309859151</v>
      </c>
      <c r="R1154" s="199"/>
      <c r="S1154" s="186"/>
    </row>
    <row r="1155" spans="1:19" s="184" customFormat="1" ht="15" customHeight="1">
      <c r="A1155" s="186"/>
      <c r="B1155" s="193" t="s">
        <v>698</v>
      </c>
      <c r="C1155" s="194" t="s">
        <v>939</v>
      </c>
      <c r="D1155" s="194" t="s">
        <v>914</v>
      </c>
      <c r="E1155" s="195">
        <v>4</v>
      </c>
      <c r="F1155" s="196">
        <v>7.0175438596491224E-2</v>
      </c>
      <c r="G1155" s="195">
        <v>53</v>
      </c>
      <c r="H1155" s="196">
        <v>2.6903553299492387E-3</v>
      </c>
      <c r="I1155" s="195">
        <v>586</v>
      </c>
      <c r="J1155" s="196">
        <v>2.2053455166755735E-3</v>
      </c>
      <c r="K1155" s="195">
        <v>16</v>
      </c>
      <c r="L1155" s="196">
        <v>0.30188679245283018</v>
      </c>
      <c r="M1155" s="195">
        <v>205</v>
      </c>
      <c r="N1155" s="196">
        <v>0.34982935153583616</v>
      </c>
      <c r="O1155" s="197" t="s">
        <v>928</v>
      </c>
      <c r="P1155" s="198">
        <v>11.056603773584905</v>
      </c>
      <c r="Q1155" s="198">
        <v>5.9729729729729728</v>
      </c>
      <c r="R1155" s="199"/>
      <c r="S1155" s="186"/>
    </row>
    <row r="1156" spans="1:19" s="184" customFormat="1" ht="15" customHeight="1">
      <c r="A1156" s="186"/>
      <c r="B1156" s="193" t="s">
        <v>757</v>
      </c>
      <c r="C1156" s="194" t="s">
        <v>918</v>
      </c>
      <c r="D1156" s="194" t="s">
        <v>914</v>
      </c>
      <c r="E1156" s="195"/>
      <c r="F1156" s="196"/>
      <c r="G1156" s="195">
        <v>40</v>
      </c>
      <c r="H1156" s="196">
        <v>2.0304568527918783E-3</v>
      </c>
      <c r="I1156" s="195">
        <v>475</v>
      </c>
      <c r="J1156" s="196">
        <v>1.7876094205134766E-3</v>
      </c>
      <c r="K1156" s="195">
        <v>6</v>
      </c>
      <c r="L1156" s="196">
        <v>0.15</v>
      </c>
      <c r="M1156" s="195">
        <v>39</v>
      </c>
      <c r="N1156" s="196">
        <v>8.2105263157894737E-2</v>
      </c>
      <c r="O1156" s="197" t="s">
        <v>923</v>
      </c>
      <c r="P1156" s="198">
        <v>11.875</v>
      </c>
      <c r="Q1156" s="198">
        <v>8.5882352941176467</v>
      </c>
      <c r="R1156" s="199"/>
      <c r="S1156" s="186"/>
    </row>
    <row r="1157" spans="1:19" s="184" customFormat="1" ht="15" customHeight="1">
      <c r="A1157" s="186"/>
      <c r="B1157" s="193" t="s">
        <v>537</v>
      </c>
      <c r="C1157" s="194" t="s">
        <v>1567</v>
      </c>
      <c r="D1157" s="194" t="s">
        <v>914</v>
      </c>
      <c r="E1157" s="195">
        <v>1</v>
      </c>
      <c r="F1157" s="196">
        <v>0.2</v>
      </c>
      <c r="G1157" s="195">
        <v>4</v>
      </c>
      <c r="H1157" s="196">
        <v>2.0304568527918781E-4</v>
      </c>
      <c r="I1157" s="195">
        <v>39</v>
      </c>
      <c r="J1157" s="196">
        <v>1.4677214189479071E-4</v>
      </c>
      <c r="K1157" s="195">
        <v>1</v>
      </c>
      <c r="L1157" s="196">
        <v>0.25</v>
      </c>
      <c r="M1157" s="195">
        <v>15</v>
      </c>
      <c r="N1157" s="196">
        <v>0.38461538461538464</v>
      </c>
      <c r="O1157" s="197" t="s">
        <v>927</v>
      </c>
      <c r="P1157" s="198">
        <v>9.75</v>
      </c>
      <c r="Q1157" s="198">
        <v>5.333333333333333</v>
      </c>
      <c r="R1157" s="199"/>
      <c r="S1157" s="186"/>
    </row>
    <row r="1158" spans="1:19" s="184" customFormat="1" ht="15" customHeight="1">
      <c r="A1158" s="186"/>
      <c r="B1158" s="193" t="s">
        <v>394</v>
      </c>
      <c r="C1158" s="194" t="s">
        <v>1000</v>
      </c>
      <c r="D1158" s="194" t="s">
        <v>914</v>
      </c>
      <c r="E1158" s="195"/>
      <c r="F1158" s="196"/>
      <c r="G1158" s="195">
        <v>3</v>
      </c>
      <c r="H1158" s="196">
        <v>1.5228426395939087E-4</v>
      </c>
      <c r="I1158" s="195">
        <v>12</v>
      </c>
      <c r="J1158" s="196">
        <v>4.5160659044550989E-5</v>
      </c>
      <c r="K1158" s="195"/>
      <c r="L1158" s="196"/>
      <c r="M1158" s="195"/>
      <c r="N1158" s="196"/>
      <c r="O1158" s="197" t="s">
        <v>909</v>
      </c>
      <c r="P1158" s="198">
        <v>4</v>
      </c>
      <c r="Q1158" s="198">
        <v>4</v>
      </c>
      <c r="R1158" s="199"/>
      <c r="S1158" s="186"/>
    </row>
    <row r="1159" spans="1:19" s="184" customFormat="1" ht="15" customHeight="1">
      <c r="A1159" s="186"/>
      <c r="B1159" s="193" t="s">
        <v>678</v>
      </c>
      <c r="C1159" s="194" t="s">
        <v>936</v>
      </c>
      <c r="D1159" s="194" t="s">
        <v>907</v>
      </c>
      <c r="E1159" s="195">
        <v>1</v>
      </c>
      <c r="F1159" s="196">
        <v>1.2987012987012988E-2</v>
      </c>
      <c r="G1159" s="195">
        <v>76</v>
      </c>
      <c r="H1159" s="196">
        <v>3.8578680203045683E-3</v>
      </c>
      <c r="I1159" s="195">
        <v>2426</v>
      </c>
      <c r="J1159" s="196">
        <v>9.1299799035067259E-3</v>
      </c>
      <c r="K1159" s="195">
        <v>13</v>
      </c>
      <c r="L1159" s="196">
        <v>0.17105263157894737</v>
      </c>
      <c r="M1159" s="195">
        <v>637</v>
      </c>
      <c r="N1159" s="196">
        <v>0.26257213520197858</v>
      </c>
      <c r="O1159" s="197" t="s">
        <v>970</v>
      </c>
      <c r="P1159" s="198">
        <v>31.921052631578949</v>
      </c>
      <c r="Q1159" s="198">
        <v>18.698412698412699</v>
      </c>
      <c r="R1159" s="199">
        <v>12.026315789473685</v>
      </c>
      <c r="S1159" s="186"/>
    </row>
    <row r="1160" spans="1:19" s="184" customFormat="1" ht="15" customHeight="1">
      <c r="A1160" s="186"/>
      <c r="B1160" s="193" t="s">
        <v>687</v>
      </c>
      <c r="C1160" s="194" t="s">
        <v>918</v>
      </c>
      <c r="D1160" s="194" t="s">
        <v>914</v>
      </c>
      <c r="E1160" s="195">
        <v>54</v>
      </c>
      <c r="F1160" s="196">
        <v>0.51428571428571423</v>
      </c>
      <c r="G1160" s="195">
        <v>51</v>
      </c>
      <c r="H1160" s="196">
        <v>2.5888324873096446E-3</v>
      </c>
      <c r="I1160" s="195">
        <v>223</v>
      </c>
      <c r="J1160" s="196">
        <v>8.3923558057790587E-4</v>
      </c>
      <c r="K1160" s="195">
        <v>3</v>
      </c>
      <c r="L1160" s="196">
        <v>5.8823529411764705E-2</v>
      </c>
      <c r="M1160" s="195">
        <v>7</v>
      </c>
      <c r="N1160" s="196">
        <v>3.1390134529147982E-2</v>
      </c>
      <c r="O1160" s="197" t="s">
        <v>928</v>
      </c>
      <c r="P1160" s="198">
        <v>4.3725490196078427</v>
      </c>
      <c r="Q1160" s="198">
        <v>3.875</v>
      </c>
      <c r="R1160" s="199"/>
      <c r="S1160" s="186"/>
    </row>
    <row r="1161" spans="1:19" s="184" customFormat="1" ht="18.75" customHeight="1">
      <c r="A1161" s="186"/>
      <c r="B1161" s="200" t="s">
        <v>1006</v>
      </c>
      <c r="C1161" s="201"/>
      <c r="D1161" s="201"/>
      <c r="E1161" s="202">
        <v>0</v>
      </c>
      <c r="F1161" s="203">
        <v>0</v>
      </c>
      <c r="G1161" s="202">
        <v>22</v>
      </c>
      <c r="H1161" s="203">
        <v>1.116751269035533E-3</v>
      </c>
      <c r="I1161" s="202">
        <v>580</v>
      </c>
      <c r="J1161" s="203">
        <v>2.1827651871532978E-3</v>
      </c>
      <c r="K1161" s="202">
        <v>8</v>
      </c>
      <c r="L1161" s="203">
        <v>0.36363636363636365</v>
      </c>
      <c r="M1161" s="202">
        <v>146</v>
      </c>
      <c r="N1161" s="203">
        <v>0.25172413793103449</v>
      </c>
      <c r="O1161" s="201"/>
      <c r="P1161" s="204">
        <v>26.363636363636363</v>
      </c>
      <c r="Q1161" s="204">
        <v>22.5</v>
      </c>
      <c r="R1161" s="205">
        <v>4</v>
      </c>
      <c r="S1161" s="186"/>
    </row>
    <row r="1162" spans="1:19" s="184" customFormat="1" ht="18" customHeight="1">
      <c r="A1162" s="186"/>
      <c r="B1162" s="200" t="s">
        <v>1007</v>
      </c>
      <c r="C1162" s="201"/>
      <c r="D1162" s="201"/>
      <c r="E1162" s="202">
        <v>1</v>
      </c>
      <c r="F1162" s="203">
        <v>0.02</v>
      </c>
      <c r="G1162" s="202">
        <v>49</v>
      </c>
      <c r="H1162" s="203">
        <v>2.4873096446700509E-3</v>
      </c>
      <c r="I1162" s="202">
        <v>896</v>
      </c>
      <c r="J1162" s="203">
        <v>3.3719958753264741E-3</v>
      </c>
      <c r="K1162" s="202">
        <v>18</v>
      </c>
      <c r="L1162" s="203">
        <v>0.36734693877551022</v>
      </c>
      <c r="M1162" s="202">
        <v>518</v>
      </c>
      <c r="N1162" s="203">
        <v>0.578125</v>
      </c>
      <c r="O1162" s="201"/>
      <c r="P1162" s="204">
        <v>18.285714285714285</v>
      </c>
      <c r="Q1162" s="204">
        <v>8.2258064516129039</v>
      </c>
      <c r="R1162" s="206"/>
      <c r="S1162" s="186"/>
    </row>
    <row r="1163" spans="1:19" s="184" customFormat="1" ht="18" customHeight="1">
      <c r="A1163" s="186"/>
      <c r="B1163" s="207" t="s">
        <v>887</v>
      </c>
      <c r="C1163" s="208"/>
      <c r="D1163" s="208"/>
      <c r="E1163" s="209">
        <v>887</v>
      </c>
      <c r="F1163" s="210">
        <v>4.3085442269393308E-2</v>
      </c>
      <c r="G1163" s="209">
        <v>19700</v>
      </c>
      <c r="H1163" s="210">
        <v>1</v>
      </c>
      <c r="I1163" s="209">
        <v>265718</v>
      </c>
      <c r="J1163" s="210">
        <v>1</v>
      </c>
      <c r="K1163" s="209">
        <v>1080</v>
      </c>
      <c r="L1163" s="210">
        <v>5.4822335025380711E-2</v>
      </c>
      <c r="M1163" s="209">
        <v>25338</v>
      </c>
      <c r="N1163" s="210">
        <v>9.5356731572569423E-2</v>
      </c>
      <c r="O1163" s="208"/>
      <c r="P1163" s="211">
        <v>13.488223350253808</v>
      </c>
      <c r="Q1163" s="211">
        <v>10.990708915145005</v>
      </c>
      <c r="R1163" s="212">
        <v>9.9509803921568629</v>
      </c>
      <c r="S1163" s="186"/>
    </row>
    <row r="1164" spans="1:19" s="184" customFormat="1" ht="15.75" customHeight="1">
      <c r="A1164" s="186"/>
      <c r="B1164" s="255" t="s">
        <v>988</v>
      </c>
      <c r="C1164" s="255"/>
      <c r="D1164" s="255"/>
      <c r="E1164" s="255"/>
      <c r="F1164" s="255"/>
      <c r="G1164" s="255"/>
      <c r="H1164" s="255"/>
      <c r="I1164" s="255"/>
      <c r="J1164" s="255"/>
      <c r="K1164" s="255"/>
      <c r="L1164" s="255"/>
      <c r="M1164" s="255"/>
      <c r="N1164" s="255"/>
      <c r="O1164" s="255"/>
      <c r="P1164" s="255"/>
      <c r="Q1164" s="255"/>
      <c r="R1164" s="255"/>
      <c r="S1164" s="186"/>
    </row>
    <row r="1165" spans="1:19" s="184" customFormat="1" ht="9" customHeight="1">
      <c r="A1165" s="186"/>
      <c r="B1165" s="186"/>
      <c r="C1165" s="186"/>
      <c r="D1165" s="186"/>
      <c r="E1165" s="186"/>
      <c r="F1165" s="186"/>
      <c r="G1165" s="186"/>
      <c r="H1165" s="186"/>
      <c r="I1165" s="186"/>
      <c r="J1165" s="186"/>
      <c r="K1165" s="186"/>
      <c r="L1165" s="186"/>
      <c r="M1165" s="186"/>
      <c r="N1165" s="186"/>
      <c r="O1165" s="186"/>
      <c r="P1165" s="186"/>
      <c r="Q1165" s="186"/>
      <c r="R1165" s="186"/>
      <c r="S1165" s="186"/>
    </row>
    <row r="1166" spans="1:19" s="184" customFormat="1" ht="9" customHeight="1">
      <c r="A1166" s="186"/>
      <c r="B1166" s="186"/>
      <c r="C1166" s="186"/>
      <c r="D1166" s="186"/>
      <c r="E1166" s="186"/>
      <c r="F1166" s="186"/>
      <c r="G1166" s="186"/>
      <c r="H1166" s="186"/>
      <c r="I1166" s="186"/>
      <c r="J1166" s="186"/>
      <c r="K1166" s="186"/>
      <c r="L1166" s="186"/>
      <c r="M1166" s="186"/>
      <c r="N1166" s="186"/>
      <c r="O1166" s="186"/>
      <c r="P1166" s="186"/>
      <c r="Q1166" s="186"/>
      <c r="R1166" s="186"/>
      <c r="S1166" s="186"/>
    </row>
    <row r="1167" spans="1:19" s="184" customFormat="1" ht="18" customHeight="1">
      <c r="A1167" s="186"/>
      <c r="B1167" s="187" t="s">
        <v>3697</v>
      </c>
      <c r="C1167" s="186"/>
      <c r="D1167" s="186"/>
      <c r="E1167" s="186"/>
      <c r="F1167" s="186"/>
      <c r="G1167" s="186"/>
      <c r="H1167" s="186"/>
      <c r="I1167" s="186"/>
      <c r="J1167" s="186"/>
      <c r="K1167" s="186"/>
      <c r="L1167" s="186"/>
      <c r="M1167" s="186"/>
      <c r="N1167" s="186"/>
      <c r="O1167" s="186"/>
      <c r="P1167" s="186"/>
      <c r="Q1167" s="186"/>
      <c r="R1167" s="186"/>
      <c r="S1167" s="186"/>
    </row>
    <row r="1168" spans="1:19" s="184" customFormat="1" ht="27" customHeight="1">
      <c r="A1168" s="186"/>
      <c r="B1168" s="247"/>
      <c r="C1168" s="188"/>
      <c r="D1168" s="248"/>
      <c r="E1168" s="248"/>
      <c r="F1168" s="248"/>
      <c r="G1168" s="249" t="s">
        <v>893</v>
      </c>
      <c r="H1168" s="249"/>
      <c r="I1168" s="249"/>
      <c r="J1168" s="249"/>
      <c r="K1168" s="249"/>
      <c r="L1168" s="249"/>
      <c r="M1168" s="249"/>
      <c r="N1168" s="249"/>
      <c r="O1168" s="249"/>
      <c r="P1168" s="249"/>
      <c r="Q1168" s="249"/>
      <c r="R1168" s="249"/>
      <c r="S1168" s="186"/>
    </row>
    <row r="1169" spans="1:19" s="184" customFormat="1" ht="18" customHeight="1">
      <c r="A1169" s="186"/>
      <c r="B1169" s="247"/>
      <c r="C1169" s="189"/>
      <c r="D1169" s="248"/>
      <c r="E1169" s="248"/>
      <c r="F1169" s="248"/>
      <c r="G1169" s="250" t="s">
        <v>839</v>
      </c>
      <c r="H1169" s="250"/>
      <c r="I1169" s="250"/>
      <c r="J1169" s="250"/>
      <c r="K1169" s="251" t="s">
        <v>894</v>
      </c>
      <c r="L1169" s="251"/>
      <c r="M1169" s="251"/>
      <c r="N1169" s="251"/>
      <c r="O1169" s="251" t="s">
        <v>895</v>
      </c>
      <c r="P1169" s="252" t="s">
        <v>896</v>
      </c>
      <c r="Q1169" s="252"/>
      <c r="R1169" s="252"/>
      <c r="S1169" s="186"/>
    </row>
    <row r="1170" spans="1:19" s="184" customFormat="1" ht="18" customHeight="1">
      <c r="A1170" s="186"/>
      <c r="B1170" s="253" t="s">
        <v>275</v>
      </c>
      <c r="C1170" s="250" t="s">
        <v>998</v>
      </c>
      <c r="D1170" s="250" t="s">
        <v>897</v>
      </c>
      <c r="E1170" s="254" t="s">
        <v>849</v>
      </c>
      <c r="F1170" s="254"/>
      <c r="G1170" s="250" t="s">
        <v>898</v>
      </c>
      <c r="H1170" s="250"/>
      <c r="I1170" s="250" t="s">
        <v>899</v>
      </c>
      <c r="J1170" s="250"/>
      <c r="K1170" s="251" t="s">
        <v>898</v>
      </c>
      <c r="L1170" s="251"/>
      <c r="M1170" s="251" t="s">
        <v>899</v>
      </c>
      <c r="N1170" s="251"/>
      <c r="O1170" s="251"/>
      <c r="P1170" s="252"/>
      <c r="Q1170" s="252"/>
      <c r="R1170" s="252"/>
      <c r="S1170" s="186"/>
    </row>
    <row r="1171" spans="1:19" s="184" customFormat="1" ht="45.75" customHeight="1">
      <c r="A1171" s="186"/>
      <c r="B1171" s="253"/>
      <c r="C1171" s="250"/>
      <c r="D1171" s="250"/>
      <c r="E1171" s="190" t="s">
        <v>900</v>
      </c>
      <c r="F1171" s="190" t="s">
        <v>901</v>
      </c>
      <c r="G1171" s="190" t="s">
        <v>900</v>
      </c>
      <c r="H1171" s="191" t="s">
        <v>902</v>
      </c>
      <c r="I1171" s="190" t="s">
        <v>900</v>
      </c>
      <c r="J1171" s="191" t="s">
        <v>902</v>
      </c>
      <c r="K1171" s="191" t="s">
        <v>900</v>
      </c>
      <c r="L1171" s="191" t="s">
        <v>901</v>
      </c>
      <c r="M1171" s="191" t="s">
        <v>900</v>
      </c>
      <c r="N1171" s="191" t="s">
        <v>901</v>
      </c>
      <c r="O1171" s="251"/>
      <c r="P1171" s="191" t="s">
        <v>903</v>
      </c>
      <c r="Q1171" s="191" t="s">
        <v>904</v>
      </c>
      <c r="R1171" s="192" t="s">
        <v>905</v>
      </c>
      <c r="S1171" s="186"/>
    </row>
    <row r="1172" spans="1:19" s="184" customFormat="1" ht="15" customHeight="1">
      <c r="A1172" s="186"/>
      <c r="B1172" s="193" t="s">
        <v>666</v>
      </c>
      <c r="C1172" s="194" t="s">
        <v>943</v>
      </c>
      <c r="D1172" s="194" t="s">
        <v>914</v>
      </c>
      <c r="E1172" s="195">
        <v>107</v>
      </c>
      <c r="F1172" s="196">
        <v>0.26289926289926291</v>
      </c>
      <c r="G1172" s="195">
        <v>300</v>
      </c>
      <c r="H1172" s="196">
        <v>6.6392245385738947E-3</v>
      </c>
      <c r="I1172" s="195">
        <v>987</v>
      </c>
      <c r="J1172" s="196">
        <v>3.7645317792084948E-3</v>
      </c>
      <c r="K1172" s="195">
        <v>3</v>
      </c>
      <c r="L1172" s="196">
        <v>0.01</v>
      </c>
      <c r="M1172" s="195">
        <v>19</v>
      </c>
      <c r="N1172" s="196">
        <v>1.9250253292806486E-2</v>
      </c>
      <c r="O1172" s="197" t="s">
        <v>930</v>
      </c>
      <c r="P1172" s="198">
        <v>3.29</v>
      </c>
      <c r="Q1172" s="198">
        <v>3.1683501683501682</v>
      </c>
      <c r="R1172" s="199"/>
      <c r="S1172" s="186"/>
    </row>
    <row r="1173" spans="1:19" s="184" customFormat="1" ht="15" customHeight="1">
      <c r="A1173" s="186"/>
      <c r="B1173" s="193" t="s">
        <v>568</v>
      </c>
      <c r="C1173" s="194" t="s">
        <v>924</v>
      </c>
      <c r="D1173" s="194" t="s">
        <v>907</v>
      </c>
      <c r="E1173" s="195">
        <v>2181</v>
      </c>
      <c r="F1173" s="196">
        <v>0.19863387978142077</v>
      </c>
      <c r="G1173" s="195">
        <v>8799</v>
      </c>
      <c r="H1173" s="196">
        <v>0.19472845571637232</v>
      </c>
      <c r="I1173" s="195">
        <v>34336</v>
      </c>
      <c r="J1173" s="196">
        <v>0.13096146217923291</v>
      </c>
      <c r="K1173" s="195">
        <v>134</v>
      </c>
      <c r="L1173" s="196">
        <v>1.5229003295829071E-2</v>
      </c>
      <c r="M1173" s="195">
        <v>864</v>
      </c>
      <c r="N1173" s="196">
        <v>2.5163094128611369E-2</v>
      </c>
      <c r="O1173" s="197" t="s">
        <v>929</v>
      </c>
      <c r="P1173" s="198">
        <v>3.9022616206387091</v>
      </c>
      <c r="Q1173" s="198">
        <v>3.6765147143681478</v>
      </c>
      <c r="R1173" s="199">
        <v>0.81281963859529494</v>
      </c>
      <c r="S1173" s="186"/>
    </row>
    <row r="1174" spans="1:19" s="184" customFormat="1" ht="15" customHeight="1">
      <c r="A1174" s="186"/>
      <c r="B1174" s="193" t="s">
        <v>594</v>
      </c>
      <c r="C1174" s="194" t="s">
        <v>929</v>
      </c>
      <c r="D1174" s="194" t="s">
        <v>907</v>
      </c>
      <c r="E1174" s="195">
        <v>63</v>
      </c>
      <c r="F1174" s="196">
        <v>1.1027481183266234E-2</v>
      </c>
      <c r="G1174" s="195">
        <v>5650</v>
      </c>
      <c r="H1174" s="196">
        <v>0.12503872880980835</v>
      </c>
      <c r="I1174" s="195">
        <v>24471</v>
      </c>
      <c r="J1174" s="196">
        <v>9.3335214963537055E-2</v>
      </c>
      <c r="K1174" s="195">
        <v>38</v>
      </c>
      <c r="L1174" s="196">
        <v>6.725663716814159E-3</v>
      </c>
      <c r="M1174" s="195">
        <v>168</v>
      </c>
      <c r="N1174" s="196">
        <v>6.865269094029668E-3</v>
      </c>
      <c r="O1174" s="197" t="s">
        <v>929</v>
      </c>
      <c r="P1174" s="198">
        <v>4.3311504424778757</v>
      </c>
      <c r="Q1174" s="198">
        <v>4.2492872416250895</v>
      </c>
      <c r="R1174" s="199">
        <v>0.46123893805309735</v>
      </c>
      <c r="S1174" s="186"/>
    </row>
    <row r="1175" spans="1:19" s="184" customFormat="1" ht="15" customHeight="1">
      <c r="A1175" s="186"/>
      <c r="B1175" s="193" t="s">
        <v>592</v>
      </c>
      <c r="C1175" s="194" t="s">
        <v>929</v>
      </c>
      <c r="D1175" s="194" t="s">
        <v>907</v>
      </c>
      <c r="E1175" s="195">
        <v>6</v>
      </c>
      <c r="F1175" s="196">
        <v>1.4792899408284023E-3</v>
      </c>
      <c r="G1175" s="195">
        <v>4050</v>
      </c>
      <c r="H1175" s="196">
        <v>8.9629531270747576E-2</v>
      </c>
      <c r="I1175" s="195">
        <v>28743</v>
      </c>
      <c r="J1175" s="196">
        <v>0.10962911543038477</v>
      </c>
      <c r="K1175" s="195">
        <v>54</v>
      </c>
      <c r="L1175" s="196">
        <v>1.3333333333333334E-2</v>
      </c>
      <c r="M1175" s="195">
        <v>344</v>
      </c>
      <c r="N1175" s="196">
        <v>1.1968131371116447E-2</v>
      </c>
      <c r="O1175" s="197" t="s">
        <v>916</v>
      </c>
      <c r="P1175" s="198">
        <v>7.0970370370370368</v>
      </c>
      <c r="Q1175" s="198">
        <v>6.8903903903903903</v>
      </c>
      <c r="R1175" s="199">
        <v>0.85629629629629633</v>
      </c>
      <c r="S1175" s="186"/>
    </row>
    <row r="1176" spans="1:19" s="184" customFormat="1" ht="15" customHeight="1">
      <c r="A1176" s="186"/>
      <c r="B1176" s="193" t="s">
        <v>578</v>
      </c>
      <c r="C1176" s="194" t="s">
        <v>924</v>
      </c>
      <c r="D1176" s="194" t="s">
        <v>914</v>
      </c>
      <c r="E1176" s="195">
        <v>108</v>
      </c>
      <c r="F1176" s="196">
        <v>0.10444874274661509</v>
      </c>
      <c r="G1176" s="195">
        <v>926</v>
      </c>
      <c r="H1176" s="196">
        <v>2.0493073075731422E-2</v>
      </c>
      <c r="I1176" s="195">
        <v>4955</v>
      </c>
      <c r="J1176" s="196">
        <v>1.8898941201598875E-2</v>
      </c>
      <c r="K1176" s="195">
        <v>2</v>
      </c>
      <c r="L1176" s="196">
        <v>2.1598272138228943E-3</v>
      </c>
      <c r="M1176" s="195">
        <v>19</v>
      </c>
      <c r="N1176" s="196">
        <v>3.8345105953582238E-3</v>
      </c>
      <c r="O1176" s="197" t="s">
        <v>926</v>
      </c>
      <c r="P1176" s="198">
        <v>5.3509719222462202</v>
      </c>
      <c r="Q1176" s="198">
        <v>5.3030303030303028</v>
      </c>
      <c r="R1176" s="199"/>
      <c r="S1176" s="186"/>
    </row>
    <row r="1177" spans="1:19" s="184" customFormat="1" ht="15" customHeight="1">
      <c r="A1177" s="186"/>
      <c r="B1177" s="193" t="s">
        <v>664</v>
      </c>
      <c r="C1177" s="194" t="s">
        <v>943</v>
      </c>
      <c r="D1177" s="194" t="s">
        <v>907</v>
      </c>
      <c r="E1177" s="195">
        <v>451</v>
      </c>
      <c r="F1177" s="196">
        <v>0.27977667493796526</v>
      </c>
      <c r="G1177" s="195">
        <v>1161</v>
      </c>
      <c r="H1177" s="196">
        <v>2.5693798964280971E-2</v>
      </c>
      <c r="I1177" s="195">
        <v>3882</v>
      </c>
      <c r="J1177" s="196">
        <v>1.480639550849785E-2</v>
      </c>
      <c r="K1177" s="195">
        <v>11</v>
      </c>
      <c r="L1177" s="196">
        <v>9.4745908699397068E-3</v>
      </c>
      <c r="M1177" s="195">
        <v>23</v>
      </c>
      <c r="N1177" s="196">
        <v>5.9247810407006699E-3</v>
      </c>
      <c r="O1177" s="197" t="s">
        <v>925</v>
      </c>
      <c r="P1177" s="198">
        <v>3.3436692506459949</v>
      </c>
      <c r="Q1177" s="198">
        <v>3.2217391304347824</v>
      </c>
      <c r="R1177" s="199">
        <v>0.53057708871662357</v>
      </c>
      <c r="S1177" s="186"/>
    </row>
    <row r="1178" spans="1:19" s="184" customFormat="1" ht="15" customHeight="1">
      <c r="A1178" s="186"/>
      <c r="B1178" s="193" t="s">
        <v>581</v>
      </c>
      <c r="C1178" s="194" t="s">
        <v>924</v>
      </c>
      <c r="D1178" s="194" t="s">
        <v>914</v>
      </c>
      <c r="E1178" s="195">
        <v>800</v>
      </c>
      <c r="F1178" s="196">
        <v>0.25624599615631005</v>
      </c>
      <c r="G1178" s="195">
        <v>2322</v>
      </c>
      <c r="H1178" s="196">
        <v>5.1387597928561943E-2</v>
      </c>
      <c r="I1178" s="195">
        <v>9035</v>
      </c>
      <c r="J1178" s="196">
        <v>3.4460531535105116E-2</v>
      </c>
      <c r="K1178" s="195">
        <v>32</v>
      </c>
      <c r="L1178" s="196">
        <v>1.3781223083548665E-2</v>
      </c>
      <c r="M1178" s="195">
        <v>101</v>
      </c>
      <c r="N1178" s="196">
        <v>1.1178749308245712E-2</v>
      </c>
      <c r="O1178" s="197" t="s">
        <v>929</v>
      </c>
      <c r="P1178" s="198">
        <v>3.8910422049956934</v>
      </c>
      <c r="Q1178" s="198">
        <v>3.7336244541484715</v>
      </c>
      <c r="R1178" s="199"/>
      <c r="S1178" s="186"/>
    </row>
    <row r="1179" spans="1:19" s="184" customFormat="1" ht="15" customHeight="1">
      <c r="A1179" s="186"/>
      <c r="B1179" s="193" t="s">
        <v>560</v>
      </c>
      <c r="C1179" s="194" t="s">
        <v>924</v>
      </c>
      <c r="D1179" s="194" t="s">
        <v>907</v>
      </c>
      <c r="E1179" s="195">
        <v>17</v>
      </c>
      <c r="F1179" s="196">
        <v>6.5917022101589767E-3</v>
      </c>
      <c r="G1179" s="195">
        <v>2562</v>
      </c>
      <c r="H1179" s="196">
        <v>5.6698977559421063E-2</v>
      </c>
      <c r="I1179" s="195">
        <v>22821</v>
      </c>
      <c r="J1179" s="196">
        <v>8.7041924755133795E-2</v>
      </c>
      <c r="K1179" s="195">
        <v>18</v>
      </c>
      <c r="L1179" s="196">
        <v>7.0257611241217799E-3</v>
      </c>
      <c r="M1179" s="195">
        <v>208</v>
      </c>
      <c r="N1179" s="196">
        <v>9.1144121642346958E-3</v>
      </c>
      <c r="O1179" s="197" t="s">
        <v>909</v>
      </c>
      <c r="P1179" s="198">
        <v>8.9074941451990632</v>
      </c>
      <c r="Q1179" s="198">
        <v>8.612814465408805</v>
      </c>
      <c r="R1179" s="199">
        <v>1.9340359094457455</v>
      </c>
      <c r="S1179" s="186"/>
    </row>
    <row r="1180" spans="1:19" s="184" customFormat="1" ht="15" customHeight="1">
      <c r="A1180" s="186"/>
      <c r="B1180" s="193" t="s">
        <v>580</v>
      </c>
      <c r="C1180" s="194" t="s">
        <v>924</v>
      </c>
      <c r="D1180" s="194" t="s">
        <v>914</v>
      </c>
      <c r="E1180" s="195">
        <v>1331</v>
      </c>
      <c r="F1180" s="196">
        <v>0.35072463768115941</v>
      </c>
      <c r="G1180" s="195">
        <v>2464</v>
      </c>
      <c r="H1180" s="196">
        <v>5.4530164210153588E-2</v>
      </c>
      <c r="I1180" s="195">
        <v>11493</v>
      </c>
      <c r="J1180" s="196">
        <v>4.3835626887987061E-2</v>
      </c>
      <c r="K1180" s="195">
        <v>84</v>
      </c>
      <c r="L1180" s="196">
        <v>3.4090909090909088E-2</v>
      </c>
      <c r="M1180" s="195">
        <v>323</v>
      </c>
      <c r="N1180" s="196">
        <v>2.8104063342904377E-2</v>
      </c>
      <c r="O1180" s="197" t="s">
        <v>965</v>
      </c>
      <c r="P1180" s="198">
        <v>4.664366883116883</v>
      </c>
      <c r="Q1180" s="198">
        <v>4.3294117647058821</v>
      </c>
      <c r="R1180" s="199"/>
      <c r="S1180" s="186"/>
    </row>
    <row r="1181" spans="1:19" s="184" customFormat="1" ht="15" customHeight="1">
      <c r="A1181" s="186"/>
      <c r="B1181" s="193" t="s">
        <v>577</v>
      </c>
      <c r="C1181" s="194" t="s">
        <v>924</v>
      </c>
      <c r="D1181" s="194" t="s">
        <v>914</v>
      </c>
      <c r="E1181" s="195">
        <v>53</v>
      </c>
      <c r="F1181" s="196">
        <v>0.15680473372781065</v>
      </c>
      <c r="G1181" s="195">
        <v>285</v>
      </c>
      <c r="H1181" s="196">
        <v>6.3072633116451997E-3</v>
      </c>
      <c r="I1181" s="195">
        <v>1986</v>
      </c>
      <c r="J1181" s="196">
        <v>7.5748329417508311E-3</v>
      </c>
      <c r="K1181" s="195">
        <v>39</v>
      </c>
      <c r="L1181" s="196">
        <v>0.1368421052631579</v>
      </c>
      <c r="M1181" s="195">
        <v>231</v>
      </c>
      <c r="N1181" s="196">
        <v>0.1163141993957704</v>
      </c>
      <c r="O1181" s="197" t="s">
        <v>924</v>
      </c>
      <c r="P1181" s="198">
        <v>6.9684210526315793</v>
      </c>
      <c r="Q1181" s="198">
        <v>5.3902439024390247</v>
      </c>
      <c r="R1181" s="199"/>
      <c r="S1181" s="186"/>
    </row>
    <row r="1182" spans="1:19" s="184" customFormat="1" ht="15" customHeight="1">
      <c r="A1182" s="186"/>
      <c r="B1182" s="193" t="s">
        <v>567</v>
      </c>
      <c r="C1182" s="194" t="s">
        <v>924</v>
      </c>
      <c r="D1182" s="194" t="s">
        <v>907</v>
      </c>
      <c r="E1182" s="195">
        <v>131</v>
      </c>
      <c r="F1182" s="196">
        <v>5.3317053317053317E-2</v>
      </c>
      <c r="G1182" s="195">
        <v>2326</v>
      </c>
      <c r="H1182" s="196">
        <v>5.1476120922409593E-2</v>
      </c>
      <c r="I1182" s="195">
        <v>15996</v>
      </c>
      <c r="J1182" s="196">
        <v>6.1010587984011232E-2</v>
      </c>
      <c r="K1182" s="195">
        <v>441</v>
      </c>
      <c r="L1182" s="196">
        <v>0.18959587274290629</v>
      </c>
      <c r="M1182" s="195">
        <v>3378</v>
      </c>
      <c r="N1182" s="196">
        <v>0.21117779444861215</v>
      </c>
      <c r="O1182" s="197" t="s">
        <v>930</v>
      </c>
      <c r="P1182" s="198">
        <v>6.8770421324161655</v>
      </c>
      <c r="Q1182" s="198">
        <v>4.568700265251989</v>
      </c>
      <c r="R1182" s="199">
        <v>2.6173688736027514</v>
      </c>
      <c r="S1182" s="186"/>
    </row>
    <row r="1183" spans="1:19" s="184" customFormat="1" ht="15" customHeight="1">
      <c r="A1183" s="186"/>
      <c r="B1183" s="193" t="s">
        <v>562</v>
      </c>
      <c r="C1183" s="194" t="s">
        <v>924</v>
      </c>
      <c r="D1183" s="194" t="s">
        <v>907</v>
      </c>
      <c r="E1183" s="195">
        <v>192</v>
      </c>
      <c r="F1183" s="196">
        <v>0.10915292779988629</v>
      </c>
      <c r="G1183" s="195">
        <v>1567</v>
      </c>
      <c r="H1183" s="196">
        <v>3.467888283981764E-2</v>
      </c>
      <c r="I1183" s="195">
        <v>10509</v>
      </c>
      <c r="J1183" s="196">
        <v>4.008253745461203E-2</v>
      </c>
      <c r="K1183" s="195">
        <v>32</v>
      </c>
      <c r="L1183" s="196">
        <v>2.0421186981493301E-2</v>
      </c>
      <c r="M1183" s="195">
        <v>294</v>
      </c>
      <c r="N1183" s="196">
        <v>2.7976020553811019E-2</v>
      </c>
      <c r="O1183" s="197" t="s">
        <v>939</v>
      </c>
      <c r="P1183" s="198">
        <v>6.706445437141034</v>
      </c>
      <c r="Q1183" s="198">
        <v>6.2117263843648205</v>
      </c>
      <c r="R1183" s="199">
        <v>1.3503509891512444</v>
      </c>
      <c r="S1183" s="186"/>
    </row>
    <row r="1184" spans="1:19" s="184" customFormat="1" ht="15" customHeight="1">
      <c r="A1184" s="186"/>
      <c r="B1184" s="193" t="s">
        <v>589</v>
      </c>
      <c r="C1184" s="194" t="s">
        <v>924</v>
      </c>
      <c r="D1184" s="194" t="s">
        <v>914</v>
      </c>
      <c r="E1184" s="195">
        <v>709</v>
      </c>
      <c r="F1184" s="196">
        <v>0.54706790123456794</v>
      </c>
      <c r="G1184" s="195">
        <v>587</v>
      </c>
      <c r="H1184" s="196">
        <v>1.299074934714292E-2</v>
      </c>
      <c r="I1184" s="195">
        <v>2528</v>
      </c>
      <c r="J1184" s="196">
        <v>9.6420834223293565E-3</v>
      </c>
      <c r="K1184" s="195">
        <v>7</v>
      </c>
      <c r="L1184" s="196">
        <v>1.192504258943782E-2</v>
      </c>
      <c r="M1184" s="195">
        <v>39</v>
      </c>
      <c r="N1184" s="196">
        <v>1.5427215189873418E-2</v>
      </c>
      <c r="O1184" s="197" t="s">
        <v>918</v>
      </c>
      <c r="P1184" s="198">
        <v>4.3066439522998294</v>
      </c>
      <c r="Q1184" s="198">
        <v>4.05</v>
      </c>
      <c r="R1184" s="199"/>
      <c r="S1184" s="186"/>
    </row>
    <row r="1185" spans="1:19" s="184" customFormat="1" ht="15" customHeight="1">
      <c r="A1185" s="186"/>
      <c r="B1185" s="193" t="s">
        <v>583</v>
      </c>
      <c r="C1185" s="194" t="s">
        <v>924</v>
      </c>
      <c r="D1185" s="194" t="s">
        <v>914</v>
      </c>
      <c r="E1185" s="195">
        <v>140</v>
      </c>
      <c r="F1185" s="196">
        <v>0.12950971322849214</v>
      </c>
      <c r="G1185" s="195">
        <v>941</v>
      </c>
      <c r="H1185" s="196">
        <v>2.0825034302660115E-2</v>
      </c>
      <c r="I1185" s="195">
        <v>4797</v>
      </c>
      <c r="J1185" s="196">
        <v>1.8296310987703294E-2</v>
      </c>
      <c r="K1185" s="195">
        <v>11</v>
      </c>
      <c r="L1185" s="196">
        <v>1.1689691817215728E-2</v>
      </c>
      <c r="M1185" s="195">
        <v>53</v>
      </c>
      <c r="N1185" s="196">
        <v>1.1048572024181781E-2</v>
      </c>
      <c r="O1185" s="197" t="s">
        <v>931</v>
      </c>
      <c r="P1185" s="198">
        <v>5.0977683315621682</v>
      </c>
      <c r="Q1185" s="198">
        <v>4.9236559139784948</v>
      </c>
      <c r="R1185" s="199"/>
      <c r="S1185" s="186"/>
    </row>
    <row r="1186" spans="1:19" s="184" customFormat="1" ht="15" customHeight="1">
      <c r="A1186" s="186"/>
      <c r="B1186" s="193" t="s">
        <v>561</v>
      </c>
      <c r="C1186" s="194" t="s">
        <v>924</v>
      </c>
      <c r="D1186" s="194" t="s">
        <v>907</v>
      </c>
      <c r="E1186" s="195">
        <v>28</v>
      </c>
      <c r="F1186" s="196">
        <v>3.495630461922597E-2</v>
      </c>
      <c r="G1186" s="195">
        <v>773</v>
      </c>
      <c r="H1186" s="196">
        <v>1.7107068561058734E-2</v>
      </c>
      <c r="I1186" s="195">
        <v>8417</v>
      </c>
      <c r="J1186" s="196">
        <v>3.210340829341226E-2</v>
      </c>
      <c r="K1186" s="195">
        <v>123</v>
      </c>
      <c r="L1186" s="196">
        <v>0.1591203104786546</v>
      </c>
      <c r="M1186" s="195">
        <v>1492</v>
      </c>
      <c r="N1186" s="196">
        <v>0.17726030652251396</v>
      </c>
      <c r="O1186" s="197" t="s">
        <v>916</v>
      </c>
      <c r="P1186" s="198">
        <v>10.888745148771022</v>
      </c>
      <c r="Q1186" s="198">
        <v>7.6</v>
      </c>
      <c r="R1186" s="199">
        <v>3.0452781371280726</v>
      </c>
      <c r="S1186" s="186"/>
    </row>
    <row r="1187" spans="1:19" s="184" customFormat="1" ht="15" customHeight="1">
      <c r="A1187" s="186"/>
      <c r="B1187" s="193" t="s">
        <v>807</v>
      </c>
      <c r="C1187" s="194" t="s">
        <v>924</v>
      </c>
      <c r="D1187" s="194" t="s">
        <v>907</v>
      </c>
      <c r="E1187" s="195">
        <v>1</v>
      </c>
      <c r="F1187" s="196">
        <v>1.0940919037199124E-3</v>
      </c>
      <c r="G1187" s="195">
        <v>913</v>
      </c>
      <c r="H1187" s="196">
        <v>2.0205373345726554E-2</v>
      </c>
      <c r="I1187" s="195">
        <v>18110</v>
      </c>
      <c r="J1187" s="196">
        <v>6.9073627681323038E-2</v>
      </c>
      <c r="K1187" s="195">
        <v>51</v>
      </c>
      <c r="L1187" s="196">
        <v>5.5859802847754658E-2</v>
      </c>
      <c r="M1187" s="195">
        <v>828</v>
      </c>
      <c r="N1187" s="196">
        <v>4.5720596355604638E-2</v>
      </c>
      <c r="O1187" s="197" t="s">
        <v>909</v>
      </c>
      <c r="P1187" s="198">
        <v>19.835706462212485</v>
      </c>
      <c r="Q1187" s="198">
        <v>17.720417633410673</v>
      </c>
      <c r="R1187" s="199">
        <v>3.5607886089813801</v>
      </c>
      <c r="S1187" s="186"/>
    </row>
    <row r="1188" spans="1:19" s="184" customFormat="1" ht="15" customHeight="1">
      <c r="A1188" s="186"/>
      <c r="B1188" s="193" t="s">
        <v>588</v>
      </c>
      <c r="C1188" s="194" t="s">
        <v>924</v>
      </c>
      <c r="D1188" s="194" t="s">
        <v>914</v>
      </c>
      <c r="E1188" s="195">
        <v>36</v>
      </c>
      <c r="F1188" s="196">
        <v>0.15517241379310345</v>
      </c>
      <c r="G1188" s="195">
        <v>196</v>
      </c>
      <c r="H1188" s="196">
        <v>4.3376266985349441E-3</v>
      </c>
      <c r="I1188" s="195">
        <v>1214</v>
      </c>
      <c r="J1188" s="196">
        <v>4.6303359472736703E-3</v>
      </c>
      <c r="K1188" s="195">
        <v>23</v>
      </c>
      <c r="L1188" s="196">
        <v>0.11734693877551021</v>
      </c>
      <c r="M1188" s="195">
        <v>176</v>
      </c>
      <c r="N1188" s="196">
        <v>0.14497528830313014</v>
      </c>
      <c r="O1188" s="197" t="s">
        <v>924</v>
      </c>
      <c r="P1188" s="198">
        <v>6.1938775510204085</v>
      </c>
      <c r="Q1188" s="198">
        <v>4.5375722543352603</v>
      </c>
      <c r="R1188" s="199"/>
      <c r="S1188" s="186"/>
    </row>
    <row r="1189" spans="1:19" s="184" customFormat="1" ht="15" customHeight="1">
      <c r="A1189" s="186"/>
      <c r="B1189" s="193" t="s">
        <v>607</v>
      </c>
      <c r="C1189" s="194" t="s">
        <v>929</v>
      </c>
      <c r="D1189" s="194" t="s">
        <v>914</v>
      </c>
      <c r="E1189" s="195">
        <v>117</v>
      </c>
      <c r="F1189" s="196">
        <v>0.17754172989377845</v>
      </c>
      <c r="G1189" s="195">
        <v>542</v>
      </c>
      <c r="H1189" s="196">
        <v>1.1994865666356836E-2</v>
      </c>
      <c r="I1189" s="195">
        <v>2981</v>
      </c>
      <c r="J1189" s="196">
        <v>1.1369877643181887E-2</v>
      </c>
      <c r="K1189" s="195">
        <v>9</v>
      </c>
      <c r="L1189" s="196">
        <v>1.6605166051660517E-2</v>
      </c>
      <c r="M1189" s="195">
        <v>26</v>
      </c>
      <c r="N1189" s="196">
        <v>8.7219054008721899E-3</v>
      </c>
      <c r="O1189" s="197" t="s">
        <v>916</v>
      </c>
      <c r="P1189" s="198">
        <v>5.5</v>
      </c>
      <c r="Q1189" s="198">
        <v>5.2739212007504692</v>
      </c>
      <c r="R1189" s="199"/>
      <c r="S1189" s="186"/>
    </row>
    <row r="1190" spans="1:19" s="184" customFormat="1" ht="15" customHeight="1">
      <c r="A1190" s="186"/>
      <c r="B1190" s="193" t="s">
        <v>596</v>
      </c>
      <c r="C1190" s="194" t="s">
        <v>929</v>
      </c>
      <c r="D1190" s="194" t="s">
        <v>907</v>
      </c>
      <c r="E1190" s="195">
        <v>2299</v>
      </c>
      <c r="F1190" s="196">
        <v>0.75327653997378763</v>
      </c>
      <c r="G1190" s="195">
        <v>753</v>
      </c>
      <c r="H1190" s="196">
        <v>1.6664453591820474E-2</v>
      </c>
      <c r="I1190" s="195">
        <v>2476</v>
      </c>
      <c r="J1190" s="196">
        <v>9.443749427882708E-3</v>
      </c>
      <c r="K1190" s="195">
        <v>98</v>
      </c>
      <c r="L1190" s="196">
        <v>0.13014608233731739</v>
      </c>
      <c r="M1190" s="195">
        <v>467</v>
      </c>
      <c r="N1190" s="196">
        <v>0.18861066235864296</v>
      </c>
      <c r="O1190" s="197" t="s">
        <v>911</v>
      </c>
      <c r="P1190" s="198">
        <v>3.2881806108897744</v>
      </c>
      <c r="Q1190" s="198">
        <v>2.4641221374045803</v>
      </c>
      <c r="R1190" s="199">
        <v>0.71845949535192566</v>
      </c>
      <c r="S1190" s="186"/>
    </row>
    <row r="1191" spans="1:19" s="184" customFormat="1" ht="15" customHeight="1">
      <c r="A1191" s="186"/>
      <c r="B1191" s="193" t="s">
        <v>598</v>
      </c>
      <c r="C1191" s="194" t="s">
        <v>929</v>
      </c>
      <c r="D1191" s="194" t="s">
        <v>907</v>
      </c>
      <c r="E1191" s="195">
        <v>130</v>
      </c>
      <c r="F1191" s="196">
        <v>0.23722627737226276</v>
      </c>
      <c r="G1191" s="195">
        <v>418</v>
      </c>
      <c r="H1191" s="196">
        <v>9.2506528570796259E-3</v>
      </c>
      <c r="I1191" s="195">
        <v>2177</v>
      </c>
      <c r="J1191" s="196">
        <v>8.3033289598144818E-3</v>
      </c>
      <c r="K1191" s="195">
        <v>13</v>
      </c>
      <c r="L1191" s="196">
        <v>3.1100478468899521E-2</v>
      </c>
      <c r="M1191" s="195">
        <v>145</v>
      </c>
      <c r="N1191" s="196">
        <v>6.6605420303169502E-2</v>
      </c>
      <c r="O1191" s="197" t="s">
        <v>931</v>
      </c>
      <c r="P1191" s="198">
        <v>5.2081339712918657</v>
      </c>
      <c r="Q1191" s="198">
        <v>4.5358024691358025</v>
      </c>
      <c r="R1191" s="199">
        <v>0.76794258373205737</v>
      </c>
      <c r="S1191" s="186"/>
    </row>
    <row r="1192" spans="1:19" s="184" customFormat="1" ht="15" customHeight="1">
      <c r="A1192" s="186"/>
      <c r="B1192" s="193" t="s">
        <v>570</v>
      </c>
      <c r="C1192" s="194" t="s">
        <v>924</v>
      </c>
      <c r="D1192" s="194" t="s">
        <v>907</v>
      </c>
      <c r="E1192" s="195">
        <v>325</v>
      </c>
      <c r="F1192" s="196">
        <v>0.32435129740518964</v>
      </c>
      <c r="G1192" s="195">
        <v>677</v>
      </c>
      <c r="H1192" s="196">
        <v>1.4982516708715088E-2</v>
      </c>
      <c r="I1192" s="195">
        <v>2500</v>
      </c>
      <c r="J1192" s="196">
        <v>9.5352881945503926E-3</v>
      </c>
      <c r="K1192" s="195">
        <v>16</v>
      </c>
      <c r="L1192" s="196">
        <v>2.3633677991137372E-2</v>
      </c>
      <c r="M1192" s="195">
        <v>59</v>
      </c>
      <c r="N1192" s="196">
        <v>2.3599999999999999E-2</v>
      </c>
      <c r="O1192" s="197" t="s">
        <v>924</v>
      </c>
      <c r="P1192" s="198">
        <v>3.692762186115214</v>
      </c>
      <c r="Q1192" s="198">
        <v>3.4251134644478065</v>
      </c>
      <c r="R1192" s="199">
        <v>0.82422451994091583</v>
      </c>
      <c r="S1192" s="186"/>
    </row>
    <row r="1193" spans="1:19" s="184" customFormat="1" ht="15" customHeight="1">
      <c r="A1193" s="186"/>
      <c r="B1193" s="193" t="s">
        <v>575</v>
      </c>
      <c r="C1193" s="194" t="s">
        <v>924</v>
      </c>
      <c r="D1193" s="194" t="s">
        <v>914</v>
      </c>
      <c r="E1193" s="195">
        <v>10</v>
      </c>
      <c r="F1193" s="196">
        <v>5.5248618784530384E-2</v>
      </c>
      <c r="G1193" s="195">
        <v>171</v>
      </c>
      <c r="H1193" s="196">
        <v>3.78435798698712E-3</v>
      </c>
      <c r="I1193" s="195">
        <v>1489</v>
      </c>
      <c r="J1193" s="196">
        <v>5.6792176486742136E-3</v>
      </c>
      <c r="K1193" s="195">
        <v>22</v>
      </c>
      <c r="L1193" s="196">
        <v>0.12865497076023391</v>
      </c>
      <c r="M1193" s="195">
        <v>148</v>
      </c>
      <c r="N1193" s="196">
        <v>9.9395567494963061E-2</v>
      </c>
      <c r="O1193" s="197" t="s">
        <v>931</v>
      </c>
      <c r="P1193" s="198">
        <v>8.7076023391812871</v>
      </c>
      <c r="Q1193" s="198">
        <v>6.7181208053691277</v>
      </c>
      <c r="R1193" s="199"/>
      <c r="S1193" s="186"/>
    </row>
    <row r="1194" spans="1:19" s="184" customFormat="1" ht="15" customHeight="1">
      <c r="A1194" s="186"/>
      <c r="B1194" s="193" t="s">
        <v>566</v>
      </c>
      <c r="C1194" s="194" t="s">
        <v>924</v>
      </c>
      <c r="D1194" s="194" t="s">
        <v>907</v>
      </c>
      <c r="E1194" s="195">
        <v>114</v>
      </c>
      <c r="F1194" s="196">
        <v>0.16593886462882096</v>
      </c>
      <c r="G1194" s="195">
        <v>573</v>
      </c>
      <c r="H1194" s="196">
        <v>1.2680918868676139E-2</v>
      </c>
      <c r="I1194" s="195">
        <v>2317</v>
      </c>
      <c r="J1194" s="196">
        <v>8.837305098709303E-3</v>
      </c>
      <c r="K1194" s="195">
        <v>6</v>
      </c>
      <c r="L1194" s="196">
        <v>1.0471204188481676E-2</v>
      </c>
      <c r="M1194" s="195">
        <v>12</v>
      </c>
      <c r="N1194" s="196">
        <v>5.1791109192921882E-3</v>
      </c>
      <c r="O1194" s="197" t="s">
        <v>916</v>
      </c>
      <c r="P1194" s="198">
        <v>4.0436300174520072</v>
      </c>
      <c r="Q1194" s="198">
        <v>3.8959435626102294</v>
      </c>
      <c r="R1194" s="199">
        <v>0.76788830715532286</v>
      </c>
      <c r="S1194" s="186"/>
    </row>
    <row r="1195" spans="1:19" s="184" customFormat="1" ht="15" customHeight="1">
      <c r="A1195" s="186"/>
      <c r="B1195" s="193" t="s">
        <v>591</v>
      </c>
      <c r="C1195" s="194" t="s">
        <v>929</v>
      </c>
      <c r="D1195" s="194" t="s">
        <v>907</v>
      </c>
      <c r="E1195" s="195"/>
      <c r="F1195" s="196"/>
      <c r="G1195" s="195">
        <v>641</v>
      </c>
      <c r="H1195" s="196">
        <v>1.4185809764086222E-2</v>
      </c>
      <c r="I1195" s="195">
        <v>7052</v>
      </c>
      <c r="J1195" s="196">
        <v>2.6897140939187745E-2</v>
      </c>
      <c r="K1195" s="195">
        <v>144</v>
      </c>
      <c r="L1195" s="196">
        <v>0.22464898595943839</v>
      </c>
      <c r="M1195" s="195">
        <v>1033</v>
      </c>
      <c r="N1195" s="196">
        <v>0.14648326715825297</v>
      </c>
      <c r="O1195" s="197" t="s">
        <v>920</v>
      </c>
      <c r="P1195" s="198">
        <v>11.001560062402497</v>
      </c>
      <c r="Q1195" s="198">
        <v>8.2857142857142865</v>
      </c>
      <c r="R1195" s="199">
        <v>1.2262090483619346</v>
      </c>
      <c r="S1195" s="186"/>
    </row>
    <row r="1196" spans="1:19" s="184" customFormat="1" ht="15" customHeight="1">
      <c r="A1196" s="186"/>
      <c r="B1196" s="193" t="s">
        <v>582</v>
      </c>
      <c r="C1196" s="194" t="s">
        <v>924</v>
      </c>
      <c r="D1196" s="194" t="s">
        <v>914</v>
      </c>
      <c r="E1196" s="195">
        <v>19</v>
      </c>
      <c r="F1196" s="196">
        <v>4.3378995433789952E-2</v>
      </c>
      <c r="G1196" s="195">
        <v>419</v>
      </c>
      <c r="H1196" s="196">
        <v>9.2727836055415402E-3</v>
      </c>
      <c r="I1196" s="195">
        <v>2740</v>
      </c>
      <c r="J1196" s="196">
        <v>1.045067586122723E-2</v>
      </c>
      <c r="K1196" s="195">
        <v>63</v>
      </c>
      <c r="L1196" s="196">
        <v>0.15035799522673032</v>
      </c>
      <c r="M1196" s="195">
        <v>395</v>
      </c>
      <c r="N1196" s="196">
        <v>0.14416058394160583</v>
      </c>
      <c r="O1196" s="197" t="s">
        <v>930</v>
      </c>
      <c r="P1196" s="198">
        <v>6.5393794749403344</v>
      </c>
      <c r="Q1196" s="198">
        <v>4.9943820224719104</v>
      </c>
      <c r="R1196" s="199"/>
      <c r="S1196" s="186"/>
    </row>
    <row r="1197" spans="1:19" s="184" customFormat="1" ht="15" customHeight="1">
      <c r="A1197" s="186"/>
      <c r="B1197" s="193" t="s">
        <v>593</v>
      </c>
      <c r="C1197" s="194" t="s">
        <v>929</v>
      </c>
      <c r="D1197" s="194" t="s">
        <v>907</v>
      </c>
      <c r="E1197" s="195">
        <v>2</v>
      </c>
      <c r="F1197" s="196">
        <v>4.1580041580041582E-3</v>
      </c>
      <c r="G1197" s="195">
        <v>479</v>
      </c>
      <c r="H1197" s="196">
        <v>1.0600628513256318E-2</v>
      </c>
      <c r="I1197" s="195">
        <v>3886</v>
      </c>
      <c r="J1197" s="196">
        <v>1.4821651969609129E-2</v>
      </c>
      <c r="K1197" s="195">
        <v>103</v>
      </c>
      <c r="L1197" s="196">
        <v>0.21503131524008351</v>
      </c>
      <c r="M1197" s="195">
        <v>828</v>
      </c>
      <c r="N1197" s="196">
        <v>0.21307256819351519</v>
      </c>
      <c r="O1197" s="197" t="s">
        <v>930</v>
      </c>
      <c r="P1197" s="198">
        <v>8.1127348643006272</v>
      </c>
      <c r="Q1197" s="198">
        <v>5.6489361702127656</v>
      </c>
      <c r="R1197" s="199">
        <v>1.7327766179540709</v>
      </c>
      <c r="S1197" s="186"/>
    </row>
    <row r="1198" spans="1:19" s="184" customFormat="1" ht="15" customHeight="1">
      <c r="A1198" s="186"/>
      <c r="B1198" s="193" t="s">
        <v>576</v>
      </c>
      <c r="C1198" s="194" t="s">
        <v>924</v>
      </c>
      <c r="D1198" s="194" t="s">
        <v>914</v>
      </c>
      <c r="E1198" s="195">
        <v>110</v>
      </c>
      <c r="F1198" s="196">
        <v>0.2813299232736573</v>
      </c>
      <c r="G1198" s="195">
        <v>281</v>
      </c>
      <c r="H1198" s="196">
        <v>6.2187403177975482E-3</v>
      </c>
      <c r="I1198" s="195">
        <v>1448</v>
      </c>
      <c r="J1198" s="196">
        <v>5.5228389222835867E-3</v>
      </c>
      <c r="K1198" s="195">
        <v>1</v>
      </c>
      <c r="L1198" s="196">
        <v>3.5587188612099642E-3</v>
      </c>
      <c r="M1198" s="195">
        <v>20</v>
      </c>
      <c r="N1198" s="196">
        <v>1.3812154696132596E-2</v>
      </c>
      <c r="O1198" s="197" t="s">
        <v>942</v>
      </c>
      <c r="P1198" s="198">
        <v>5.1530249110320288</v>
      </c>
      <c r="Q1198" s="198">
        <v>5</v>
      </c>
      <c r="R1198" s="199"/>
      <c r="S1198" s="186"/>
    </row>
    <row r="1199" spans="1:19" s="184" customFormat="1" ht="15" customHeight="1">
      <c r="A1199" s="186"/>
      <c r="B1199" s="193" t="s">
        <v>595</v>
      </c>
      <c r="C1199" s="194" t="s">
        <v>929</v>
      </c>
      <c r="D1199" s="194" t="s">
        <v>907</v>
      </c>
      <c r="E1199" s="195">
        <v>180</v>
      </c>
      <c r="F1199" s="196">
        <v>0.36</v>
      </c>
      <c r="G1199" s="195">
        <v>320</v>
      </c>
      <c r="H1199" s="196">
        <v>7.0818395078121538E-3</v>
      </c>
      <c r="I1199" s="195">
        <v>1079</v>
      </c>
      <c r="J1199" s="196">
        <v>4.1154303847679491E-3</v>
      </c>
      <c r="K1199" s="195">
        <v>4</v>
      </c>
      <c r="L1199" s="196">
        <v>1.2500000000000001E-2</v>
      </c>
      <c r="M1199" s="195">
        <v>16</v>
      </c>
      <c r="N1199" s="196">
        <v>1.4828544949026877E-2</v>
      </c>
      <c r="O1199" s="197" t="s">
        <v>931</v>
      </c>
      <c r="P1199" s="198">
        <v>3.3718750000000002</v>
      </c>
      <c r="Q1199" s="198">
        <v>3.1740506329113924</v>
      </c>
      <c r="R1199" s="199">
        <v>0.9375</v>
      </c>
      <c r="S1199" s="186"/>
    </row>
    <row r="1200" spans="1:19" s="184" customFormat="1" ht="15" customHeight="1">
      <c r="A1200" s="186"/>
      <c r="B1200" s="193" t="s">
        <v>564</v>
      </c>
      <c r="C1200" s="194" t="s">
        <v>924</v>
      </c>
      <c r="D1200" s="194" t="s">
        <v>907</v>
      </c>
      <c r="E1200" s="195">
        <v>5</v>
      </c>
      <c r="F1200" s="196">
        <v>1.8181818181818181E-2</v>
      </c>
      <c r="G1200" s="195">
        <v>270</v>
      </c>
      <c r="H1200" s="196">
        <v>5.9753020847165047E-3</v>
      </c>
      <c r="I1200" s="195">
        <v>1364</v>
      </c>
      <c r="J1200" s="196">
        <v>5.2024532389466941E-3</v>
      </c>
      <c r="K1200" s="195">
        <v>9</v>
      </c>
      <c r="L1200" s="196">
        <v>3.3333333333333333E-2</v>
      </c>
      <c r="M1200" s="195">
        <v>55</v>
      </c>
      <c r="N1200" s="196">
        <v>4.0322580645161289E-2</v>
      </c>
      <c r="O1200" s="197" t="s">
        <v>925</v>
      </c>
      <c r="P1200" s="198">
        <v>5.0518518518518523</v>
      </c>
      <c r="Q1200" s="198">
        <v>4.5325670498084287</v>
      </c>
      <c r="R1200" s="199">
        <v>0.90370370370370368</v>
      </c>
      <c r="S1200" s="186"/>
    </row>
    <row r="1201" spans="1:19" s="184" customFormat="1" ht="15" customHeight="1">
      <c r="A1201" s="186"/>
      <c r="B1201" s="193" t="s">
        <v>565</v>
      </c>
      <c r="C1201" s="194" t="s">
        <v>924</v>
      </c>
      <c r="D1201" s="194" t="s">
        <v>907</v>
      </c>
      <c r="E1201" s="195">
        <v>10</v>
      </c>
      <c r="F1201" s="196">
        <v>4.8309178743961352E-2</v>
      </c>
      <c r="G1201" s="195">
        <v>197</v>
      </c>
      <c r="H1201" s="196">
        <v>4.3597574469968576E-3</v>
      </c>
      <c r="I1201" s="195">
        <v>1640</v>
      </c>
      <c r="J1201" s="196">
        <v>6.2551490556250573E-3</v>
      </c>
      <c r="K1201" s="195">
        <v>46</v>
      </c>
      <c r="L1201" s="196">
        <v>0.233502538071066</v>
      </c>
      <c r="M1201" s="195">
        <v>410</v>
      </c>
      <c r="N1201" s="196">
        <v>0.25</v>
      </c>
      <c r="O1201" s="197" t="s">
        <v>928</v>
      </c>
      <c r="P1201" s="198">
        <v>8.3248730964466997</v>
      </c>
      <c r="Q1201" s="198">
        <v>5.0397350993377481</v>
      </c>
      <c r="R1201" s="199">
        <v>1.4923857868020305</v>
      </c>
      <c r="S1201" s="186"/>
    </row>
    <row r="1202" spans="1:19" s="184" customFormat="1" ht="18.75" customHeight="1">
      <c r="A1202" s="186"/>
      <c r="B1202" s="200" t="s">
        <v>1006</v>
      </c>
      <c r="C1202" s="201"/>
      <c r="D1202" s="201"/>
      <c r="E1202" s="202">
        <v>1101</v>
      </c>
      <c r="F1202" s="203">
        <v>0.41847206385404789</v>
      </c>
      <c r="G1202" s="202">
        <v>1530</v>
      </c>
      <c r="H1202" s="203">
        <v>3.3860045146726865E-2</v>
      </c>
      <c r="I1202" s="202">
        <v>11915</v>
      </c>
      <c r="J1202" s="203">
        <v>4.5445183535227168E-2</v>
      </c>
      <c r="K1202" s="202">
        <v>133</v>
      </c>
      <c r="L1202" s="203">
        <v>8.6928104575163395E-2</v>
      </c>
      <c r="M1202" s="202">
        <v>1535</v>
      </c>
      <c r="N1202" s="203">
        <v>0.12882920688208141</v>
      </c>
      <c r="O1202" s="201"/>
      <c r="P1202" s="204">
        <v>7.7875816993464051</v>
      </c>
      <c r="Q1202" s="204">
        <v>6.1202576950608449</v>
      </c>
      <c r="R1202" s="205">
        <v>1.7901960784313726</v>
      </c>
      <c r="S1202" s="186"/>
    </row>
    <row r="1203" spans="1:19" s="184" customFormat="1" ht="18" customHeight="1">
      <c r="A1203" s="186"/>
      <c r="B1203" s="200" t="s">
        <v>1007</v>
      </c>
      <c r="C1203" s="201"/>
      <c r="D1203" s="201"/>
      <c r="E1203" s="202">
        <v>2234</v>
      </c>
      <c r="F1203" s="203">
        <v>0.51629304367922346</v>
      </c>
      <c r="G1203" s="202">
        <v>2093</v>
      </c>
      <c r="H1203" s="203">
        <v>4.6319656530783869E-2</v>
      </c>
      <c r="I1203" s="202">
        <v>12840</v>
      </c>
      <c r="J1203" s="203">
        <v>4.8973240167210816E-2</v>
      </c>
      <c r="K1203" s="202">
        <v>122</v>
      </c>
      <c r="L1203" s="203">
        <v>5.8289536550406112E-2</v>
      </c>
      <c r="M1203" s="202">
        <v>1125</v>
      </c>
      <c r="N1203" s="203">
        <v>8.7616822429906538E-2</v>
      </c>
      <c r="O1203" s="201"/>
      <c r="P1203" s="204">
        <v>6.1347348303870044</v>
      </c>
      <c r="Q1203" s="204">
        <v>5.2364282090309491</v>
      </c>
      <c r="R1203" s="206"/>
      <c r="S1203" s="186"/>
    </row>
    <row r="1204" spans="1:19" s="184" customFormat="1" ht="18" customHeight="1">
      <c r="A1204" s="186"/>
      <c r="B1204" s="207" t="s">
        <v>887</v>
      </c>
      <c r="C1204" s="208"/>
      <c r="D1204" s="208"/>
      <c r="E1204" s="209">
        <v>13010</v>
      </c>
      <c r="F1204" s="210">
        <v>0.22355488349714758</v>
      </c>
      <c r="G1204" s="209">
        <v>45186</v>
      </c>
      <c r="H1204" s="210">
        <v>1</v>
      </c>
      <c r="I1204" s="209">
        <v>262184</v>
      </c>
      <c r="J1204" s="210">
        <v>1</v>
      </c>
      <c r="K1204" s="209">
        <v>1892</v>
      </c>
      <c r="L1204" s="210">
        <v>4.1871376089939363E-2</v>
      </c>
      <c r="M1204" s="209">
        <v>14745</v>
      </c>
      <c r="N1204" s="210">
        <v>5.6239129771458216E-2</v>
      </c>
      <c r="O1204" s="208"/>
      <c r="P1204" s="211">
        <v>5.8023281547381931</v>
      </c>
      <c r="Q1204" s="211">
        <v>5.1721716635099551</v>
      </c>
      <c r="R1204" s="212">
        <v>1.178258415282688</v>
      </c>
      <c r="S1204" s="186"/>
    </row>
    <row r="1205" spans="1:19" s="184" customFormat="1" ht="15.75" customHeight="1">
      <c r="A1205" s="186"/>
      <c r="B1205" s="255" t="s">
        <v>988</v>
      </c>
      <c r="C1205" s="255"/>
      <c r="D1205" s="255"/>
      <c r="E1205" s="255"/>
      <c r="F1205" s="255"/>
      <c r="G1205" s="255"/>
      <c r="H1205" s="255"/>
      <c r="I1205" s="255"/>
      <c r="J1205" s="255"/>
      <c r="K1205" s="255"/>
      <c r="L1205" s="255"/>
      <c r="M1205" s="255"/>
      <c r="N1205" s="255"/>
      <c r="O1205" s="255"/>
      <c r="P1205" s="255"/>
      <c r="Q1205" s="255"/>
      <c r="R1205" s="255"/>
      <c r="S1205" s="186"/>
    </row>
    <row r="1206" spans="1:19" s="184" customFormat="1" ht="9" customHeight="1">
      <c r="A1206" s="186"/>
      <c r="B1206" s="186"/>
      <c r="C1206" s="186"/>
      <c r="D1206" s="186"/>
      <c r="E1206" s="186"/>
      <c r="F1206" s="186"/>
      <c r="G1206" s="186"/>
      <c r="H1206" s="186"/>
      <c r="I1206" s="186"/>
      <c r="J1206" s="186"/>
      <c r="K1206" s="186"/>
      <c r="L1206" s="186"/>
      <c r="M1206" s="186"/>
      <c r="N1206" s="186"/>
      <c r="O1206" s="186"/>
      <c r="P1206" s="186"/>
      <c r="Q1206" s="186"/>
      <c r="R1206" s="186"/>
      <c r="S1206" s="186"/>
    </row>
    <row r="1207" spans="1:19" s="184" customFormat="1" ht="9" customHeight="1">
      <c r="A1207" s="186"/>
      <c r="B1207" s="186"/>
      <c r="C1207" s="186"/>
      <c r="D1207" s="186"/>
      <c r="E1207" s="186"/>
      <c r="F1207" s="186"/>
      <c r="G1207" s="186"/>
      <c r="H1207" s="186"/>
      <c r="I1207" s="186"/>
      <c r="J1207" s="186"/>
      <c r="K1207" s="186"/>
      <c r="L1207" s="186"/>
      <c r="M1207" s="186"/>
      <c r="N1207" s="186"/>
      <c r="O1207" s="186"/>
      <c r="P1207" s="186"/>
      <c r="Q1207" s="186"/>
      <c r="R1207" s="186"/>
      <c r="S1207" s="186"/>
    </row>
    <row r="1208" spans="1:19" s="184" customFormat="1" ht="18" customHeight="1">
      <c r="A1208" s="186"/>
      <c r="B1208" s="187" t="s">
        <v>3698</v>
      </c>
      <c r="C1208" s="186"/>
      <c r="D1208" s="186"/>
      <c r="E1208" s="186"/>
      <c r="F1208" s="186"/>
      <c r="G1208" s="186"/>
      <c r="H1208" s="186"/>
      <c r="I1208" s="186"/>
      <c r="J1208" s="186"/>
      <c r="K1208" s="186"/>
      <c r="L1208" s="186"/>
      <c r="M1208" s="186"/>
      <c r="N1208" s="186"/>
      <c r="O1208" s="186"/>
      <c r="P1208" s="186"/>
      <c r="Q1208" s="186"/>
      <c r="R1208" s="186"/>
      <c r="S1208" s="186"/>
    </row>
    <row r="1209" spans="1:19" s="184" customFormat="1" ht="27" customHeight="1">
      <c r="A1209" s="186"/>
      <c r="B1209" s="247"/>
      <c r="C1209" s="188"/>
      <c r="D1209" s="248"/>
      <c r="E1209" s="248"/>
      <c r="F1209" s="248"/>
      <c r="G1209" s="249" t="s">
        <v>893</v>
      </c>
      <c r="H1209" s="249"/>
      <c r="I1209" s="249"/>
      <c r="J1209" s="249"/>
      <c r="K1209" s="249"/>
      <c r="L1209" s="249"/>
      <c r="M1209" s="249"/>
      <c r="N1209" s="249"/>
      <c r="O1209" s="249"/>
      <c r="P1209" s="249"/>
      <c r="Q1209" s="249"/>
      <c r="R1209" s="249"/>
      <c r="S1209" s="186"/>
    </row>
    <row r="1210" spans="1:19" s="184" customFormat="1" ht="18" customHeight="1">
      <c r="A1210" s="186"/>
      <c r="B1210" s="247"/>
      <c r="C1210" s="189"/>
      <c r="D1210" s="248"/>
      <c r="E1210" s="248"/>
      <c r="F1210" s="248"/>
      <c r="G1210" s="250" t="s">
        <v>839</v>
      </c>
      <c r="H1210" s="250"/>
      <c r="I1210" s="250"/>
      <c r="J1210" s="250"/>
      <c r="K1210" s="251" t="s">
        <v>894</v>
      </c>
      <c r="L1210" s="251"/>
      <c r="M1210" s="251"/>
      <c r="N1210" s="251"/>
      <c r="O1210" s="251" t="s">
        <v>895</v>
      </c>
      <c r="P1210" s="252" t="s">
        <v>896</v>
      </c>
      <c r="Q1210" s="252"/>
      <c r="R1210" s="252"/>
      <c r="S1210" s="186"/>
    </row>
    <row r="1211" spans="1:19" s="184" customFormat="1" ht="18" customHeight="1">
      <c r="A1211" s="186"/>
      <c r="B1211" s="253" t="s">
        <v>275</v>
      </c>
      <c r="C1211" s="250" t="s">
        <v>998</v>
      </c>
      <c r="D1211" s="250" t="s">
        <v>897</v>
      </c>
      <c r="E1211" s="254" t="s">
        <v>849</v>
      </c>
      <c r="F1211" s="254"/>
      <c r="G1211" s="250" t="s">
        <v>898</v>
      </c>
      <c r="H1211" s="250"/>
      <c r="I1211" s="250" t="s">
        <v>899</v>
      </c>
      <c r="J1211" s="250"/>
      <c r="K1211" s="251" t="s">
        <v>898</v>
      </c>
      <c r="L1211" s="251"/>
      <c r="M1211" s="251" t="s">
        <v>899</v>
      </c>
      <c r="N1211" s="251"/>
      <c r="O1211" s="251"/>
      <c r="P1211" s="252"/>
      <c r="Q1211" s="252"/>
      <c r="R1211" s="252"/>
      <c r="S1211" s="186"/>
    </row>
    <row r="1212" spans="1:19" s="184" customFormat="1" ht="45.75" customHeight="1">
      <c r="A1212" s="186"/>
      <c r="B1212" s="253"/>
      <c r="C1212" s="250"/>
      <c r="D1212" s="250"/>
      <c r="E1212" s="190" t="s">
        <v>900</v>
      </c>
      <c r="F1212" s="190" t="s">
        <v>901</v>
      </c>
      <c r="G1212" s="190" t="s">
        <v>900</v>
      </c>
      <c r="H1212" s="191" t="s">
        <v>902</v>
      </c>
      <c r="I1212" s="190" t="s">
        <v>900</v>
      </c>
      <c r="J1212" s="191" t="s">
        <v>902</v>
      </c>
      <c r="K1212" s="191" t="s">
        <v>900</v>
      </c>
      <c r="L1212" s="191" t="s">
        <v>901</v>
      </c>
      <c r="M1212" s="191" t="s">
        <v>900</v>
      </c>
      <c r="N1212" s="191" t="s">
        <v>901</v>
      </c>
      <c r="O1212" s="251"/>
      <c r="P1212" s="191" t="s">
        <v>903</v>
      </c>
      <c r="Q1212" s="191" t="s">
        <v>904</v>
      </c>
      <c r="R1212" s="192" t="s">
        <v>905</v>
      </c>
      <c r="S1212" s="186"/>
    </row>
    <row r="1213" spans="1:19" s="184" customFormat="1" ht="15" customHeight="1">
      <c r="A1213" s="186"/>
      <c r="B1213" s="193" t="s">
        <v>573</v>
      </c>
      <c r="C1213" s="194" t="s">
        <v>924</v>
      </c>
      <c r="D1213" s="194" t="s">
        <v>914</v>
      </c>
      <c r="E1213" s="195"/>
      <c r="F1213" s="196"/>
      <c r="G1213" s="195">
        <v>1</v>
      </c>
      <c r="H1213" s="196">
        <v>6.8965517241379309E-3</v>
      </c>
      <c r="I1213" s="195">
        <v>2</v>
      </c>
      <c r="J1213" s="196">
        <v>6.426735218508997E-4</v>
      </c>
      <c r="K1213" s="195"/>
      <c r="L1213" s="196"/>
      <c r="M1213" s="195"/>
      <c r="N1213" s="196"/>
      <c r="O1213" s="197" t="s">
        <v>951</v>
      </c>
      <c r="P1213" s="198">
        <v>2</v>
      </c>
      <c r="Q1213" s="198">
        <v>2</v>
      </c>
      <c r="R1213" s="199"/>
      <c r="S1213" s="186"/>
    </row>
    <row r="1214" spans="1:19" s="184" customFormat="1" ht="15" customHeight="1">
      <c r="A1214" s="186"/>
      <c r="B1214" s="193" t="s">
        <v>312</v>
      </c>
      <c r="C1214" s="194" t="s">
        <v>1566</v>
      </c>
      <c r="D1214" s="194" t="s">
        <v>907</v>
      </c>
      <c r="E1214" s="195"/>
      <c r="F1214" s="196"/>
      <c r="G1214" s="195">
        <v>1</v>
      </c>
      <c r="H1214" s="196">
        <v>6.8965517241379309E-3</v>
      </c>
      <c r="I1214" s="195">
        <v>28</v>
      </c>
      <c r="J1214" s="196">
        <v>8.9974293059125968E-3</v>
      </c>
      <c r="K1214" s="195">
        <v>1</v>
      </c>
      <c r="L1214" s="196">
        <v>1</v>
      </c>
      <c r="M1214" s="195">
        <v>19</v>
      </c>
      <c r="N1214" s="196">
        <v>0.6785714285714286</v>
      </c>
      <c r="O1214" s="197" t="s">
        <v>930</v>
      </c>
      <c r="P1214" s="198">
        <v>28</v>
      </c>
      <c r="Q1214" s="198"/>
      <c r="R1214" s="199">
        <v>0</v>
      </c>
      <c r="S1214" s="186"/>
    </row>
    <row r="1215" spans="1:19" s="184" customFormat="1" ht="15" customHeight="1">
      <c r="A1215" s="186"/>
      <c r="B1215" s="193" t="s">
        <v>775</v>
      </c>
      <c r="C1215" s="194" t="s">
        <v>1569</v>
      </c>
      <c r="D1215" s="194" t="s">
        <v>907</v>
      </c>
      <c r="E1215" s="195"/>
      <c r="F1215" s="196"/>
      <c r="G1215" s="195">
        <v>14</v>
      </c>
      <c r="H1215" s="196">
        <v>9.6551724137931033E-2</v>
      </c>
      <c r="I1215" s="195">
        <v>909</v>
      </c>
      <c r="J1215" s="196">
        <v>0.29209511568123392</v>
      </c>
      <c r="K1215" s="195">
        <v>1</v>
      </c>
      <c r="L1215" s="196">
        <v>7.1428571428571425E-2</v>
      </c>
      <c r="M1215" s="195">
        <v>5</v>
      </c>
      <c r="N1215" s="196">
        <v>5.5005500550055009E-3</v>
      </c>
      <c r="O1215" s="197" t="s">
        <v>985</v>
      </c>
      <c r="P1215" s="198">
        <v>64.928571428571431</v>
      </c>
      <c r="Q1215" s="198">
        <v>60.92307692307692</v>
      </c>
      <c r="R1215" s="199">
        <v>9.0714285714285712</v>
      </c>
      <c r="S1215" s="186"/>
    </row>
    <row r="1216" spans="1:19" s="184" customFormat="1" ht="15" customHeight="1">
      <c r="A1216" s="186"/>
      <c r="B1216" s="193" t="s">
        <v>523</v>
      </c>
      <c r="C1216" s="194" t="s">
        <v>1567</v>
      </c>
      <c r="D1216" s="194" t="s">
        <v>907</v>
      </c>
      <c r="E1216" s="195"/>
      <c r="F1216" s="196"/>
      <c r="G1216" s="195">
        <v>1</v>
      </c>
      <c r="H1216" s="196">
        <v>6.8965517241379309E-3</v>
      </c>
      <c r="I1216" s="195">
        <v>27</v>
      </c>
      <c r="J1216" s="196">
        <v>8.6760925449871473E-3</v>
      </c>
      <c r="K1216" s="195">
        <v>1</v>
      </c>
      <c r="L1216" s="196">
        <v>1</v>
      </c>
      <c r="M1216" s="195">
        <v>15</v>
      </c>
      <c r="N1216" s="196">
        <v>0.55555555555555558</v>
      </c>
      <c r="O1216" s="197" t="s">
        <v>929</v>
      </c>
      <c r="P1216" s="198">
        <v>27</v>
      </c>
      <c r="Q1216" s="198"/>
      <c r="R1216" s="199">
        <v>6</v>
      </c>
      <c r="S1216" s="186"/>
    </row>
    <row r="1217" spans="1:19" s="184" customFormat="1" ht="15" customHeight="1">
      <c r="A1217" s="186"/>
      <c r="B1217" s="193" t="s">
        <v>776</v>
      </c>
      <c r="C1217" s="194" t="s">
        <v>1569</v>
      </c>
      <c r="D1217" s="194" t="s">
        <v>907</v>
      </c>
      <c r="E1217" s="195"/>
      <c r="F1217" s="196"/>
      <c r="G1217" s="195">
        <v>3</v>
      </c>
      <c r="H1217" s="196">
        <v>2.0689655172413793E-2</v>
      </c>
      <c r="I1217" s="195">
        <v>103</v>
      </c>
      <c r="J1217" s="196">
        <v>3.3097686375321338E-2</v>
      </c>
      <c r="K1217" s="195"/>
      <c r="L1217" s="196"/>
      <c r="M1217" s="195"/>
      <c r="N1217" s="196"/>
      <c r="O1217" s="197" t="s">
        <v>985</v>
      </c>
      <c r="P1217" s="198">
        <v>34.333333333333336</v>
      </c>
      <c r="Q1217" s="198">
        <v>34.333333333333336</v>
      </c>
      <c r="R1217" s="199">
        <v>2.6666666666666665</v>
      </c>
      <c r="S1217" s="186"/>
    </row>
    <row r="1218" spans="1:19" s="184" customFormat="1" ht="15" customHeight="1">
      <c r="A1218" s="186"/>
      <c r="B1218" s="193" t="s">
        <v>527</v>
      </c>
      <c r="C1218" s="194" t="s">
        <v>1567</v>
      </c>
      <c r="D1218" s="194" t="s">
        <v>907</v>
      </c>
      <c r="E1218" s="195"/>
      <c r="F1218" s="196"/>
      <c r="G1218" s="195">
        <v>1</v>
      </c>
      <c r="H1218" s="196">
        <v>6.8965517241379309E-3</v>
      </c>
      <c r="I1218" s="195">
        <v>11</v>
      </c>
      <c r="J1218" s="196">
        <v>3.5347043701799484E-3</v>
      </c>
      <c r="K1218" s="195"/>
      <c r="L1218" s="196"/>
      <c r="M1218" s="195"/>
      <c r="N1218" s="196"/>
      <c r="O1218" s="197" t="s">
        <v>920</v>
      </c>
      <c r="P1218" s="198">
        <v>11</v>
      </c>
      <c r="Q1218" s="198">
        <v>11</v>
      </c>
      <c r="R1218" s="199">
        <v>3</v>
      </c>
      <c r="S1218" s="186"/>
    </row>
    <row r="1219" spans="1:19" s="184" customFormat="1" ht="15" customHeight="1">
      <c r="A1219" s="186"/>
      <c r="B1219" s="193" t="s">
        <v>525</v>
      </c>
      <c r="C1219" s="194" t="s">
        <v>1567</v>
      </c>
      <c r="D1219" s="194" t="s">
        <v>907</v>
      </c>
      <c r="E1219" s="195">
        <v>1</v>
      </c>
      <c r="F1219" s="196">
        <v>0.33333333333333331</v>
      </c>
      <c r="G1219" s="195">
        <v>2</v>
      </c>
      <c r="H1219" s="196">
        <v>1.3793103448275862E-2</v>
      </c>
      <c r="I1219" s="195">
        <v>4</v>
      </c>
      <c r="J1219" s="196">
        <v>1.2853470437017994E-3</v>
      </c>
      <c r="K1219" s="195"/>
      <c r="L1219" s="196"/>
      <c r="M1219" s="195"/>
      <c r="N1219" s="196"/>
      <c r="O1219" s="197" t="s">
        <v>928</v>
      </c>
      <c r="P1219" s="198">
        <v>2</v>
      </c>
      <c r="Q1219" s="198">
        <v>2</v>
      </c>
      <c r="R1219" s="199">
        <v>1</v>
      </c>
      <c r="S1219" s="186"/>
    </row>
    <row r="1220" spans="1:19" s="184" customFormat="1" ht="15" customHeight="1">
      <c r="A1220" s="186"/>
      <c r="B1220" s="193" t="s">
        <v>477</v>
      </c>
      <c r="C1220" s="194" t="s">
        <v>999</v>
      </c>
      <c r="D1220" s="194" t="s">
        <v>907</v>
      </c>
      <c r="E1220" s="195"/>
      <c r="F1220" s="196"/>
      <c r="G1220" s="195">
        <v>1</v>
      </c>
      <c r="H1220" s="196">
        <v>6.8965517241379309E-3</v>
      </c>
      <c r="I1220" s="195">
        <v>78</v>
      </c>
      <c r="J1220" s="196">
        <v>2.5064267352185091E-2</v>
      </c>
      <c r="K1220" s="195">
        <v>1</v>
      </c>
      <c r="L1220" s="196">
        <v>1</v>
      </c>
      <c r="M1220" s="195">
        <v>54</v>
      </c>
      <c r="N1220" s="196">
        <v>0.69230769230769229</v>
      </c>
      <c r="O1220" s="197" t="s">
        <v>923</v>
      </c>
      <c r="P1220" s="198">
        <v>78</v>
      </c>
      <c r="Q1220" s="198"/>
      <c r="R1220" s="199">
        <v>0</v>
      </c>
      <c r="S1220" s="186"/>
    </row>
    <row r="1221" spans="1:19" s="184" customFormat="1" ht="15" customHeight="1">
      <c r="A1221" s="186"/>
      <c r="B1221" s="193" t="s">
        <v>530</v>
      </c>
      <c r="C1221" s="194" t="s">
        <v>1567</v>
      </c>
      <c r="D1221" s="194" t="s">
        <v>914</v>
      </c>
      <c r="E1221" s="195"/>
      <c r="F1221" s="196"/>
      <c r="G1221" s="195">
        <v>2</v>
      </c>
      <c r="H1221" s="196">
        <v>1.3793103448275862E-2</v>
      </c>
      <c r="I1221" s="195">
        <v>16</v>
      </c>
      <c r="J1221" s="196">
        <v>5.1413881748071976E-3</v>
      </c>
      <c r="K1221" s="195"/>
      <c r="L1221" s="196"/>
      <c r="M1221" s="195"/>
      <c r="N1221" s="196"/>
      <c r="O1221" s="197" t="s">
        <v>919</v>
      </c>
      <c r="P1221" s="198">
        <v>8</v>
      </c>
      <c r="Q1221" s="198">
        <v>8</v>
      </c>
      <c r="R1221" s="199"/>
      <c r="S1221" s="186"/>
    </row>
    <row r="1222" spans="1:19" s="184" customFormat="1" ht="15" customHeight="1">
      <c r="A1222" s="186"/>
      <c r="B1222" s="193" t="s">
        <v>750</v>
      </c>
      <c r="C1222" s="194" t="s">
        <v>921</v>
      </c>
      <c r="D1222" s="194" t="s">
        <v>914</v>
      </c>
      <c r="E1222" s="195">
        <v>15</v>
      </c>
      <c r="F1222" s="196">
        <v>0.19736842105263158</v>
      </c>
      <c r="G1222" s="195">
        <v>61</v>
      </c>
      <c r="H1222" s="196">
        <v>0.4206896551724138</v>
      </c>
      <c r="I1222" s="195">
        <v>508</v>
      </c>
      <c r="J1222" s="196">
        <v>0.16323907455012854</v>
      </c>
      <c r="K1222" s="195">
        <v>5</v>
      </c>
      <c r="L1222" s="196">
        <v>8.1967213114754092E-2</v>
      </c>
      <c r="M1222" s="195">
        <v>33</v>
      </c>
      <c r="N1222" s="196">
        <v>6.4960629921259838E-2</v>
      </c>
      <c r="O1222" s="197" t="s">
        <v>926</v>
      </c>
      <c r="P1222" s="198">
        <v>8.3278688524590159</v>
      </c>
      <c r="Q1222" s="198">
        <v>6.875</v>
      </c>
      <c r="R1222" s="199"/>
      <c r="S1222" s="186"/>
    </row>
    <row r="1223" spans="1:19" s="184" customFormat="1" ht="15" customHeight="1">
      <c r="A1223" s="186"/>
      <c r="B1223" s="193" t="s">
        <v>689</v>
      </c>
      <c r="C1223" s="194" t="s">
        <v>939</v>
      </c>
      <c r="D1223" s="194" t="s">
        <v>907</v>
      </c>
      <c r="E1223" s="195"/>
      <c r="F1223" s="196"/>
      <c r="G1223" s="195">
        <v>3</v>
      </c>
      <c r="H1223" s="196">
        <v>2.0689655172413793E-2</v>
      </c>
      <c r="I1223" s="195">
        <v>171</v>
      </c>
      <c r="J1223" s="196">
        <v>5.494858611825193E-2</v>
      </c>
      <c r="K1223" s="195">
        <v>2</v>
      </c>
      <c r="L1223" s="196">
        <v>0.66666666666666663</v>
      </c>
      <c r="M1223" s="195">
        <v>67</v>
      </c>
      <c r="N1223" s="196">
        <v>0.391812865497076</v>
      </c>
      <c r="O1223" s="197" t="s">
        <v>912</v>
      </c>
      <c r="P1223" s="198">
        <v>57</v>
      </c>
      <c r="Q1223" s="198">
        <v>24</v>
      </c>
      <c r="R1223" s="199">
        <v>20</v>
      </c>
      <c r="S1223" s="186"/>
    </row>
    <row r="1224" spans="1:19" s="184" customFormat="1" ht="15" customHeight="1">
      <c r="A1224" s="186"/>
      <c r="B1224" s="193" t="s">
        <v>529</v>
      </c>
      <c r="C1224" s="194" t="s">
        <v>1567</v>
      </c>
      <c r="D1224" s="194" t="s">
        <v>914</v>
      </c>
      <c r="E1224" s="195"/>
      <c r="F1224" s="196"/>
      <c r="G1224" s="195">
        <v>5</v>
      </c>
      <c r="H1224" s="196">
        <v>3.4482758620689655E-2</v>
      </c>
      <c r="I1224" s="195">
        <v>94</v>
      </c>
      <c r="J1224" s="196">
        <v>3.0205655526992288E-2</v>
      </c>
      <c r="K1224" s="195">
        <v>3</v>
      </c>
      <c r="L1224" s="196">
        <v>0.6</v>
      </c>
      <c r="M1224" s="195">
        <v>20</v>
      </c>
      <c r="N1224" s="196">
        <v>0.21276595744680851</v>
      </c>
      <c r="O1224" s="197" t="s">
        <v>943</v>
      </c>
      <c r="P1224" s="198">
        <v>18.8</v>
      </c>
      <c r="Q1224" s="198">
        <v>11.5</v>
      </c>
      <c r="R1224" s="199"/>
      <c r="S1224" s="186"/>
    </row>
    <row r="1225" spans="1:19" s="184" customFormat="1" ht="15" customHeight="1">
      <c r="A1225" s="186"/>
      <c r="B1225" s="193" t="s">
        <v>746</v>
      </c>
      <c r="C1225" s="194" t="s">
        <v>921</v>
      </c>
      <c r="D1225" s="194" t="s">
        <v>907</v>
      </c>
      <c r="E1225" s="195"/>
      <c r="F1225" s="196"/>
      <c r="G1225" s="195">
        <v>13</v>
      </c>
      <c r="H1225" s="196">
        <v>8.9655172413793102E-2</v>
      </c>
      <c r="I1225" s="195">
        <v>289</v>
      </c>
      <c r="J1225" s="196">
        <v>9.2866323907455015E-2</v>
      </c>
      <c r="K1225" s="195"/>
      <c r="L1225" s="196"/>
      <c r="M1225" s="195"/>
      <c r="N1225" s="196"/>
      <c r="O1225" s="197" t="s">
        <v>950</v>
      </c>
      <c r="P1225" s="198">
        <v>22.23076923076923</v>
      </c>
      <c r="Q1225" s="198">
        <v>22.23076923076923</v>
      </c>
      <c r="R1225" s="199">
        <v>8.3076923076923084</v>
      </c>
      <c r="S1225" s="186"/>
    </row>
    <row r="1226" spans="1:19" s="184" customFormat="1" ht="15" customHeight="1">
      <c r="A1226" s="186"/>
      <c r="B1226" s="193" t="s">
        <v>748</v>
      </c>
      <c r="C1226" s="194" t="s">
        <v>921</v>
      </c>
      <c r="D1226" s="194" t="s">
        <v>914</v>
      </c>
      <c r="E1226" s="195"/>
      <c r="F1226" s="196"/>
      <c r="G1226" s="195">
        <v>4</v>
      </c>
      <c r="H1226" s="196">
        <v>2.7586206896551724E-2</v>
      </c>
      <c r="I1226" s="195">
        <v>69</v>
      </c>
      <c r="J1226" s="196">
        <v>2.2172236503856042E-2</v>
      </c>
      <c r="K1226" s="195">
        <v>1</v>
      </c>
      <c r="L1226" s="196">
        <v>0.25</v>
      </c>
      <c r="M1226" s="195">
        <v>9</v>
      </c>
      <c r="N1226" s="196">
        <v>0.13043478260869565</v>
      </c>
      <c r="O1226" s="197" t="s">
        <v>921</v>
      </c>
      <c r="P1226" s="198">
        <v>17.25</v>
      </c>
      <c r="Q1226" s="198">
        <v>12.666666666666666</v>
      </c>
      <c r="R1226" s="199"/>
      <c r="S1226" s="186"/>
    </row>
    <row r="1227" spans="1:19" s="184" customFormat="1" ht="15" customHeight="1">
      <c r="A1227" s="186"/>
      <c r="B1227" s="193" t="s">
        <v>743</v>
      </c>
      <c r="C1227" s="194" t="s">
        <v>921</v>
      </c>
      <c r="D1227" s="194" t="s">
        <v>907</v>
      </c>
      <c r="E1227" s="195"/>
      <c r="F1227" s="196"/>
      <c r="G1227" s="195">
        <v>20</v>
      </c>
      <c r="H1227" s="196">
        <v>0.13793103448275862</v>
      </c>
      <c r="I1227" s="195">
        <v>566</v>
      </c>
      <c r="J1227" s="196">
        <v>0.18187660668380462</v>
      </c>
      <c r="K1227" s="195"/>
      <c r="L1227" s="196"/>
      <c r="M1227" s="195"/>
      <c r="N1227" s="196"/>
      <c r="O1227" s="197" t="s">
        <v>981</v>
      </c>
      <c r="P1227" s="198">
        <v>28.3</v>
      </c>
      <c r="Q1227" s="198">
        <v>28.3</v>
      </c>
      <c r="R1227" s="199">
        <v>9.25</v>
      </c>
      <c r="S1227" s="186"/>
    </row>
    <row r="1228" spans="1:19" s="184" customFormat="1" ht="15" customHeight="1">
      <c r="A1228" s="186"/>
      <c r="B1228" s="193" t="s">
        <v>749</v>
      </c>
      <c r="C1228" s="194" t="s">
        <v>921</v>
      </c>
      <c r="D1228" s="194" t="s">
        <v>914</v>
      </c>
      <c r="E1228" s="195"/>
      <c r="F1228" s="196"/>
      <c r="G1228" s="195">
        <v>9</v>
      </c>
      <c r="H1228" s="196">
        <v>6.2068965517241378E-2</v>
      </c>
      <c r="I1228" s="195">
        <v>145</v>
      </c>
      <c r="J1228" s="196">
        <v>4.6593830334190234E-2</v>
      </c>
      <c r="K1228" s="195"/>
      <c r="L1228" s="196"/>
      <c r="M1228" s="195"/>
      <c r="N1228" s="196"/>
      <c r="O1228" s="197" t="s">
        <v>950</v>
      </c>
      <c r="P1228" s="198">
        <v>16.111111111111111</v>
      </c>
      <c r="Q1228" s="198">
        <v>16.111111111111111</v>
      </c>
      <c r="R1228" s="199"/>
      <c r="S1228" s="186"/>
    </row>
    <row r="1229" spans="1:19" s="184" customFormat="1" ht="15" customHeight="1">
      <c r="A1229" s="186"/>
      <c r="B1229" s="193" t="s">
        <v>745</v>
      </c>
      <c r="C1229" s="194" t="s">
        <v>921</v>
      </c>
      <c r="D1229" s="194" t="s">
        <v>907</v>
      </c>
      <c r="E1229" s="195"/>
      <c r="F1229" s="196"/>
      <c r="G1229" s="195">
        <v>2</v>
      </c>
      <c r="H1229" s="196">
        <v>1.3793103448275862E-2</v>
      </c>
      <c r="I1229" s="195">
        <v>71</v>
      </c>
      <c r="J1229" s="196">
        <v>2.2814910025706941E-2</v>
      </c>
      <c r="K1229" s="195"/>
      <c r="L1229" s="196"/>
      <c r="M1229" s="195"/>
      <c r="N1229" s="196"/>
      <c r="O1229" s="197" t="s">
        <v>983</v>
      </c>
      <c r="P1229" s="198">
        <v>35.5</v>
      </c>
      <c r="Q1229" s="198">
        <v>35.5</v>
      </c>
      <c r="R1229" s="199">
        <v>6.5</v>
      </c>
      <c r="S1229" s="186"/>
    </row>
    <row r="1230" spans="1:19" s="184" customFormat="1" ht="15" customHeight="1">
      <c r="A1230" s="186"/>
      <c r="B1230" s="193" t="s">
        <v>744</v>
      </c>
      <c r="C1230" s="194" t="s">
        <v>921</v>
      </c>
      <c r="D1230" s="194" t="s">
        <v>914</v>
      </c>
      <c r="E1230" s="195"/>
      <c r="F1230" s="196"/>
      <c r="G1230" s="195">
        <v>2</v>
      </c>
      <c r="H1230" s="196">
        <v>1.3793103448275862E-2</v>
      </c>
      <c r="I1230" s="195">
        <v>21</v>
      </c>
      <c r="J1230" s="196">
        <v>6.7480719794344472E-3</v>
      </c>
      <c r="K1230" s="195"/>
      <c r="L1230" s="196"/>
      <c r="M1230" s="195"/>
      <c r="N1230" s="196"/>
      <c r="O1230" s="197" t="s">
        <v>982</v>
      </c>
      <c r="P1230" s="198">
        <v>10.5</v>
      </c>
      <c r="Q1230" s="198">
        <v>10.5</v>
      </c>
      <c r="R1230" s="199"/>
      <c r="S1230" s="186"/>
    </row>
    <row r="1231" spans="1:19" s="184" customFormat="1" ht="18.75" customHeight="1">
      <c r="A1231" s="186"/>
      <c r="B1231" s="200" t="s">
        <v>1006</v>
      </c>
      <c r="C1231" s="201"/>
      <c r="D1231" s="201"/>
      <c r="E1231" s="202">
        <v>0</v>
      </c>
      <c r="F1231" s="203">
        <v>0</v>
      </c>
      <c r="G1231" s="202">
        <v>0</v>
      </c>
      <c r="H1231" s="203">
        <v>0</v>
      </c>
      <c r="I1231" s="202">
        <v>0</v>
      </c>
      <c r="J1231" s="203">
        <v>0</v>
      </c>
      <c r="K1231" s="202">
        <v>0</v>
      </c>
      <c r="L1231" s="203">
        <v>0</v>
      </c>
      <c r="M1231" s="202">
        <v>0</v>
      </c>
      <c r="N1231" s="203">
        <v>0</v>
      </c>
      <c r="O1231" s="201"/>
      <c r="P1231" s="204">
        <v>0</v>
      </c>
      <c r="Q1231" s="204">
        <v>0</v>
      </c>
      <c r="R1231" s="205">
        <v>0</v>
      </c>
      <c r="S1231" s="186"/>
    </row>
    <row r="1232" spans="1:19" s="184" customFormat="1" ht="18" customHeight="1">
      <c r="A1232" s="186"/>
      <c r="B1232" s="200" t="s">
        <v>1007</v>
      </c>
      <c r="C1232" s="201"/>
      <c r="D1232" s="201"/>
      <c r="E1232" s="202">
        <v>1</v>
      </c>
      <c r="F1232" s="203">
        <v>1</v>
      </c>
      <c r="G1232" s="202">
        <v>0</v>
      </c>
      <c r="H1232" s="203">
        <v>0</v>
      </c>
      <c r="I1232" s="202">
        <v>0</v>
      </c>
      <c r="J1232" s="203">
        <v>0</v>
      </c>
      <c r="K1232" s="202">
        <v>0</v>
      </c>
      <c r="L1232" s="203">
        <v>0</v>
      </c>
      <c r="M1232" s="202">
        <v>0</v>
      </c>
      <c r="N1232" s="203">
        <v>0</v>
      </c>
      <c r="O1232" s="201"/>
      <c r="P1232" s="204">
        <v>0</v>
      </c>
      <c r="Q1232" s="204">
        <v>0</v>
      </c>
      <c r="R1232" s="206"/>
      <c r="S1232" s="186"/>
    </row>
    <row r="1233" spans="1:19" s="184" customFormat="1" ht="18" customHeight="1">
      <c r="A1233" s="186"/>
      <c r="B1233" s="207" t="s">
        <v>887</v>
      </c>
      <c r="C1233" s="208"/>
      <c r="D1233" s="208"/>
      <c r="E1233" s="209">
        <v>17</v>
      </c>
      <c r="F1233" s="210">
        <v>0.10493827160493827</v>
      </c>
      <c r="G1233" s="209">
        <v>145</v>
      </c>
      <c r="H1233" s="210">
        <v>1</v>
      </c>
      <c r="I1233" s="209">
        <v>3112</v>
      </c>
      <c r="J1233" s="210">
        <v>1</v>
      </c>
      <c r="K1233" s="209">
        <v>15</v>
      </c>
      <c r="L1233" s="210">
        <v>0.10344827586206896</v>
      </c>
      <c r="M1233" s="209">
        <v>222</v>
      </c>
      <c r="N1233" s="210">
        <v>7.1336760925449869E-2</v>
      </c>
      <c r="O1233" s="208"/>
      <c r="P1233" s="211">
        <v>21.46206896551724</v>
      </c>
      <c r="Q1233" s="211">
        <v>19.153846153846153</v>
      </c>
      <c r="R1233" s="212">
        <v>8.3934426229508201</v>
      </c>
      <c r="S1233" s="186"/>
    </row>
    <row r="1234" spans="1:19" s="184" customFormat="1" ht="15.75" customHeight="1">
      <c r="A1234" s="186"/>
      <c r="B1234" s="255" t="s">
        <v>988</v>
      </c>
      <c r="C1234" s="255"/>
      <c r="D1234" s="255"/>
      <c r="E1234" s="255"/>
      <c r="F1234" s="255"/>
      <c r="G1234" s="255"/>
      <c r="H1234" s="255"/>
      <c r="I1234" s="255"/>
      <c r="J1234" s="255"/>
      <c r="K1234" s="255"/>
      <c r="L1234" s="255"/>
      <c r="M1234" s="255"/>
      <c r="N1234" s="255"/>
      <c r="O1234" s="255"/>
      <c r="P1234" s="255"/>
      <c r="Q1234" s="255"/>
      <c r="R1234" s="255"/>
      <c r="S1234" s="186"/>
    </row>
    <row r="1235" spans="1:19" s="184" customFormat="1" ht="9" customHeight="1">
      <c r="A1235" s="186"/>
      <c r="B1235" s="186"/>
      <c r="C1235" s="186"/>
      <c r="D1235" s="186"/>
      <c r="E1235" s="186"/>
      <c r="F1235" s="186"/>
      <c r="G1235" s="186"/>
      <c r="H1235" s="186"/>
      <c r="I1235" s="186"/>
      <c r="J1235" s="186"/>
      <c r="K1235" s="186"/>
      <c r="L1235" s="186"/>
      <c r="M1235" s="186"/>
      <c r="N1235" s="186"/>
      <c r="O1235" s="186"/>
      <c r="P1235" s="186"/>
      <c r="Q1235" s="186"/>
      <c r="R1235" s="186"/>
      <c r="S1235" s="186"/>
    </row>
    <row r="1236" spans="1:19" s="184" customFormat="1" ht="9" customHeight="1">
      <c r="A1236" s="186"/>
      <c r="B1236" s="186"/>
      <c r="C1236" s="186"/>
      <c r="D1236" s="186"/>
      <c r="E1236" s="186"/>
      <c r="F1236" s="186"/>
      <c r="G1236" s="186"/>
      <c r="H1236" s="186"/>
      <c r="I1236" s="186"/>
      <c r="J1236" s="186"/>
      <c r="K1236" s="186"/>
      <c r="L1236" s="186"/>
      <c r="M1236" s="186"/>
      <c r="N1236" s="186"/>
      <c r="O1236" s="186"/>
      <c r="P1236" s="186"/>
      <c r="Q1236" s="186"/>
      <c r="R1236" s="186"/>
      <c r="S1236" s="186"/>
    </row>
    <row r="1237" spans="1:19" s="184" customFormat="1" ht="18" customHeight="1">
      <c r="A1237" s="186"/>
      <c r="B1237" s="256" t="s">
        <v>3699</v>
      </c>
      <c r="C1237" s="256"/>
      <c r="D1237" s="186"/>
      <c r="E1237" s="186"/>
      <c r="F1237" s="186"/>
      <c r="G1237" s="186"/>
      <c r="H1237" s="186"/>
      <c r="I1237" s="186"/>
      <c r="J1237" s="186"/>
      <c r="K1237" s="186"/>
      <c r="L1237" s="186"/>
      <c r="M1237" s="186"/>
      <c r="N1237" s="186"/>
      <c r="O1237" s="186"/>
      <c r="P1237" s="186"/>
      <c r="Q1237" s="186"/>
      <c r="R1237" s="186"/>
      <c r="S1237" s="186"/>
    </row>
    <row r="1238" spans="1:19" s="184" customFormat="1" ht="27" customHeight="1">
      <c r="A1238" s="186"/>
      <c r="B1238" s="247"/>
      <c r="C1238" s="188"/>
      <c r="D1238" s="248"/>
      <c r="E1238" s="248"/>
      <c r="F1238" s="248"/>
      <c r="G1238" s="249" t="s">
        <v>893</v>
      </c>
      <c r="H1238" s="249"/>
      <c r="I1238" s="249"/>
      <c r="J1238" s="249"/>
      <c r="K1238" s="249"/>
      <c r="L1238" s="249"/>
      <c r="M1238" s="249"/>
      <c r="N1238" s="249"/>
      <c r="O1238" s="249"/>
      <c r="P1238" s="249"/>
      <c r="Q1238" s="249"/>
      <c r="R1238" s="249"/>
      <c r="S1238" s="186"/>
    </row>
    <row r="1239" spans="1:19" s="184" customFormat="1" ht="18" customHeight="1">
      <c r="A1239" s="186"/>
      <c r="B1239" s="247"/>
      <c r="C1239" s="189"/>
      <c r="D1239" s="248"/>
      <c r="E1239" s="248"/>
      <c r="F1239" s="248"/>
      <c r="G1239" s="250" t="s">
        <v>839</v>
      </c>
      <c r="H1239" s="250"/>
      <c r="I1239" s="250"/>
      <c r="J1239" s="250"/>
      <c r="K1239" s="251" t="s">
        <v>894</v>
      </c>
      <c r="L1239" s="251"/>
      <c r="M1239" s="251"/>
      <c r="N1239" s="251"/>
      <c r="O1239" s="251" t="s">
        <v>895</v>
      </c>
      <c r="P1239" s="252" t="s">
        <v>896</v>
      </c>
      <c r="Q1239" s="252"/>
      <c r="R1239" s="252"/>
      <c r="S1239" s="186"/>
    </row>
    <row r="1240" spans="1:19" s="184" customFormat="1" ht="18" customHeight="1">
      <c r="A1240" s="186"/>
      <c r="B1240" s="253" t="s">
        <v>275</v>
      </c>
      <c r="C1240" s="250" t="s">
        <v>998</v>
      </c>
      <c r="D1240" s="250" t="s">
        <v>897</v>
      </c>
      <c r="E1240" s="254" t="s">
        <v>849</v>
      </c>
      <c r="F1240" s="254"/>
      <c r="G1240" s="250" t="s">
        <v>898</v>
      </c>
      <c r="H1240" s="250"/>
      <c r="I1240" s="250" t="s">
        <v>899</v>
      </c>
      <c r="J1240" s="250"/>
      <c r="K1240" s="251" t="s">
        <v>898</v>
      </c>
      <c r="L1240" s="251"/>
      <c r="M1240" s="251" t="s">
        <v>899</v>
      </c>
      <c r="N1240" s="251"/>
      <c r="O1240" s="251"/>
      <c r="P1240" s="252"/>
      <c r="Q1240" s="252"/>
      <c r="R1240" s="252"/>
      <c r="S1240" s="186"/>
    </row>
    <row r="1241" spans="1:19" s="184" customFormat="1" ht="45.75" customHeight="1">
      <c r="A1241" s="186"/>
      <c r="B1241" s="253"/>
      <c r="C1241" s="250"/>
      <c r="D1241" s="250"/>
      <c r="E1241" s="190" t="s">
        <v>900</v>
      </c>
      <c r="F1241" s="190" t="s">
        <v>901</v>
      </c>
      <c r="G1241" s="190" t="s">
        <v>900</v>
      </c>
      <c r="H1241" s="191" t="s">
        <v>902</v>
      </c>
      <c r="I1241" s="190" t="s">
        <v>900</v>
      </c>
      <c r="J1241" s="191" t="s">
        <v>902</v>
      </c>
      <c r="K1241" s="191" t="s">
        <v>900</v>
      </c>
      <c r="L1241" s="191" t="s">
        <v>901</v>
      </c>
      <c r="M1241" s="191" t="s">
        <v>900</v>
      </c>
      <c r="N1241" s="191" t="s">
        <v>901</v>
      </c>
      <c r="O1241" s="251"/>
      <c r="P1241" s="191" t="s">
        <v>903</v>
      </c>
      <c r="Q1241" s="191" t="s">
        <v>904</v>
      </c>
      <c r="R1241" s="192" t="s">
        <v>905</v>
      </c>
      <c r="S1241" s="186"/>
    </row>
    <row r="1242" spans="1:19" s="184" customFormat="1" ht="15" customHeight="1">
      <c r="A1242" s="186"/>
      <c r="B1242" s="193" t="s">
        <v>392</v>
      </c>
      <c r="C1242" s="194" t="s">
        <v>1000</v>
      </c>
      <c r="D1242" s="194" t="s">
        <v>914</v>
      </c>
      <c r="E1242" s="195"/>
      <c r="F1242" s="196"/>
      <c r="G1242" s="195">
        <v>74</v>
      </c>
      <c r="H1242" s="196">
        <v>2.503382949932341E-2</v>
      </c>
      <c r="I1242" s="195">
        <v>808</v>
      </c>
      <c r="J1242" s="196">
        <v>2.2012150271065463E-2</v>
      </c>
      <c r="K1242" s="195">
        <v>7</v>
      </c>
      <c r="L1242" s="196">
        <v>9.45945945945946E-2</v>
      </c>
      <c r="M1242" s="195">
        <v>51</v>
      </c>
      <c r="N1242" s="196">
        <v>6.3118811881188119E-2</v>
      </c>
      <c r="O1242" s="197" t="s">
        <v>923</v>
      </c>
      <c r="P1242" s="198">
        <v>10.918918918918919</v>
      </c>
      <c r="Q1242" s="198">
        <v>8.7910447761194028</v>
      </c>
      <c r="R1242" s="199"/>
      <c r="S1242" s="186"/>
    </row>
    <row r="1243" spans="1:19" s="184" customFormat="1" ht="15" customHeight="1">
      <c r="A1243" s="186"/>
      <c r="B1243" s="193" t="s">
        <v>357</v>
      </c>
      <c r="C1243" s="194" t="s">
        <v>1004</v>
      </c>
      <c r="D1243" s="194" t="s">
        <v>914</v>
      </c>
      <c r="E1243" s="195">
        <v>2</v>
      </c>
      <c r="F1243" s="196">
        <v>5.5555555555555552E-2</v>
      </c>
      <c r="G1243" s="195">
        <v>34</v>
      </c>
      <c r="H1243" s="196">
        <v>1.1502029769959404E-2</v>
      </c>
      <c r="I1243" s="195">
        <v>457</v>
      </c>
      <c r="J1243" s="196">
        <v>1.2449941428065492E-2</v>
      </c>
      <c r="K1243" s="195">
        <v>4</v>
      </c>
      <c r="L1243" s="196">
        <v>0.11764705882352941</v>
      </c>
      <c r="M1243" s="195">
        <v>38</v>
      </c>
      <c r="N1243" s="196">
        <v>8.3150984682713341E-2</v>
      </c>
      <c r="O1243" s="197" t="s">
        <v>922</v>
      </c>
      <c r="P1243" s="198">
        <v>13.441176470588236</v>
      </c>
      <c r="Q1243" s="198">
        <v>10.333333333333334</v>
      </c>
      <c r="R1243" s="199"/>
      <c r="S1243" s="186"/>
    </row>
    <row r="1244" spans="1:19" s="184" customFormat="1" ht="15" customHeight="1">
      <c r="A1244" s="186"/>
      <c r="B1244" s="193" t="s">
        <v>359</v>
      </c>
      <c r="C1244" s="194" t="s">
        <v>1004</v>
      </c>
      <c r="D1244" s="194" t="s">
        <v>914</v>
      </c>
      <c r="E1244" s="195">
        <v>1</v>
      </c>
      <c r="F1244" s="196">
        <v>1.4705882352941176E-2</v>
      </c>
      <c r="G1244" s="195">
        <v>67</v>
      </c>
      <c r="H1244" s="196">
        <v>2.2665764546684709E-2</v>
      </c>
      <c r="I1244" s="195">
        <v>807</v>
      </c>
      <c r="J1244" s="196">
        <v>2.1984907510828999E-2</v>
      </c>
      <c r="K1244" s="195">
        <v>19</v>
      </c>
      <c r="L1244" s="196">
        <v>0.28358208955223879</v>
      </c>
      <c r="M1244" s="195">
        <v>157</v>
      </c>
      <c r="N1244" s="196">
        <v>0.19454770755885997</v>
      </c>
      <c r="O1244" s="197" t="s">
        <v>931</v>
      </c>
      <c r="P1244" s="198">
        <v>12.044776119402986</v>
      </c>
      <c r="Q1244" s="198">
        <v>7.604166666666667</v>
      </c>
      <c r="R1244" s="199"/>
      <c r="S1244" s="186"/>
    </row>
    <row r="1245" spans="1:19" s="184" customFormat="1" ht="15" customHeight="1">
      <c r="A1245" s="186"/>
      <c r="B1245" s="193" t="s">
        <v>810</v>
      </c>
      <c r="C1245" s="194" t="s">
        <v>926</v>
      </c>
      <c r="D1245" s="194" t="s">
        <v>914</v>
      </c>
      <c r="E1245" s="195">
        <v>1</v>
      </c>
      <c r="F1245" s="196">
        <v>1.020408163265306E-2</v>
      </c>
      <c r="G1245" s="195">
        <v>97</v>
      </c>
      <c r="H1245" s="196">
        <v>3.2814614343707714E-2</v>
      </c>
      <c r="I1245" s="195">
        <v>1645</v>
      </c>
      <c r="J1245" s="196">
        <v>4.4814340588988477E-2</v>
      </c>
      <c r="K1245" s="195">
        <v>8</v>
      </c>
      <c r="L1245" s="196">
        <v>8.247422680412371E-2</v>
      </c>
      <c r="M1245" s="195">
        <v>193</v>
      </c>
      <c r="N1245" s="196">
        <v>0.11732522796352583</v>
      </c>
      <c r="O1245" s="197" t="s">
        <v>980</v>
      </c>
      <c r="P1245" s="198">
        <v>16.958762886597938</v>
      </c>
      <c r="Q1245" s="198">
        <v>12.629213483146067</v>
      </c>
      <c r="R1245" s="199"/>
      <c r="S1245" s="186"/>
    </row>
    <row r="1246" spans="1:19" s="184" customFormat="1" ht="15" customHeight="1">
      <c r="A1246" s="186"/>
      <c r="B1246" s="193" t="s">
        <v>573</v>
      </c>
      <c r="C1246" s="194" t="s">
        <v>924</v>
      </c>
      <c r="D1246" s="194" t="s">
        <v>914</v>
      </c>
      <c r="E1246" s="195">
        <v>35</v>
      </c>
      <c r="F1246" s="196">
        <v>3.2139577594123052E-2</v>
      </c>
      <c r="G1246" s="195">
        <v>1054</v>
      </c>
      <c r="H1246" s="196">
        <v>0.35656292286874153</v>
      </c>
      <c r="I1246" s="195">
        <v>11584</v>
      </c>
      <c r="J1246" s="196">
        <v>0.31558013457923556</v>
      </c>
      <c r="K1246" s="195">
        <v>45</v>
      </c>
      <c r="L1246" s="196">
        <v>4.2694497153700189E-2</v>
      </c>
      <c r="M1246" s="195">
        <v>633</v>
      </c>
      <c r="N1246" s="196">
        <v>5.4644337016574583E-2</v>
      </c>
      <c r="O1246" s="197" t="s">
        <v>951</v>
      </c>
      <c r="P1246" s="198">
        <v>10.990512333965844</v>
      </c>
      <c r="Q1246" s="198">
        <v>9.5559960356788896</v>
      </c>
      <c r="R1246" s="199"/>
      <c r="S1246" s="186"/>
    </row>
    <row r="1247" spans="1:19" s="184" customFormat="1" ht="15" customHeight="1">
      <c r="A1247" s="186"/>
      <c r="B1247" s="193" t="s">
        <v>360</v>
      </c>
      <c r="C1247" s="194" t="s">
        <v>1004</v>
      </c>
      <c r="D1247" s="194" t="s">
        <v>914</v>
      </c>
      <c r="E1247" s="195"/>
      <c r="F1247" s="196"/>
      <c r="G1247" s="195">
        <v>12</v>
      </c>
      <c r="H1247" s="196">
        <v>4.0595399188092015E-3</v>
      </c>
      <c r="I1247" s="195">
        <v>151</v>
      </c>
      <c r="J1247" s="196">
        <v>4.1136567957065408E-3</v>
      </c>
      <c r="K1247" s="195"/>
      <c r="L1247" s="196"/>
      <c r="M1247" s="195"/>
      <c r="N1247" s="196"/>
      <c r="O1247" s="197" t="s">
        <v>939</v>
      </c>
      <c r="P1247" s="198">
        <v>12.583333333333334</v>
      </c>
      <c r="Q1247" s="198">
        <v>12.583333333333334</v>
      </c>
      <c r="R1247" s="199"/>
      <c r="S1247" s="186"/>
    </row>
    <row r="1248" spans="1:19" s="184" customFormat="1" ht="15" customHeight="1">
      <c r="A1248" s="186"/>
      <c r="B1248" s="193" t="s">
        <v>652</v>
      </c>
      <c r="C1248" s="194" t="s">
        <v>916</v>
      </c>
      <c r="D1248" s="194" t="s">
        <v>914</v>
      </c>
      <c r="E1248" s="195"/>
      <c r="F1248" s="196"/>
      <c r="G1248" s="195">
        <v>15</v>
      </c>
      <c r="H1248" s="196">
        <v>5.0744248985115023E-3</v>
      </c>
      <c r="I1248" s="195">
        <v>104</v>
      </c>
      <c r="J1248" s="196">
        <v>2.8332470645925844E-3</v>
      </c>
      <c r="K1248" s="195"/>
      <c r="L1248" s="196"/>
      <c r="M1248" s="195"/>
      <c r="N1248" s="196"/>
      <c r="O1248" s="197" t="s">
        <v>953</v>
      </c>
      <c r="P1248" s="198">
        <v>6.9333333333333336</v>
      </c>
      <c r="Q1248" s="198">
        <v>6.9333333333333336</v>
      </c>
      <c r="R1248" s="199"/>
      <c r="S1248" s="186"/>
    </row>
    <row r="1249" spans="1:19" s="184" customFormat="1" ht="15" customHeight="1">
      <c r="A1249" s="186"/>
      <c r="B1249" s="193" t="s">
        <v>719</v>
      </c>
      <c r="C1249" s="194" t="s">
        <v>1000</v>
      </c>
      <c r="D1249" s="194" t="s">
        <v>907</v>
      </c>
      <c r="E1249" s="195">
        <v>11</v>
      </c>
      <c r="F1249" s="196">
        <v>0.37931034482758619</v>
      </c>
      <c r="G1249" s="195">
        <v>18</v>
      </c>
      <c r="H1249" s="196">
        <v>6.0893098782138022E-3</v>
      </c>
      <c r="I1249" s="195">
        <v>116</v>
      </c>
      <c r="J1249" s="196">
        <v>3.1601601874301903E-3</v>
      </c>
      <c r="K1249" s="195">
        <v>1</v>
      </c>
      <c r="L1249" s="196">
        <v>5.5555555555555552E-2</v>
      </c>
      <c r="M1249" s="195">
        <v>2</v>
      </c>
      <c r="N1249" s="196">
        <v>1.7241379310344827E-2</v>
      </c>
      <c r="O1249" s="197" t="s">
        <v>908</v>
      </c>
      <c r="P1249" s="198">
        <v>6.4444444444444446</v>
      </c>
      <c r="Q1249" s="198">
        <v>5.1764705882352944</v>
      </c>
      <c r="R1249" s="199">
        <v>2.4444444444444446</v>
      </c>
      <c r="S1249" s="186"/>
    </row>
    <row r="1250" spans="1:19" s="184" customFormat="1" ht="15" customHeight="1">
      <c r="A1250" s="186"/>
      <c r="B1250" s="193" t="s">
        <v>409</v>
      </c>
      <c r="C1250" s="194" t="s">
        <v>1000</v>
      </c>
      <c r="D1250" s="194" t="s">
        <v>914</v>
      </c>
      <c r="E1250" s="195"/>
      <c r="F1250" s="196"/>
      <c r="G1250" s="195">
        <v>24</v>
      </c>
      <c r="H1250" s="196">
        <v>8.119079837618403E-3</v>
      </c>
      <c r="I1250" s="195">
        <v>200</v>
      </c>
      <c r="J1250" s="196">
        <v>5.4485520472934319E-3</v>
      </c>
      <c r="K1250" s="195">
        <v>3</v>
      </c>
      <c r="L1250" s="196">
        <v>0.125</v>
      </c>
      <c r="M1250" s="195">
        <v>43</v>
      </c>
      <c r="N1250" s="196">
        <v>0.215</v>
      </c>
      <c r="O1250" s="197" t="s">
        <v>929</v>
      </c>
      <c r="P1250" s="198">
        <v>8.3333333333333339</v>
      </c>
      <c r="Q1250" s="198">
        <v>5.7619047619047619</v>
      </c>
      <c r="R1250" s="199"/>
      <c r="S1250" s="186"/>
    </row>
    <row r="1251" spans="1:19" s="184" customFormat="1" ht="15" customHeight="1">
      <c r="A1251" s="186"/>
      <c r="B1251" s="193" t="s">
        <v>578</v>
      </c>
      <c r="C1251" s="194" t="s">
        <v>924</v>
      </c>
      <c r="D1251" s="194" t="s">
        <v>914</v>
      </c>
      <c r="E1251" s="195"/>
      <c r="F1251" s="196"/>
      <c r="G1251" s="195">
        <v>19</v>
      </c>
      <c r="H1251" s="196">
        <v>6.4276048714479025E-3</v>
      </c>
      <c r="I1251" s="195">
        <v>128</v>
      </c>
      <c r="J1251" s="196">
        <v>3.4870733102677965E-3</v>
      </c>
      <c r="K1251" s="195">
        <v>1</v>
      </c>
      <c r="L1251" s="196">
        <v>5.2631578947368418E-2</v>
      </c>
      <c r="M1251" s="195">
        <v>4</v>
      </c>
      <c r="N1251" s="196">
        <v>3.125E-2</v>
      </c>
      <c r="O1251" s="197" t="s">
        <v>926</v>
      </c>
      <c r="P1251" s="198">
        <v>6.7368421052631575</v>
      </c>
      <c r="Q1251" s="198">
        <v>5.8888888888888893</v>
      </c>
      <c r="R1251" s="199"/>
      <c r="S1251" s="186"/>
    </row>
    <row r="1252" spans="1:19" s="184" customFormat="1" ht="15" customHeight="1">
      <c r="A1252" s="186"/>
      <c r="B1252" s="193" t="s">
        <v>445</v>
      </c>
      <c r="C1252" s="194" t="s">
        <v>1001</v>
      </c>
      <c r="D1252" s="194" t="s">
        <v>914</v>
      </c>
      <c r="E1252" s="195"/>
      <c r="F1252" s="196"/>
      <c r="G1252" s="195">
        <v>17</v>
      </c>
      <c r="H1252" s="196">
        <v>5.751014884979702E-3</v>
      </c>
      <c r="I1252" s="195">
        <v>129</v>
      </c>
      <c r="J1252" s="196">
        <v>3.5143160705042634E-3</v>
      </c>
      <c r="K1252" s="195">
        <v>5</v>
      </c>
      <c r="L1252" s="196">
        <v>0.29411764705882354</v>
      </c>
      <c r="M1252" s="195">
        <v>15</v>
      </c>
      <c r="N1252" s="196">
        <v>0.11627906976744186</v>
      </c>
      <c r="O1252" s="197" t="s">
        <v>928</v>
      </c>
      <c r="P1252" s="198">
        <v>7.5882352941176467</v>
      </c>
      <c r="Q1252" s="198">
        <v>5.333333333333333</v>
      </c>
      <c r="R1252" s="199"/>
      <c r="S1252" s="186"/>
    </row>
    <row r="1253" spans="1:19" s="184" customFormat="1" ht="15" customHeight="1">
      <c r="A1253" s="186"/>
      <c r="B1253" s="193" t="s">
        <v>577</v>
      </c>
      <c r="C1253" s="194" t="s">
        <v>924</v>
      </c>
      <c r="D1253" s="194" t="s">
        <v>914</v>
      </c>
      <c r="E1253" s="195">
        <v>1</v>
      </c>
      <c r="F1253" s="196">
        <v>2.2727272727272728E-2</v>
      </c>
      <c r="G1253" s="195">
        <v>43</v>
      </c>
      <c r="H1253" s="196">
        <v>1.4546684709066306E-2</v>
      </c>
      <c r="I1253" s="195">
        <v>409</v>
      </c>
      <c r="J1253" s="196">
        <v>1.1142288936715069E-2</v>
      </c>
      <c r="K1253" s="195">
        <v>10</v>
      </c>
      <c r="L1253" s="196">
        <v>0.23255813953488372</v>
      </c>
      <c r="M1253" s="195">
        <v>68</v>
      </c>
      <c r="N1253" s="196">
        <v>0.16625916870415647</v>
      </c>
      <c r="O1253" s="197" t="s">
        <v>924</v>
      </c>
      <c r="P1253" s="198">
        <v>9.5116279069767433</v>
      </c>
      <c r="Q1253" s="198">
        <v>7</v>
      </c>
      <c r="R1253" s="199"/>
      <c r="S1253" s="186"/>
    </row>
    <row r="1254" spans="1:19" s="184" customFormat="1" ht="15" customHeight="1">
      <c r="A1254" s="186"/>
      <c r="B1254" s="193" t="s">
        <v>403</v>
      </c>
      <c r="C1254" s="194" t="s">
        <v>1000</v>
      </c>
      <c r="D1254" s="194" t="s">
        <v>914</v>
      </c>
      <c r="E1254" s="195">
        <v>1</v>
      </c>
      <c r="F1254" s="196">
        <v>7.6923076923076927E-2</v>
      </c>
      <c r="G1254" s="195">
        <v>12</v>
      </c>
      <c r="H1254" s="196">
        <v>4.0595399188092015E-3</v>
      </c>
      <c r="I1254" s="195">
        <v>101</v>
      </c>
      <c r="J1254" s="196">
        <v>2.7515187838831829E-3</v>
      </c>
      <c r="K1254" s="195">
        <v>4</v>
      </c>
      <c r="L1254" s="196">
        <v>0.33333333333333331</v>
      </c>
      <c r="M1254" s="195">
        <v>18</v>
      </c>
      <c r="N1254" s="196">
        <v>0.17821782178217821</v>
      </c>
      <c r="O1254" s="197" t="s">
        <v>930</v>
      </c>
      <c r="P1254" s="198">
        <v>8.4166666666666661</v>
      </c>
      <c r="Q1254" s="198">
        <v>5.875</v>
      </c>
      <c r="R1254" s="199"/>
      <c r="S1254" s="186"/>
    </row>
    <row r="1255" spans="1:19" s="184" customFormat="1" ht="15" customHeight="1">
      <c r="A1255" s="186"/>
      <c r="B1255" s="193" t="s">
        <v>788</v>
      </c>
      <c r="C1255" s="194" t="s">
        <v>1000</v>
      </c>
      <c r="D1255" s="194" t="s">
        <v>907</v>
      </c>
      <c r="E1255" s="195">
        <v>6</v>
      </c>
      <c r="F1255" s="196">
        <v>0.125</v>
      </c>
      <c r="G1255" s="195">
        <v>42</v>
      </c>
      <c r="H1255" s="196">
        <v>1.4208389715832206E-2</v>
      </c>
      <c r="I1255" s="195">
        <v>437</v>
      </c>
      <c r="J1255" s="196">
        <v>1.1905086223336149E-2</v>
      </c>
      <c r="K1255" s="195">
        <v>10</v>
      </c>
      <c r="L1255" s="196">
        <v>0.23809523809523808</v>
      </c>
      <c r="M1255" s="195">
        <v>146</v>
      </c>
      <c r="N1255" s="196">
        <v>0.33409610983981691</v>
      </c>
      <c r="O1255" s="197" t="s">
        <v>929</v>
      </c>
      <c r="P1255" s="198">
        <v>10.404761904761905</v>
      </c>
      <c r="Q1255" s="198">
        <v>5.34375</v>
      </c>
      <c r="R1255" s="199">
        <v>4.9523809523809526</v>
      </c>
      <c r="S1255" s="186"/>
    </row>
    <row r="1256" spans="1:19" s="184" customFormat="1" ht="15" customHeight="1">
      <c r="A1256" s="186"/>
      <c r="B1256" s="193" t="s">
        <v>806</v>
      </c>
      <c r="C1256" s="194" t="s">
        <v>1001</v>
      </c>
      <c r="D1256" s="194" t="s">
        <v>914</v>
      </c>
      <c r="E1256" s="195"/>
      <c r="F1256" s="196"/>
      <c r="G1256" s="195">
        <v>36</v>
      </c>
      <c r="H1256" s="196">
        <v>1.2178619756427604E-2</v>
      </c>
      <c r="I1256" s="195">
        <v>536</v>
      </c>
      <c r="J1256" s="196">
        <v>1.4602119486746397E-2</v>
      </c>
      <c r="K1256" s="195">
        <v>14</v>
      </c>
      <c r="L1256" s="196">
        <v>0.3888888888888889</v>
      </c>
      <c r="M1256" s="195">
        <v>243</v>
      </c>
      <c r="N1256" s="196">
        <v>0.45335820895522388</v>
      </c>
      <c r="O1256" s="197" t="s">
        <v>928</v>
      </c>
      <c r="P1256" s="198">
        <v>14.888888888888889</v>
      </c>
      <c r="Q1256" s="198">
        <v>6.8636363636363633</v>
      </c>
      <c r="R1256" s="199"/>
      <c r="S1256" s="186"/>
    </row>
    <row r="1257" spans="1:19" s="184" customFormat="1" ht="15" customHeight="1">
      <c r="A1257" s="186"/>
      <c r="B1257" s="193" t="s">
        <v>677</v>
      </c>
      <c r="C1257" s="194" t="s">
        <v>926</v>
      </c>
      <c r="D1257" s="194" t="s">
        <v>914</v>
      </c>
      <c r="E1257" s="195"/>
      <c r="F1257" s="196"/>
      <c r="G1257" s="195">
        <v>37</v>
      </c>
      <c r="H1257" s="196">
        <v>1.2516914749661705E-2</v>
      </c>
      <c r="I1257" s="195">
        <v>388</v>
      </c>
      <c r="J1257" s="196">
        <v>1.0570190971749258E-2</v>
      </c>
      <c r="K1257" s="195">
        <v>1</v>
      </c>
      <c r="L1257" s="196">
        <v>2.7027027027027029E-2</v>
      </c>
      <c r="M1257" s="195">
        <v>14</v>
      </c>
      <c r="N1257" s="196">
        <v>3.608247422680412E-2</v>
      </c>
      <c r="O1257" s="197" t="s">
        <v>952</v>
      </c>
      <c r="P1257" s="198">
        <v>10.486486486486486</v>
      </c>
      <c r="Q1257" s="198">
        <v>9.4444444444444446</v>
      </c>
      <c r="R1257" s="199"/>
      <c r="S1257" s="186"/>
    </row>
    <row r="1258" spans="1:19" s="184" customFormat="1" ht="15" customHeight="1">
      <c r="A1258" s="186"/>
      <c r="B1258" s="193" t="s">
        <v>553</v>
      </c>
      <c r="C1258" s="194" t="s">
        <v>928</v>
      </c>
      <c r="D1258" s="194" t="s">
        <v>914</v>
      </c>
      <c r="E1258" s="195">
        <v>1</v>
      </c>
      <c r="F1258" s="196">
        <v>7.1428571428571425E-2</v>
      </c>
      <c r="G1258" s="195">
        <v>13</v>
      </c>
      <c r="H1258" s="196">
        <v>4.3978349120433018E-3</v>
      </c>
      <c r="I1258" s="195">
        <v>95</v>
      </c>
      <c r="J1258" s="196">
        <v>2.5880622224643802E-3</v>
      </c>
      <c r="K1258" s="195">
        <v>1</v>
      </c>
      <c r="L1258" s="196">
        <v>7.6923076923076927E-2</v>
      </c>
      <c r="M1258" s="195">
        <v>13</v>
      </c>
      <c r="N1258" s="196">
        <v>0.1368421052631579</v>
      </c>
      <c r="O1258" s="197" t="s">
        <v>929</v>
      </c>
      <c r="P1258" s="198">
        <v>7.3076923076923075</v>
      </c>
      <c r="Q1258" s="198">
        <v>5.833333333333333</v>
      </c>
      <c r="R1258" s="199"/>
      <c r="S1258" s="186"/>
    </row>
    <row r="1259" spans="1:19" s="184" customFormat="1" ht="15" customHeight="1">
      <c r="A1259" s="186"/>
      <c r="B1259" s="193" t="s">
        <v>496</v>
      </c>
      <c r="C1259" s="194" t="s">
        <v>999</v>
      </c>
      <c r="D1259" s="194" t="s">
        <v>914</v>
      </c>
      <c r="E1259" s="195">
        <v>3</v>
      </c>
      <c r="F1259" s="196">
        <v>0.1875</v>
      </c>
      <c r="G1259" s="195">
        <v>13</v>
      </c>
      <c r="H1259" s="196">
        <v>4.3978349120433018E-3</v>
      </c>
      <c r="I1259" s="195">
        <v>142</v>
      </c>
      <c r="J1259" s="196">
        <v>3.8684719535783366E-3</v>
      </c>
      <c r="K1259" s="195">
        <v>1</v>
      </c>
      <c r="L1259" s="196">
        <v>7.6923076923076927E-2</v>
      </c>
      <c r="M1259" s="195">
        <v>21</v>
      </c>
      <c r="N1259" s="196">
        <v>0.14788732394366197</v>
      </c>
      <c r="O1259" s="197" t="s">
        <v>938</v>
      </c>
      <c r="P1259" s="198">
        <v>10.923076923076923</v>
      </c>
      <c r="Q1259" s="198">
        <v>7.333333333333333</v>
      </c>
      <c r="R1259" s="199"/>
      <c r="S1259" s="186"/>
    </row>
    <row r="1260" spans="1:19" s="184" customFormat="1" ht="15" customHeight="1">
      <c r="A1260" s="186"/>
      <c r="B1260" s="193" t="s">
        <v>562</v>
      </c>
      <c r="C1260" s="194" t="s">
        <v>924</v>
      </c>
      <c r="D1260" s="194" t="s">
        <v>907</v>
      </c>
      <c r="E1260" s="195"/>
      <c r="F1260" s="196"/>
      <c r="G1260" s="195">
        <v>12</v>
      </c>
      <c r="H1260" s="196">
        <v>4.0595399188092015E-3</v>
      </c>
      <c r="I1260" s="195">
        <v>121</v>
      </c>
      <c r="J1260" s="196">
        <v>3.2963739886125261E-3</v>
      </c>
      <c r="K1260" s="195">
        <v>1</v>
      </c>
      <c r="L1260" s="196">
        <v>8.3333333333333329E-2</v>
      </c>
      <c r="M1260" s="195">
        <v>8</v>
      </c>
      <c r="N1260" s="196">
        <v>6.6115702479338845E-2</v>
      </c>
      <c r="O1260" s="197" t="s">
        <v>939</v>
      </c>
      <c r="P1260" s="198">
        <v>10.083333333333334</v>
      </c>
      <c r="Q1260" s="198">
        <v>8.3636363636363633</v>
      </c>
      <c r="R1260" s="199">
        <v>3.75</v>
      </c>
      <c r="S1260" s="186"/>
    </row>
    <row r="1261" spans="1:19" s="184" customFormat="1" ht="15" customHeight="1">
      <c r="A1261" s="186"/>
      <c r="B1261" s="193" t="s">
        <v>659</v>
      </c>
      <c r="C1261" s="194" t="s">
        <v>943</v>
      </c>
      <c r="D1261" s="194" t="s">
        <v>914</v>
      </c>
      <c r="E1261" s="195"/>
      <c r="F1261" s="196"/>
      <c r="G1261" s="195">
        <v>23</v>
      </c>
      <c r="H1261" s="196">
        <v>7.7807848443843027E-3</v>
      </c>
      <c r="I1261" s="195">
        <v>502</v>
      </c>
      <c r="J1261" s="196">
        <v>1.3675865638706514E-2</v>
      </c>
      <c r="K1261" s="195">
        <v>10</v>
      </c>
      <c r="L1261" s="196">
        <v>0.43478260869565216</v>
      </c>
      <c r="M1261" s="195">
        <v>167</v>
      </c>
      <c r="N1261" s="196">
        <v>0.33266932270916333</v>
      </c>
      <c r="O1261" s="197" t="s">
        <v>926</v>
      </c>
      <c r="P1261" s="198">
        <v>21.826086956521738</v>
      </c>
      <c r="Q1261" s="198">
        <v>11.923076923076923</v>
      </c>
      <c r="R1261" s="199"/>
      <c r="S1261" s="186"/>
    </row>
    <row r="1262" spans="1:19" s="184" customFormat="1" ht="15" customHeight="1">
      <c r="A1262" s="186"/>
      <c r="B1262" s="193" t="s">
        <v>572</v>
      </c>
      <c r="C1262" s="194" t="s">
        <v>924</v>
      </c>
      <c r="D1262" s="194" t="s">
        <v>907</v>
      </c>
      <c r="E1262" s="195">
        <v>24</v>
      </c>
      <c r="F1262" s="196">
        <v>0.11320754716981132</v>
      </c>
      <c r="G1262" s="195">
        <v>188</v>
      </c>
      <c r="H1262" s="196">
        <v>6.359945872801083E-2</v>
      </c>
      <c r="I1262" s="195">
        <v>2848</v>
      </c>
      <c r="J1262" s="196">
        <v>7.7587381153458465E-2</v>
      </c>
      <c r="K1262" s="195">
        <v>12</v>
      </c>
      <c r="L1262" s="196">
        <v>6.3829787234042548E-2</v>
      </c>
      <c r="M1262" s="195">
        <v>222</v>
      </c>
      <c r="N1262" s="196">
        <v>7.7949438202247187E-2</v>
      </c>
      <c r="O1262" s="197" t="s">
        <v>912</v>
      </c>
      <c r="P1262" s="198">
        <v>15.148936170212766</v>
      </c>
      <c r="Q1262" s="198">
        <v>12.1875</v>
      </c>
      <c r="R1262" s="199">
        <v>9.2659574468085104</v>
      </c>
      <c r="S1262" s="186"/>
    </row>
    <row r="1263" spans="1:19" s="184" customFormat="1" ht="15" customHeight="1">
      <c r="A1263" s="186"/>
      <c r="B1263" s="193" t="s">
        <v>385</v>
      </c>
      <c r="C1263" s="194" t="s">
        <v>1000</v>
      </c>
      <c r="D1263" s="194" t="s">
        <v>907</v>
      </c>
      <c r="E1263" s="195">
        <v>3</v>
      </c>
      <c r="F1263" s="196">
        <v>7.6923076923076927E-2</v>
      </c>
      <c r="G1263" s="195">
        <v>36</v>
      </c>
      <c r="H1263" s="196">
        <v>1.2178619756427604E-2</v>
      </c>
      <c r="I1263" s="195">
        <v>315</v>
      </c>
      <c r="J1263" s="196">
        <v>8.5814694744871557E-3</v>
      </c>
      <c r="K1263" s="195"/>
      <c r="L1263" s="196"/>
      <c r="M1263" s="195"/>
      <c r="N1263" s="196"/>
      <c r="O1263" s="197" t="s">
        <v>948</v>
      </c>
      <c r="P1263" s="198">
        <v>8.75</v>
      </c>
      <c r="Q1263" s="198">
        <v>8.75</v>
      </c>
      <c r="R1263" s="199">
        <v>3.1111111111111112</v>
      </c>
      <c r="S1263" s="186"/>
    </row>
    <row r="1264" spans="1:19" s="184" customFormat="1" ht="15" customHeight="1">
      <c r="A1264" s="186"/>
      <c r="B1264" s="193" t="s">
        <v>395</v>
      </c>
      <c r="C1264" s="194" t="s">
        <v>1000</v>
      </c>
      <c r="D1264" s="194" t="s">
        <v>914</v>
      </c>
      <c r="E1264" s="195">
        <v>1</v>
      </c>
      <c r="F1264" s="196">
        <v>4.1666666666666664E-2</v>
      </c>
      <c r="G1264" s="195">
        <v>23</v>
      </c>
      <c r="H1264" s="196">
        <v>7.7807848443843027E-3</v>
      </c>
      <c r="I1264" s="195">
        <v>211</v>
      </c>
      <c r="J1264" s="196">
        <v>5.7482224098945704E-3</v>
      </c>
      <c r="K1264" s="195">
        <v>5</v>
      </c>
      <c r="L1264" s="196">
        <v>0.21739130434782608</v>
      </c>
      <c r="M1264" s="195">
        <v>43</v>
      </c>
      <c r="N1264" s="196">
        <v>0.20379146919431279</v>
      </c>
      <c r="O1264" s="197" t="s">
        <v>920</v>
      </c>
      <c r="P1264" s="198">
        <v>9.1739130434782616</v>
      </c>
      <c r="Q1264" s="198">
        <v>5.7222222222222223</v>
      </c>
      <c r="R1264" s="199"/>
      <c r="S1264" s="186"/>
    </row>
    <row r="1265" spans="1:19" s="184" customFormat="1" ht="15" customHeight="1">
      <c r="A1265" s="186"/>
      <c r="B1265" s="193" t="s">
        <v>589</v>
      </c>
      <c r="C1265" s="194" t="s">
        <v>924</v>
      </c>
      <c r="D1265" s="194" t="s">
        <v>914</v>
      </c>
      <c r="E1265" s="195">
        <v>106</v>
      </c>
      <c r="F1265" s="196">
        <v>0.45106382978723403</v>
      </c>
      <c r="G1265" s="195">
        <v>129</v>
      </c>
      <c r="H1265" s="196">
        <v>4.3640054127198916E-2</v>
      </c>
      <c r="I1265" s="195">
        <v>847</v>
      </c>
      <c r="J1265" s="196">
        <v>2.3074617920287685E-2</v>
      </c>
      <c r="K1265" s="195">
        <v>2</v>
      </c>
      <c r="L1265" s="196">
        <v>1.5503875968992248E-2</v>
      </c>
      <c r="M1265" s="195">
        <v>74</v>
      </c>
      <c r="N1265" s="196">
        <v>8.7367178276269192E-2</v>
      </c>
      <c r="O1265" s="197" t="s">
        <v>918</v>
      </c>
      <c r="P1265" s="198">
        <v>6.5658914728682172</v>
      </c>
      <c r="Q1265" s="198">
        <v>5.771653543307087</v>
      </c>
      <c r="R1265" s="199"/>
      <c r="S1265" s="186"/>
    </row>
    <row r="1266" spans="1:19" s="184" customFormat="1" ht="15" customHeight="1">
      <c r="A1266" s="186"/>
      <c r="B1266" s="193" t="s">
        <v>399</v>
      </c>
      <c r="C1266" s="194" t="s">
        <v>1000</v>
      </c>
      <c r="D1266" s="194" t="s">
        <v>914</v>
      </c>
      <c r="E1266" s="195">
        <v>1</v>
      </c>
      <c r="F1266" s="196">
        <v>5.2631578947368418E-2</v>
      </c>
      <c r="G1266" s="195">
        <v>18</v>
      </c>
      <c r="H1266" s="196">
        <v>6.0893098782138022E-3</v>
      </c>
      <c r="I1266" s="195">
        <v>99</v>
      </c>
      <c r="J1266" s="196">
        <v>2.6970332634102486E-3</v>
      </c>
      <c r="K1266" s="195"/>
      <c r="L1266" s="196"/>
      <c r="M1266" s="195"/>
      <c r="N1266" s="196"/>
      <c r="O1266" s="197" t="s">
        <v>926</v>
      </c>
      <c r="P1266" s="198">
        <v>5.5</v>
      </c>
      <c r="Q1266" s="198">
        <v>5.5</v>
      </c>
      <c r="R1266" s="199"/>
      <c r="S1266" s="186"/>
    </row>
    <row r="1267" spans="1:19" s="184" customFormat="1" ht="15" customHeight="1">
      <c r="A1267" s="186"/>
      <c r="B1267" s="193" t="s">
        <v>561</v>
      </c>
      <c r="C1267" s="194" t="s">
        <v>924</v>
      </c>
      <c r="D1267" s="194" t="s">
        <v>907</v>
      </c>
      <c r="E1267" s="195">
        <v>1</v>
      </c>
      <c r="F1267" s="196">
        <v>3.3333333333333333E-2</v>
      </c>
      <c r="G1267" s="195">
        <v>29</v>
      </c>
      <c r="H1267" s="196">
        <v>9.8105548037889043E-3</v>
      </c>
      <c r="I1267" s="195">
        <v>442</v>
      </c>
      <c r="J1267" s="196">
        <v>1.2041300024518484E-2</v>
      </c>
      <c r="K1267" s="195">
        <v>9</v>
      </c>
      <c r="L1267" s="196">
        <v>0.31034482758620691</v>
      </c>
      <c r="M1267" s="195">
        <v>101</v>
      </c>
      <c r="N1267" s="196">
        <v>0.22850678733031674</v>
      </c>
      <c r="O1267" s="197" t="s">
        <v>916</v>
      </c>
      <c r="P1267" s="198">
        <v>15.241379310344827</v>
      </c>
      <c r="Q1267" s="198">
        <v>9.85</v>
      </c>
      <c r="R1267" s="199">
        <v>4.7586206896551726</v>
      </c>
      <c r="S1267" s="186"/>
    </row>
    <row r="1268" spans="1:19" s="184" customFormat="1" ht="15" customHeight="1">
      <c r="A1268" s="186"/>
      <c r="B1268" s="193" t="s">
        <v>588</v>
      </c>
      <c r="C1268" s="194" t="s">
        <v>924</v>
      </c>
      <c r="D1268" s="194" t="s">
        <v>914</v>
      </c>
      <c r="E1268" s="195">
        <v>3</v>
      </c>
      <c r="F1268" s="196">
        <v>3.4482758620689655E-2</v>
      </c>
      <c r="G1268" s="195">
        <v>84</v>
      </c>
      <c r="H1268" s="196">
        <v>2.8416779431664412E-2</v>
      </c>
      <c r="I1268" s="195">
        <v>754</v>
      </c>
      <c r="J1268" s="196">
        <v>2.0541041218296238E-2</v>
      </c>
      <c r="K1268" s="195">
        <v>20</v>
      </c>
      <c r="L1268" s="196">
        <v>0.23809523809523808</v>
      </c>
      <c r="M1268" s="195">
        <v>175</v>
      </c>
      <c r="N1268" s="196">
        <v>0.23209549071618038</v>
      </c>
      <c r="O1268" s="197" t="s">
        <v>924</v>
      </c>
      <c r="P1268" s="198">
        <v>8.9761904761904763</v>
      </c>
      <c r="Q1268" s="198">
        <v>5.609375</v>
      </c>
      <c r="R1268" s="199"/>
      <c r="S1268" s="186"/>
    </row>
    <row r="1269" spans="1:19" s="184" customFormat="1" ht="15" customHeight="1">
      <c r="A1269" s="186"/>
      <c r="B1269" s="193" t="s">
        <v>675</v>
      </c>
      <c r="C1269" s="194" t="s">
        <v>926</v>
      </c>
      <c r="D1269" s="194" t="s">
        <v>914</v>
      </c>
      <c r="E1269" s="195">
        <v>1</v>
      </c>
      <c r="F1269" s="196">
        <v>7.1428571428571425E-2</v>
      </c>
      <c r="G1269" s="195">
        <v>13</v>
      </c>
      <c r="H1269" s="196">
        <v>4.3978349120433018E-3</v>
      </c>
      <c r="I1269" s="195">
        <v>171</v>
      </c>
      <c r="J1269" s="196">
        <v>4.658512000435884E-3</v>
      </c>
      <c r="K1269" s="195">
        <v>3</v>
      </c>
      <c r="L1269" s="196">
        <v>0.23076923076923078</v>
      </c>
      <c r="M1269" s="195">
        <v>20</v>
      </c>
      <c r="N1269" s="196">
        <v>0.11695906432748537</v>
      </c>
      <c r="O1269" s="197" t="s">
        <v>943</v>
      </c>
      <c r="P1269" s="198">
        <v>13.153846153846153</v>
      </c>
      <c r="Q1269" s="198">
        <v>10</v>
      </c>
      <c r="R1269" s="199"/>
      <c r="S1269" s="186"/>
    </row>
    <row r="1270" spans="1:19" s="184" customFormat="1" ht="15" customHeight="1">
      <c r="A1270" s="186"/>
      <c r="B1270" s="193" t="s">
        <v>497</v>
      </c>
      <c r="C1270" s="194" t="s">
        <v>999</v>
      </c>
      <c r="D1270" s="194" t="s">
        <v>914</v>
      </c>
      <c r="E1270" s="195"/>
      <c r="F1270" s="196"/>
      <c r="G1270" s="195">
        <v>25</v>
      </c>
      <c r="H1270" s="196">
        <v>8.4573748308525033E-3</v>
      </c>
      <c r="I1270" s="195">
        <v>584</v>
      </c>
      <c r="J1270" s="196">
        <v>1.5909771978096822E-2</v>
      </c>
      <c r="K1270" s="195">
        <v>12</v>
      </c>
      <c r="L1270" s="196">
        <v>0.48</v>
      </c>
      <c r="M1270" s="195">
        <v>268</v>
      </c>
      <c r="N1270" s="196">
        <v>0.4589041095890411</v>
      </c>
      <c r="O1270" s="197" t="s">
        <v>916</v>
      </c>
      <c r="P1270" s="198">
        <v>23.36</v>
      </c>
      <c r="Q1270" s="198">
        <v>9.5384615384615383</v>
      </c>
      <c r="R1270" s="199"/>
      <c r="S1270" s="186"/>
    </row>
    <row r="1271" spans="1:19" s="184" customFormat="1" ht="15" customHeight="1">
      <c r="A1271" s="186"/>
      <c r="B1271" s="193" t="s">
        <v>673</v>
      </c>
      <c r="C1271" s="194" t="s">
        <v>926</v>
      </c>
      <c r="D1271" s="194" t="s">
        <v>914</v>
      </c>
      <c r="E1271" s="195">
        <v>1</v>
      </c>
      <c r="F1271" s="196">
        <v>4.1666666666666664E-2</v>
      </c>
      <c r="G1271" s="195">
        <v>23</v>
      </c>
      <c r="H1271" s="196">
        <v>7.7807848443843027E-3</v>
      </c>
      <c r="I1271" s="195">
        <v>171</v>
      </c>
      <c r="J1271" s="196">
        <v>4.658512000435884E-3</v>
      </c>
      <c r="K1271" s="195">
        <v>3</v>
      </c>
      <c r="L1271" s="196">
        <v>0.13043478260869565</v>
      </c>
      <c r="M1271" s="195">
        <v>25</v>
      </c>
      <c r="N1271" s="196">
        <v>0.14619883040935672</v>
      </c>
      <c r="O1271" s="197" t="s">
        <v>924</v>
      </c>
      <c r="P1271" s="198">
        <v>7.4347826086956523</v>
      </c>
      <c r="Q1271" s="198">
        <v>5.65</v>
      </c>
      <c r="R1271" s="199"/>
      <c r="S1271" s="186"/>
    </row>
    <row r="1272" spans="1:19" s="184" customFormat="1" ht="15" customHeight="1">
      <c r="A1272" s="186"/>
      <c r="B1272" s="193" t="s">
        <v>812</v>
      </c>
      <c r="C1272" s="194" t="s">
        <v>926</v>
      </c>
      <c r="D1272" s="194" t="s">
        <v>907</v>
      </c>
      <c r="E1272" s="195"/>
      <c r="F1272" s="196"/>
      <c r="G1272" s="195">
        <v>19</v>
      </c>
      <c r="H1272" s="196">
        <v>6.4276048714479025E-3</v>
      </c>
      <c r="I1272" s="195">
        <v>450</v>
      </c>
      <c r="J1272" s="196">
        <v>1.2259242106410221E-2</v>
      </c>
      <c r="K1272" s="195"/>
      <c r="L1272" s="196"/>
      <c r="M1272" s="195"/>
      <c r="N1272" s="196"/>
      <c r="O1272" s="197" t="s">
        <v>944</v>
      </c>
      <c r="P1272" s="198">
        <v>23.684210526315791</v>
      </c>
      <c r="Q1272" s="198">
        <v>23.684210526315791</v>
      </c>
      <c r="R1272" s="199">
        <v>7.6315789473684212</v>
      </c>
      <c r="S1272" s="186"/>
    </row>
    <row r="1273" spans="1:19" s="184" customFormat="1" ht="15" customHeight="1">
      <c r="A1273" s="186"/>
      <c r="B1273" s="193" t="s">
        <v>559</v>
      </c>
      <c r="C1273" s="194" t="s">
        <v>924</v>
      </c>
      <c r="D1273" s="194" t="s">
        <v>907</v>
      </c>
      <c r="E1273" s="195"/>
      <c r="F1273" s="196"/>
      <c r="G1273" s="195">
        <v>186</v>
      </c>
      <c r="H1273" s="196">
        <v>6.2922868741542626E-2</v>
      </c>
      <c r="I1273" s="195">
        <v>3268</v>
      </c>
      <c r="J1273" s="196">
        <v>8.9029340452774677E-2</v>
      </c>
      <c r="K1273" s="195">
        <v>7</v>
      </c>
      <c r="L1273" s="196">
        <v>3.7634408602150539E-2</v>
      </c>
      <c r="M1273" s="195">
        <v>77</v>
      </c>
      <c r="N1273" s="196">
        <v>2.3561811505507957E-2</v>
      </c>
      <c r="O1273" s="197" t="s">
        <v>948</v>
      </c>
      <c r="P1273" s="198">
        <v>17.56989247311828</v>
      </c>
      <c r="Q1273" s="198">
        <v>16.145251396648046</v>
      </c>
      <c r="R1273" s="199">
        <v>1.4301075268817205</v>
      </c>
      <c r="S1273" s="186"/>
    </row>
    <row r="1274" spans="1:19" s="184" customFormat="1" ht="18.75" customHeight="1">
      <c r="A1274" s="186"/>
      <c r="B1274" s="200" t="s">
        <v>1006</v>
      </c>
      <c r="C1274" s="201"/>
      <c r="D1274" s="201"/>
      <c r="E1274" s="202">
        <v>8</v>
      </c>
      <c r="F1274" s="203">
        <v>5.3691275167785234E-2</v>
      </c>
      <c r="G1274" s="202">
        <v>141</v>
      </c>
      <c r="H1274" s="203">
        <v>4.7699594046008119E-2</v>
      </c>
      <c r="I1274" s="202">
        <v>3683</v>
      </c>
      <c r="J1274" s="203">
        <v>0.10033508595090855</v>
      </c>
      <c r="K1274" s="202">
        <v>53</v>
      </c>
      <c r="L1274" s="203">
        <v>0.37588652482269502</v>
      </c>
      <c r="M1274" s="202">
        <v>1121</v>
      </c>
      <c r="N1274" s="203">
        <v>0.30437143632907954</v>
      </c>
      <c r="O1274" s="201"/>
      <c r="P1274" s="204">
        <v>26.120567375886523</v>
      </c>
      <c r="Q1274" s="204">
        <v>17.113636363636363</v>
      </c>
      <c r="R1274" s="205">
        <v>10.929078014184396</v>
      </c>
      <c r="S1274" s="186"/>
    </row>
    <row r="1275" spans="1:19" s="184" customFormat="1" ht="18" customHeight="1">
      <c r="A1275" s="186"/>
      <c r="B1275" s="200" t="s">
        <v>1007</v>
      </c>
      <c r="C1275" s="201"/>
      <c r="D1275" s="201"/>
      <c r="E1275" s="202">
        <v>85</v>
      </c>
      <c r="F1275" s="203">
        <v>0.18279569892473119</v>
      </c>
      <c r="G1275" s="202">
        <v>380</v>
      </c>
      <c r="H1275" s="203">
        <v>0.12855209742895804</v>
      </c>
      <c r="I1275" s="202">
        <v>4004</v>
      </c>
      <c r="J1275" s="203">
        <v>0.10908001198681451</v>
      </c>
      <c r="K1275" s="202">
        <v>56</v>
      </c>
      <c r="L1275" s="203">
        <v>0.14736842105263157</v>
      </c>
      <c r="M1275" s="202">
        <v>691</v>
      </c>
      <c r="N1275" s="203">
        <v>0.17257742257742259</v>
      </c>
      <c r="O1275" s="201"/>
      <c r="P1275" s="204">
        <v>10.536842105263158</v>
      </c>
      <c r="Q1275" s="204">
        <v>7.916666666666667</v>
      </c>
      <c r="R1275" s="206"/>
      <c r="S1275" s="186"/>
    </row>
    <row r="1276" spans="1:19" s="184" customFormat="1" ht="18" customHeight="1">
      <c r="A1276" s="186"/>
      <c r="B1276" s="207" t="s">
        <v>887</v>
      </c>
      <c r="C1276" s="208"/>
      <c r="D1276" s="208"/>
      <c r="E1276" s="209">
        <v>296</v>
      </c>
      <c r="F1276" s="210">
        <v>9.1020910209102093E-2</v>
      </c>
      <c r="G1276" s="209">
        <v>2956</v>
      </c>
      <c r="H1276" s="210">
        <v>1</v>
      </c>
      <c r="I1276" s="209">
        <v>36707</v>
      </c>
      <c r="J1276" s="210">
        <v>1</v>
      </c>
      <c r="K1276" s="209">
        <v>327</v>
      </c>
      <c r="L1276" s="210">
        <v>0.11062246278755074</v>
      </c>
      <c r="M1276" s="209">
        <v>4601</v>
      </c>
      <c r="N1276" s="210">
        <v>0.12534393984798539</v>
      </c>
      <c r="O1276" s="208"/>
      <c r="P1276" s="211">
        <v>12.417794316644114</v>
      </c>
      <c r="Q1276" s="211">
        <v>9.7786230505895784</v>
      </c>
      <c r="R1276" s="212">
        <v>6.3204172876304021</v>
      </c>
      <c r="S1276" s="186"/>
    </row>
    <row r="1277" spans="1:19" s="184" customFormat="1" ht="15.75" customHeight="1">
      <c r="A1277" s="186"/>
      <c r="B1277" s="255" t="s">
        <v>988</v>
      </c>
      <c r="C1277" s="255"/>
      <c r="D1277" s="255"/>
      <c r="E1277" s="255"/>
      <c r="F1277" s="255"/>
      <c r="G1277" s="255"/>
      <c r="H1277" s="255"/>
      <c r="I1277" s="255"/>
      <c r="J1277" s="255"/>
      <c r="K1277" s="255"/>
      <c r="L1277" s="255"/>
      <c r="M1277" s="255"/>
      <c r="N1277" s="255"/>
      <c r="O1277" s="255"/>
      <c r="P1277" s="255"/>
      <c r="Q1277" s="255"/>
      <c r="R1277" s="255"/>
      <c r="S1277" s="186"/>
    </row>
    <row r="1278" spans="1:19" s="184" customFormat="1" ht="9" customHeight="1">
      <c r="A1278" s="186"/>
      <c r="B1278" s="186"/>
      <c r="C1278" s="186"/>
      <c r="D1278" s="186"/>
      <c r="E1278" s="186"/>
      <c r="F1278" s="186"/>
      <c r="G1278" s="186"/>
      <c r="H1278" s="186"/>
      <c r="I1278" s="186"/>
      <c r="J1278" s="186"/>
      <c r="K1278" s="186"/>
      <c r="L1278" s="186"/>
      <c r="M1278" s="186"/>
      <c r="N1278" s="186"/>
      <c r="O1278" s="186"/>
      <c r="P1278" s="186"/>
      <c r="Q1278" s="186"/>
      <c r="R1278" s="186"/>
      <c r="S1278" s="186"/>
    </row>
    <row r="1279" spans="1:19" s="184" customFormat="1" ht="9" customHeight="1">
      <c r="A1279" s="186"/>
      <c r="B1279" s="186"/>
      <c r="C1279" s="186"/>
      <c r="D1279" s="186"/>
      <c r="E1279" s="186"/>
      <c r="F1279" s="186"/>
      <c r="G1279" s="186"/>
      <c r="H1279" s="186"/>
      <c r="I1279" s="186"/>
      <c r="J1279" s="186"/>
      <c r="K1279" s="186"/>
      <c r="L1279" s="186"/>
      <c r="M1279" s="186"/>
      <c r="N1279" s="186"/>
      <c r="O1279" s="186"/>
      <c r="P1279" s="186"/>
      <c r="Q1279" s="186"/>
      <c r="R1279" s="186"/>
      <c r="S1279" s="186"/>
    </row>
    <row r="1280" spans="1:19" s="184" customFormat="1" ht="18" customHeight="1">
      <c r="A1280" s="186"/>
      <c r="B1280" s="187" t="s">
        <v>3700</v>
      </c>
      <c r="C1280" s="186"/>
      <c r="D1280" s="186"/>
      <c r="E1280" s="186"/>
      <c r="F1280" s="186"/>
      <c r="G1280" s="186"/>
      <c r="H1280" s="186"/>
      <c r="I1280" s="186"/>
      <c r="J1280" s="186"/>
      <c r="K1280" s="186"/>
      <c r="L1280" s="186"/>
      <c r="M1280" s="186"/>
      <c r="N1280" s="186"/>
      <c r="O1280" s="186"/>
      <c r="P1280" s="186"/>
      <c r="Q1280" s="186"/>
      <c r="R1280" s="186"/>
      <c r="S1280" s="186"/>
    </row>
    <row r="1281" spans="1:19" s="184" customFormat="1" ht="27" customHeight="1">
      <c r="A1281" s="186"/>
      <c r="B1281" s="247"/>
      <c r="C1281" s="188"/>
      <c r="D1281" s="248"/>
      <c r="E1281" s="248"/>
      <c r="F1281" s="248"/>
      <c r="G1281" s="249" t="s">
        <v>893</v>
      </c>
      <c r="H1281" s="249"/>
      <c r="I1281" s="249"/>
      <c r="J1281" s="249"/>
      <c r="K1281" s="249"/>
      <c r="L1281" s="249"/>
      <c r="M1281" s="249"/>
      <c r="N1281" s="249"/>
      <c r="O1281" s="249"/>
      <c r="P1281" s="249"/>
      <c r="Q1281" s="249"/>
      <c r="R1281" s="249"/>
      <c r="S1281" s="186"/>
    </row>
    <row r="1282" spans="1:19" s="184" customFormat="1" ht="18" customHeight="1">
      <c r="A1282" s="186"/>
      <c r="B1282" s="247"/>
      <c r="C1282" s="189"/>
      <c r="D1282" s="248"/>
      <c r="E1282" s="248"/>
      <c r="F1282" s="248"/>
      <c r="G1282" s="250" t="s">
        <v>839</v>
      </c>
      <c r="H1282" s="250"/>
      <c r="I1282" s="250"/>
      <c r="J1282" s="250"/>
      <c r="K1282" s="251" t="s">
        <v>894</v>
      </c>
      <c r="L1282" s="251"/>
      <c r="M1282" s="251"/>
      <c r="N1282" s="251"/>
      <c r="O1282" s="251" t="s">
        <v>895</v>
      </c>
      <c r="P1282" s="252" t="s">
        <v>896</v>
      </c>
      <c r="Q1282" s="252"/>
      <c r="R1282" s="252"/>
      <c r="S1282" s="186"/>
    </row>
    <row r="1283" spans="1:19" s="184" customFormat="1" ht="18" customHeight="1">
      <c r="A1283" s="186"/>
      <c r="B1283" s="253" t="s">
        <v>275</v>
      </c>
      <c r="C1283" s="250" t="s">
        <v>998</v>
      </c>
      <c r="D1283" s="250" t="s">
        <v>897</v>
      </c>
      <c r="E1283" s="254" t="s">
        <v>849</v>
      </c>
      <c r="F1283" s="254"/>
      <c r="G1283" s="250" t="s">
        <v>898</v>
      </c>
      <c r="H1283" s="250"/>
      <c r="I1283" s="250" t="s">
        <v>899</v>
      </c>
      <c r="J1283" s="250"/>
      <c r="K1283" s="251" t="s">
        <v>898</v>
      </c>
      <c r="L1283" s="251"/>
      <c r="M1283" s="251" t="s">
        <v>899</v>
      </c>
      <c r="N1283" s="251"/>
      <c r="O1283" s="251"/>
      <c r="P1283" s="252"/>
      <c r="Q1283" s="252"/>
      <c r="R1283" s="252"/>
      <c r="S1283" s="186"/>
    </row>
    <row r="1284" spans="1:19" s="184" customFormat="1" ht="45.75" customHeight="1">
      <c r="A1284" s="186"/>
      <c r="B1284" s="253"/>
      <c r="C1284" s="250"/>
      <c r="D1284" s="250"/>
      <c r="E1284" s="190" t="s">
        <v>900</v>
      </c>
      <c r="F1284" s="190" t="s">
        <v>901</v>
      </c>
      <c r="G1284" s="190" t="s">
        <v>900</v>
      </c>
      <c r="H1284" s="191" t="s">
        <v>902</v>
      </c>
      <c r="I1284" s="190" t="s">
        <v>900</v>
      </c>
      <c r="J1284" s="191" t="s">
        <v>902</v>
      </c>
      <c r="K1284" s="191" t="s">
        <v>900</v>
      </c>
      <c r="L1284" s="191" t="s">
        <v>901</v>
      </c>
      <c r="M1284" s="191" t="s">
        <v>900</v>
      </c>
      <c r="N1284" s="191" t="s">
        <v>901</v>
      </c>
      <c r="O1284" s="251"/>
      <c r="P1284" s="191" t="s">
        <v>903</v>
      </c>
      <c r="Q1284" s="191" t="s">
        <v>904</v>
      </c>
      <c r="R1284" s="192" t="s">
        <v>905</v>
      </c>
      <c r="S1284" s="186"/>
    </row>
    <row r="1285" spans="1:19" s="184" customFormat="1" ht="15" customHeight="1">
      <c r="A1285" s="186"/>
      <c r="B1285" s="193" t="s">
        <v>392</v>
      </c>
      <c r="C1285" s="194" t="s">
        <v>1000</v>
      </c>
      <c r="D1285" s="194" t="s">
        <v>914</v>
      </c>
      <c r="E1285" s="195">
        <v>2</v>
      </c>
      <c r="F1285" s="196">
        <v>1.1428571428571429E-2</v>
      </c>
      <c r="G1285" s="195">
        <v>173</v>
      </c>
      <c r="H1285" s="196">
        <v>2.2584856396866842E-2</v>
      </c>
      <c r="I1285" s="195">
        <v>955</v>
      </c>
      <c r="J1285" s="196">
        <v>9.0716518005566488E-3</v>
      </c>
      <c r="K1285" s="195">
        <v>6</v>
      </c>
      <c r="L1285" s="196">
        <v>3.4682080924855488E-2</v>
      </c>
      <c r="M1285" s="195">
        <v>68</v>
      </c>
      <c r="N1285" s="196">
        <v>7.1204188481675396E-2</v>
      </c>
      <c r="O1285" s="197" t="s">
        <v>923</v>
      </c>
      <c r="P1285" s="198">
        <v>5.5202312138728322</v>
      </c>
      <c r="Q1285" s="198">
        <v>4.4491017964071853</v>
      </c>
      <c r="R1285" s="199"/>
      <c r="S1285" s="186"/>
    </row>
    <row r="1286" spans="1:19" s="184" customFormat="1" ht="15" customHeight="1">
      <c r="A1286" s="186"/>
      <c r="B1286" s="193" t="s">
        <v>778</v>
      </c>
      <c r="C1286" s="194" t="s">
        <v>999</v>
      </c>
      <c r="D1286" s="194" t="s">
        <v>907</v>
      </c>
      <c r="E1286" s="195"/>
      <c r="F1286" s="196"/>
      <c r="G1286" s="195">
        <v>46</v>
      </c>
      <c r="H1286" s="196">
        <v>6.0052219321148825E-3</v>
      </c>
      <c r="I1286" s="195">
        <v>380</v>
      </c>
      <c r="J1286" s="196">
        <v>3.6096624965565719E-3</v>
      </c>
      <c r="K1286" s="195">
        <v>2</v>
      </c>
      <c r="L1286" s="196">
        <v>4.3478260869565216E-2</v>
      </c>
      <c r="M1286" s="195">
        <v>15</v>
      </c>
      <c r="N1286" s="196">
        <v>3.9473684210526314E-2</v>
      </c>
      <c r="O1286" s="197" t="s">
        <v>908</v>
      </c>
      <c r="P1286" s="198">
        <v>8.2608695652173907</v>
      </c>
      <c r="Q1286" s="198">
        <v>7.1136363636363633</v>
      </c>
      <c r="R1286" s="199">
        <v>3.7173913043478262</v>
      </c>
      <c r="S1286" s="186"/>
    </row>
    <row r="1287" spans="1:19" s="184" customFormat="1" ht="15" customHeight="1">
      <c r="A1287" s="186"/>
      <c r="B1287" s="193" t="s">
        <v>285</v>
      </c>
      <c r="C1287" s="194" t="s">
        <v>1003</v>
      </c>
      <c r="D1287" s="194" t="s">
        <v>914</v>
      </c>
      <c r="E1287" s="195">
        <v>23</v>
      </c>
      <c r="F1287" s="196">
        <v>0.36507936507936506</v>
      </c>
      <c r="G1287" s="195">
        <v>40</v>
      </c>
      <c r="H1287" s="196">
        <v>5.2219321148825066E-3</v>
      </c>
      <c r="I1287" s="195">
        <v>215</v>
      </c>
      <c r="J1287" s="196">
        <v>2.0423090441043764E-3</v>
      </c>
      <c r="K1287" s="195">
        <v>1</v>
      </c>
      <c r="L1287" s="196">
        <v>2.5000000000000001E-2</v>
      </c>
      <c r="M1287" s="195">
        <v>5</v>
      </c>
      <c r="N1287" s="196">
        <v>2.3255813953488372E-2</v>
      </c>
      <c r="O1287" s="197" t="s">
        <v>917</v>
      </c>
      <c r="P1287" s="198">
        <v>5.375</v>
      </c>
      <c r="Q1287" s="198">
        <v>4.7948717948717947</v>
      </c>
      <c r="R1287" s="199"/>
      <c r="S1287" s="186"/>
    </row>
    <row r="1288" spans="1:19" s="184" customFormat="1" ht="15" customHeight="1">
      <c r="A1288" s="186"/>
      <c r="B1288" s="193" t="s">
        <v>357</v>
      </c>
      <c r="C1288" s="194" t="s">
        <v>1004</v>
      </c>
      <c r="D1288" s="194" t="s">
        <v>914</v>
      </c>
      <c r="E1288" s="195">
        <v>15</v>
      </c>
      <c r="F1288" s="196">
        <v>4.4117647058823532E-2</v>
      </c>
      <c r="G1288" s="195">
        <v>325</v>
      </c>
      <c r="H1288" s="196">
        <v>4.2428198433420362E-2</v>
      </c>
      <c r="I1288" s="195">
        <v>1920</v>
      </c>
      <c r="J1288" s="196">
        <v>1.8238294719443732E-2</v>
      </c>
      <c r="K1288" s="195">
        <v>9</v>
      </c>
      <c r="L1288" s="196">
        <v>2.7692307692307693E-2</v>
      </c>
      <c r="M1288" s="195">
        <v>59</v>
      </c>
      <c r="N1288" s="196">
        <v>3.0729166666666665E-2</v>
      </c>
      <c r="O1288" s="197" t="s">
        <v>922</v>
      </c>
      <c r="P1288" s="198">
        <v>5.907692307692308</v>
      </c>
      <c r="Q1288" s="198">
        <v>5.1202531645569618</v>
      </c>
      <c r="R1288" s="199"/>
      <c r="S1288" s="186"/>
    </row>
    <row r="1289" spans="1:19" s="184" customFormat="1" ht="15" customHeight="1">
      <c r="A1289" s="186"/>
      <c r="B1289" s="193" t="s">
        <v>287</v>
      </c>
      <c r="C1289" s="194" t="s">
        <v>1003</v>
      </c>
      <c r="D1289" s="194" t="s">
        <v>914</v>
      </c>
      <c r="E1289" s="195"/>
      <c r="F1289" s="196"/>
      <c r="G1289" s="195">
        <v>309</v>
      </c>
      <c r="H1289" s="196">
        <v>4.0339425587467365E-2</v>
      </c>
      <c r="I1289" s="195">
        <v>958</v>
      </c>
      <c r="J1289" s="196">
        <v>9.1001491360557796E-3</v>
      </c>
      <c r="K1289" s="195">
        <v>1</v>
      </c>
      <c r="L1289" s="196">
        <v>3.2362459546925568E-3</v>
      </c>
      <c r="M1289" s="195">
        <v>11</v>
      </c>
      <c r="N1289" s="196">
        <v>1.1482254697286013E-2</v>
      </c>
      <c r="O1289" s="197" t="s">
        <v>919</v>
      </c>
      <c r="P1289" s="198">
        <v>3.1003236245954691</v>
      </c>
      <c r="Q1289" s="198">
        <v>2.9772727272727271</v>
      </c>
      <c r="R1289" s="199"/>
      <c r="S1289" s="186"/>
    </row>
    <row r="1290" spans="1:19" s="184" customFormat="1" ht="15" customHeight="1">
      <c r="A1290" s="186"/>
      <c r="B1290" s="193" t="s">
        <v>810</v>
      </c>
      <c r="C1290" s="194" t="s">
        <v>926</v>
      </c>
      <c r="D1290" s="194" t="s">
        <v>914</v>
      </c>
      <c r="E1290" s="195"/>
      <c r="F1290" s="196"/>
      <c r="G1290" s="195">
        <v>190</v>
      </c>
      <c r="H1290" s="196">
        <v>2.4804177545691905E-2</v>
      </c>
      <c r="I1290" s="195">
        <v>1175</v>
      </c>
      <c r="J1290" s="196">
        <v>1.1161456403826242E-2</v>
      </c>
      <c r="K1290" s="195">
        <v>2</v>
      </c>
      <c r="L1290" s="196">
        <v>1.0526315789473684E-2</v>
      </c>
      <c r="M1290" s="195">
        <v>44</v>
      </c>
      <c r="N1290" s="196">
        <v>3.7446808510638301E-2</v>
      </c>
      <c r="O1290" s="197" t="s">
        <v>980</v>
      </c>
      <c r="P1290" s="198">
        <v>6.1842105263157894</v>
      </c>
      <c r="Q1290" s="198">
        <v>5.5797872340425529</v>
      </c>
      <c r="R1290" s="199"/>
      <c r="S1290" s="186"/>
    </row>
    <row r="1291" spans="1:19" s="184" customFormat="1" ht="15" customHeight="1">
      <c r="A1291" s="186"/>
      <c r="B1291" s="193" t="s">
        <v>791</v>
      </c>
      <c r="C1291" s="194" t="s">
        <v>1000</v>
      </c>
      <c r="D1291" s="194" t="s">
        <v>907</v>
      </c>
      <c r="E1291" s="195"/>
      <c r="F1291" s="196"/>
      <c r="G1291" s="195">
        <v>42</v>
      </c>
      <c r="H1291" s="196">
        <v>5.4830287206266322E-3</v>
      </c>
      <c r="I1291" s="195">
        <v>337</v>
      </c>
      <c r="J1291" s="196">
        <v>3.2012006877356969E-3</v>
      </c>
      <c r="K1291" s="195">
        <v>6</v>
      </c>
      <c r="L1291" s="196">
        <v>0.14285714285714285</v>
      </c>
      <c r="M1291" s="195">
        <v>121</v>
      </c>
      <c r="N1291" s="196">
        <v>0.35905044510385759</v>
      </c>
      <c r="O1291" s="197" t="s">
        <v>924</v>
      </c>
      <c r="P1291" s="198">
        <v>8.0238095238095237</v>
      </c>
      <c r="Q1291" s="198">
        <v>4.166666666666667</v>
      </c>
      <c r="R1291" s="199">
        <v>1.3571428571428572</v>
      </c>
      <c r="S1291" s="186"/>
    </row>
    <row r="1292" spans="1:19" s="184" customFormat="1" ht="15" customHeight="1">
      <c r="A1292" s="186"/>
      <c r="B1292" s="193" t="s">
        <v>345</v>
      </c>
      <c r="C1292" s="194" t="s">
        <v>1004</v>
      </c>
      <c r="D1292" s="194" t="s">
        <v>907</v>
      </c>
      <c r="E1292" s="195">
        <v>1</v>
      </c>
      <c r="F1292" s="196">
        <v>2.2727272727272728E-2</v>
      </c>
      <c r="G1292" s="195">
        <v>43</v>
      </c>
      <c r="H1292" s="196">
        <v>5.6135770234986941E-3</v>
      </c>
      <c r="I1292" s="195">
        <v>792</v>
      </c>
      <c r="J1292" s="196">
        <v>7.5232965717705394E-3</v>
      </c>
      <c r="K1292" s="195">
        <v>7</v>
      </c>
      <c r="L1292" s="196">
        <v>0.16279069767441862</v>
      </c>
      <c r="M1292" s="195">
        <v>113</v>
      </c>
      <c r="N1292" s="196">
        <v>0.14267676767676768</v>
      </c>
      <c r="O1292" s="197" t="s">
        <v>915</v>
      </c>
      <c r="P1292" s="198">
        <v>18.418604651162791</v>
      </c>
      <c r="Q1292" s="198">
        <v>12.833333333333334</v>
      </c>
      <c r="R1292" s="199">
        <v>4.7441860465116283</v>
      </c>
      <c r="S1292" s="186"/>
    </row>
    <row r="1293" spans="1:19" s="184" customFormat="1" ht="15" customHeight="1">
      <c r="A1293" s="186"/>
      <c r="B1293" s="193" t="s">
        <v>789</v>
      </c>
      <c r="C1293" s="194" t="s">
        <v>1000</v>
      </c>
      <c r="D1293" s="194" t="s">
        <v>907</v>
      </c>
      <c r="E1293" s="195"/>
      <c r="F1293" s="196"/>
      <c r="G1293" s="195">
        <v>55</v>
      </c>
      <c r="H1293" s="196">
        <v>7.1801566579634468E-3</v>
      </c>
      <c r="I1293" s="195">
        <v>393</v>
      </c>
      <c r="J1293" s="196">
        <v>3.7331509503861389E-3</v>
      </c>
      <c r="K1293" s="195">
        <v>11</v>
      </c>
      <c r="L1293" s="196">
        <v>0.2</v>
      </c>
      <c r="M1293" s="195">
        <v>155</v>
      </c>
      <c r="N1293" s="196">
        <v>0.3944020356234097</v>
      </c>
      <c r="O1293" s="197" t="s">
        <v>986</v>
      </c>
      <c r="P1293" s="198">
        <v>7.1454545454545455</v>
      </c>
      <c r="Q1293" s="198">
        <v>3.6590909090909092</v>
      </c>
      <c r="R1293" s="199">
        <v>2.4363636363636365</v>
      </c>
      <c r="S1293" s="186"/>
    </row>
    <row r="1294" spans="1:19" s="184" customFormat="1" ht="15" customHeight="1">
      <c r="A1294" s="186"/>
      <c r="B1294" s="193" t="s">
        <v>374</v>
      </c>
      <c r="C1294" s="194" t="s">
        <v>1000</v>
      </c>
      <c r="D1294" s="194" t="s">
        <v>907</v>
      </c>
      <c r="E1294" s="195"/>
      <c r="F1294" s="196"/>
      <c r="G1294" s="195">
        <v>118</v>
      </c>
      <c r="H1294" s="196">
        <v>1.5404699738903394E-2</v>
      </c>
      <c r="I1294" s="195">
        <v>1718</v>
      </c>
      <c r="J1294" s="196">
        <v>1.6319474129168923E-2</v>
      </c>
      <c r="K1294" s="195">
        <v>10</v>
      </c>
      <c r="L1294" s="196">
        <v>8.4745762711864403E-2</v>
      </c>
      <c r="M1294" s="195">
        <v>115</v>
      </c>
      <c r="N1294" s="196">
        <v>6.6938300349243307E-2</v>
      </c>
      <c r="O1294" s="197" t="s">
        <v>919</v>
      </c>
      <c r="P1294" s="198">
        <v>14.559322033898304</v>
      </c>
      <c r="Q1294" s="198">
        <v>12.064814814814815</v>
      </c>
      <c r="R1294" s="199">
        <v>6.6610169491525424</v>
      </c>
      <c r="S1294" s="186"/>
    </row>
    <row r="1295" spans="1:19" s="184" customFormat="1" ht="15" customHeight="1">
      <c r="A1295" s="186"/>
      <c r="B1295" s="193" t="s">
        <v>803</v>
      </c>
      <c r="C1295" s="194" t="s">
        <v>1001</v>
      </c>
      <c r="D1295" s="194" t="s">
        <v>907</v>
      </c>
      <c r="E1295" s="195"/>
      <c r="F1295" s="196"/>
      <c r="G1295" s="195">
        <v>247</v>
      </c>
      <c r="H1295" s="196">
        <v>3.2245430809399477E-2</v>
      </c>
      <c r="I1295" s="195">
        <v>3360</v>
      </c>
      <c r="J1295" s="196">
        <v>3.1917015759026529E-2</v>
      </c>
      <c r="K1295" s="195">
        <v>40</v>
      </c>
      <c r="L1295" s="196">
        <v>0.16194331983805668</v>
      </c>
      <c r="M1295" s="195">
        <v>685</v>
      </c>
      <c r="N1295" s="196">
        <v>0.20386904761904762</v>
      </c>
      <c r="O1295" s="197" t="s">
        <v>923</v>
      </c>
      <c r="P1295" s="198">
        <v>13.603238866396762</v>
      </c>
      <c r="Q1295" s="198">
        <v>8.27536231884058</v>
      </c>
      <c r="R1295" s="199">
        <v>4.4412955465587043</v>
      </c>
      <c r="S1295" s="186"/>
    </row>
    <row r="1296" spans="1:19" s="184" customFormat="1" ht="15" customHeight="1">
      <c r="A1296" s="186"/>
      <c r="B1296" s="193" t="s">
        <v>378</v>
      </c>
      <c r="C1296" s="194" t="s">
        <v>1000</v>
      </c>
      <c r="D1296" s="194" t="s">
        <v>907</v>
      </c>
      <c r="E1296" s="195"/>
      <c r="F1296" s="196"/>
      <c r="G1296" s="195">
        <v>222</v>
      </c>
      <c r="H1296" s="196">
        <v>2.8981723237597911E-2</v>
      </c>
      <c r="I1296" s="195">
        <v>2152</v>
      </c>
      <c r="J1296" s="196">
        <v>2.044208866470985E-2</v>
      </c>
      <c r="K1296" s="195">
        <v>40</v>
      </c>
      <c r="L1296" s="196">
        <v>0.18018018018018017</v>
      </c>
      <c r="M1296" s="195">
        <v>525</v>
      </c>
      <c r="N1296" s="196">
        <v>0.24395910780669144</v>
      </c>
      <c r="O1296" s="197" t="s">
        <v>926</v>
      </c>
      <c r="P1296" s="198">
        <v>9.6936936936936942</v>
      </c>
      <c r="Q1296" s="198">
        <v>4.9285714285714288</v>
      </c>
      <c r="R1296" s="199">
        <v>2.9594594594594597</v>
      </c>
      <c r="S1296" s="186"/>
    </row>
    <row r="1297" spans="1:19" s="184" customFormat="1" ht="15" customHeight="1">
      <c r="A1297" s="186"/>
      <c r="B1297" s="193" t="s">
        <v>375</v>
      </c>
      <c r="C1297" s="194" t="s">
        <v>1000</v>
      </c>
      <c r="D1297" s="194" t="s">
        <v>907</v>
      </c>
      <c r="E1297" s="195"/>
      <c r="F1297" s="196"/>
      <c r="G1297" s="195">
        <v>112</v>
      </c>
      <c r="H1297" s="196">
        <v>1.4621409921671017E-2</v>
      </c>
      <c r="I1297" s="195">
        <v>2116</v>
      </c>
      <c r="J1297" s="196">
        <v>2.0100120638720281E-2</v>
      </c>
      <c r="K1297" s="195">
        <v>24</v>
      </c>
      <c r="L1297" s="196">
        <v>0.21428571428571427</v>
      </c>
      <c r="M1297" s="195">
        <v>568</v>
      </c>
      <c r="N1297" s="196">
        <v>0.26843100189035918</v>
      </c>
      <c r="O1297" s="197" t="s">
        <v>908</v>
      </c>
      <c r="P1297" s="198">
        <v>18.892857142857142</v>
      </c>
      <c r="Q1297" s="198">
        <v>10.5</v>
      </c>
      <c r="R1297" s="199">
        <v>6.0892857142857144</v>
      </c>
      <c r="S1297" s="186"/>
    </row>
    <row r="1298" spans="1:19" s="184" customFormat="1" ht="15" customHeight="1">
      <c r="A1298" s="186"/>
      <c r="B1298" s="193" t="s">
        <v>454</v>
      </c>
      <c r="C1298" s="194" t="s">
        <v>1002</v>
      </c>
      <c r="D1298" s="194" t="s">
        <v>907</v>
      </c>
      <c r="E1298" s="195"/>
      <c r="F1298" s="196"/>
      <c r="G1298" s="195">
        <v>54</v>
      </c>
      <c r="H1298" s="196">
        <v>7.049608355091384E-3</v>
      </c>
      <c r="I1298" s="195">
        <v>1351</v>
      </c>
      <c r="J1298" s="196">
        <v>1.2833300086441918E-2</v>
      </c>
      <c r="K1298" s="195">
        <v>21</v>
      </c>
      <c r="L1298" s="196">
        <v>0.3888888888888889</v>
      </c>
      <c r="M1298" s="195">
        <v>352</v>
      </c>
      <c r="N1298" s="196">
        <v>0.26054774241302736</v>
      </c>
      <c r="O1298" s="197" t="s">
        <v>922</v>
      </c>
      <c r="P1298" s="198">
        <v>25.018518518518519</v>
      </c>
      <c r="Q1298" s="198">
        <v>13.090909090909092</v>
      </c>
      <c r="R1298" s="199">
        <v>6.8703703703703702</v>
      </c>
      <c r="S1298" s="186"/>
    </row>
    <row r="1299" spans="1:19" s="184" customFormat="1" ht="15" customHeight="1">
      <c r="A1299" s="186"/>
      <c r="B1299" s="193" t="s">
        <v>800</v>
      </c>
      <c r="C1299" s="194" t="s">
        <v>1004</v>
      </c>
      <c r="D1299" s="194" t="s">
        <v>914</v>
      </c>
      <c r="E1299" s="195">
        <v>16</v>
      </c>
      <c r="F1299" s="196">
        <v>1.6227180527383367E-2</v>
      </c>
      <c r="G1299" s="195">
        <v>970</v>
      </c>
      <c r="H1299" s="196">
        <v>0.12663185378590078</v>
      </c>
      <c r="I1299" s="195">
        <v>4061</v>
      </c>
      <c r="J1299" s="196">
        <v>3.8575893153990105E-2</v>
      </c>
      <c r="K1299" s="195">
        <v>4</v>
      </c>
      <c r="L1299" s="196">
        <v>4.1237113402061857E-3</v>
      </c>
      <c r="M1299" s="195">
        <v>31</v>
      </c>
      <c r="N1299" s="196">
        <v>7.6335877862595417E-3</v>
      </c>
      <c r="O1299" s="197" t="s">
        <v>987</v>
      </c>
      <c r="P1299" s="198">
        <v>4.1865979381443301</v>
      </c>
      <c r="Q1299" s="198">
        <v>3.989648033126294</v>
      </c>
      <c r="R1299" s="199"/>
      <c r="S1299" s="186"/>
    </row>
    <row r="1300" spans="1:19" s="184" customFormat="1" ht="15" customHeight="1">
      <c r="A1300" s="186"/>
      <c r="B1300" s="193" t="s">
        <v>304</v>
      </c>
      <c r="C1300" s="194" t="s">
        <v>1003</v>
      </c>
      <c r="D1300" s="194" t="s">
        <v>914</v>
      </c>
      <c r="E1300" s="195">
        <v>3</v>
      </c>
      <c r="F1300" s="196">
        <v>3.3707865168539325E-2</v>
      </c>
      <c r="G1300" s="195">
        <v>86</v>
      </c>
      <c r="H1300" s="196">
        <v>1.1227154046997388E-2</v>
      </c>
      <c r="I1300" s="195">
        <v>403</v>
      </c>
      <c r="J1300" s="196">
        <v>3.8281420687165751E-3</v>
      </c>
      <c r="K1300" s="195">
        <v>11</v>
      </c>
      <c r="L1300" s="196">
        <v>0.12790697674418605</v>
      </c>
      <c r="M1300" s="195">
        <v>65</v>
      </c>
      <c r="N1300" s="196">
        <v>0.16129032258064516</v>
      </c>
      <c r="O1300" s="197" t="s">
        <v>928</v>
      </c>
      <c r="P1300" s="198">
        <v>4.6860465116279073</v>
      </c>
      <c r="Q1300" s="198">
        <v>3.04</v>
      </c>
      <c r="R1300" s="199"/>
      <c r="S1300" s="186"/>
    </row>
    <row r="1301" spans="1:19" s="184" customFormat="1" ht="15" customHeight="1">
      <c r="A1301" s="186"/>
      <c r="B1301" s="193" t="s">
        <v>775</v>
      </c>
      <c r="C1301" s="194" t="s">
        <v>1569</v>
      </c>
      <c r="D1301" s="194" t="s">
        <v>907</v>
      </c>
      <c r="E1301" s="195"/>
      <c r="F1301" s="196"/>
      <c r="G1301" s="195">
        <v>723</v>
      </c>
      <c r="H1301" s="196">
        <v>9.4386422976501308E-2</v>
      </c>
      <c r="I1301" s="195">
        <v>26520</v>
      </c>
      <c r="J1301" s="196">
        <v>0.25191644581231654</v>
      </c>
      <c r="K1301" s="195">
        <v>22</v>
      </c>
      <c r="L1301" s="196">
        <v>3.0428769017980636E-2</v>
      </c>
      <c r="M1301" s="195">
        <v>932</v>
      </c>
      <c r="N1301" s="196">
        <v>3.5143288084464555E-2</v>
      </c>
      <c r="O1301" s="197" t="s">
        <v>985</v>
      </c>
      <c r="P1301" s="198">
        <v>36.680497925311201</v>
      </c>
      <c r="Q1301" s="198">
        <v>32.987161198288163</v>
      </c>
      <c r="R1301" s="199">
        <v>9.5228215767634854</v>
      </c>
      <c r="S1301" s="186"/>
    </row>
    <row r="1302" spans="1:19" s="184" customFormat="1" ht="15" customHeight="1">
      <c r="A1302" s="186"/>
      <c r="B1302" s="193" t="s">
        <v>295</v>
      </c>
      <c r="C1302" s="194" t="s">
        <v>1003</v>
      </c>
      <c r="D1302" s="194" t="s">
        <v>914</v>
      </c>
      <c r="E1302" s="195">
        <v>5</v>
      </c>
      <c r="F1302" s="196">
        <v>8.771929824561403E-2</v>
      </c>
      <c r="G1302" s="195">
        <v>52</v>
      </c>
      <c r="H1302" s="196">
        <v>6.7885117493472584E-3</v>
      </c>
      <c r="I1302" s="195">
        <v>195</v>
      </c>
      <c r="J1302" s="196">
        <v>1.852326807443504E-3</v>
      </c>
      <c r="K1302" s="195"/>
      <c r="L1302" s="196"/>
      <c r="M1302" s="195"/>
      <c r="N1302" s="196"/>
      <c r="O1302" s="197" t="s">
        <v>923</v>
      </c>
      <c r="P1302" s="198">
        <v>3.75</v>
      </c>
      <c r="Q1302" s="198">
        <v>3.75</v>
      </c>
      <c r="R1302" s="199"/>
      <c r="S1302" s="186"/>
    </row>
    <row r="1303" spans="1:19" s="184" customFormat="1" ht="15" customHeight="1">
      <c r="A1303" s="186"/>
      <c r="B1303" s="193" t="s">
        <v>802</v>
      </c>
      <c r="C1303" s="194" t="s">
        <v>1001</v>
      </c>
      <c r="D1303" s="194" t="s">
        <v>907</v>
      </c>
      <c r="E1303" s="195"/>
      <c r="F1303" s="196"/>
      <c r="G1303" s="195">
        <v>40</v>
      </c>
      <c r="H1303" s="196">
        <v>5.2219321148825066E-3</v>
      </c>
      <c r="I1303" s="195">
        <v>777</v>
      </c>
      <c r="J1303" s="196">
        <v>7.3808098942748854E-3</v>
      </c>
      <c r="K1303" s="195">
        <v>13</v>
      </c>
      <c r="L1303" s="196">
        <v>0.32500000000000001</v>
      </c>
      <c r="M1303" s="195">
        <v>134</v>
      </c>
      <c r="N1303" s="196">
        <v>0.17245817245817247</v>
      </c>
      <c r="O1303" s="197" t="s">
        <v>908</v>
      </c>
      <c r="P1303" s="198">
        <v>19.425000000000001</v>
      </c>
      <c r="Q1303" s="198">
        <v>11.296296296296296</v>
      </c>
      <c r="R1303" s="199">
        <v>5.0750000000000002</v>
      </c>
      <c r="S1303" s="186"/>
    </row>
    <row r="1304" spans="1:19" s="184" customFormat="1" ht="15" customHeight="1">
      <c r="A1304" s="186"/>
      <c r="B1304" s="193" t="s">
        <v>799</v>
      </c>
      <c r="C1304" s="194" t="s">
        <v>1004</v>
      </c>
      <c r="D1304" s="194" t="s">
        <v>914</v>
      </c>
      <c r="E1304" s="195"/>
      <c r="F1304" s="196"/>
      <c r="G1304" s="195">
        <v>721</v>
      </c>
      <c r="H1304" s="196">
        <v>9.4125326370757184E-2</v>
      </c>
      <c r="I1304" s="195">
        <v>10369</v>
      </c>
      <c r="J1304" s="196">
        <v>9.8496290596829197E-2</v>
      </c>
      <c r="K1304" s="195">
        <v>18</v>
      </c>
      <c r="L1304" s="196">
        <v>2.4965325936199722E-2</v>
      </c>
      <c r="M1304" s="195">
        <v>402</v>
      </c>
      <c r="N1304" s="196">
        <v>3.8769408814736235E-2</v>
      </c>
      <c r="O1304" s="197" t="s">
        <v>987</v>
      </c>
      <c r="P1304" s="198">
        <v>14.381414701803051</v>
      </c>
      <c r="Q1304" s="198">
        <v>13.051209103840684</v>
      </c>
      <c r="R1304" s="199"/>
      <c r="S1304" s="186"/>
    </row>
    <row r="1305" spans="1:19" s="184" customFormat="1" ht="15" customHeight="1">
      <c r="A1305" s="186"/>
      <c r="B1305" s="193" t="s">
        <v>776</v>
      </c>
      <c r="C1305" s="194" t="s">
        <v>1569</v>
      </c>
      <c r="D1305" s="194" t="s">
        <v>907</v>
      </c>
      <c r="E1305" s="195">
        <v>1</v>
      </c>
      <c r="F1305" s="196">
        <v>1.7211703958691911E-3</v>
      </c>
      <c r="G1305" s="195">
        <v>580</v>
      </c>
      <c r="H1305" s="196">
        <v>7.5718015665796348E-2</v>
      </c>
      <c r="I1305" s="195">
        <v>17676</v>
      </c>
      <c r="J1305" s="196">
        <v>0.16790630076087887</v>
      </c>
      <c r="K1305" s="195">
        <v>8</v>
      </c>
      <c r="L1305" s="196">
        <v>1.3793103448275862E-2</v>
      </c>
      <c r="M1305" s="195">
        <v>584</v>
      </c>
      <c r="N1305" s="196">
        <v>3.3039149128762164E-2</v>
      </c>
      <c r="O1305" s="197" t="s">
        <v>985</v>
      </c>
      <c r="P1305" s="198">
        <v>30.475862068965519</v>
      </c>
      <c r="Q1305" s="198">
        <v>28.314685314685313</v>
      </c>
      <c r="R1305" s="199">
        <v>11.179310344827586</v>
      </c>
      <c r="S1305" s="186"/>
    </row>
    <row r="1306" spans="1:19" s="184" customFormat="1" ht="15" customHeight="1">
      <c r="A1306" s="186"/>
      <c r="B1306" s="193" t="s">
        <v>377</v>
      </c>
      <c r="C1306" s="194" t="s">
        <v>1000</v>
      </c>
      <c r="D1306" s="194" t="s">
        <v>907</v>
      </c>
      <c r="E1306" s="195"/>
      <c r="F1306" s="196"/>
      <c r="G1306" s="195">
        <v>48</v>
      </c>
      <c r="H1306" s="196">
        <v>6.2663185378590081E-3</v>
      </c>
      <c r="I1306" s="195">
        <v>982</v>
      </c>
      <c r="J1306" s="196">
        <v>9.328127820048826E-3</v>
      </c>
      <c r="K1306" s="195">
        <v>10</v>
      </c>
      <c r="L1306" s="196">
        <v>0.20833333333333334</v>
      </c>
      <c r="M1306" s="195">
        <v>224</v>
      </c>
      <c r="N1306" s="196">
        <v>0.22810590631364563</v>
      </c>
      <c r="O1306" s="197" t="s">
        <v>922</v>
      </c>
      <c r="P1306" s="198">
        <v>20.458333333333332</v>
      </c>
      <c r="Q1306" s="198">
        <v>12.842105263157896</v>
      </c>
      <c r="R1306" s="199">
        <v>6.6875</v>
      </c>
      <c r="S1306" s="186"/>
    </row>
    <row r="1307" spans="1:19" s="184" customFormat="1" ht="15" customHeight="1">
      <c r="A1307" s="186"/>
      <c r="B1307" s="193" t="s">
        <v>276</v>
      </c>
      <c r="C1307" s="194" t="s">
        <v>1003</v>
      </c>
      <c r="D1307" s="194" t="s">
        <v>907</v>
      </c>
      <c r="E1307" s="195"/>
      <c r="F1307" s="196"/>
      <c r="G1307" s="195">
        <v>99</v>
      </c>
      <c r="H1307" s="196">
        <v>1.2924281984334204E-2</v>
      </c>
      <c r="I1307" s="195">
        <v>1029</v>
      </c>
      <c r="J1307" s="196">
        <v>9.7745860762018747E-3</v>
      </c>
      <c r="K1307" s="195">
        <v>6</v>
      </c>
      <c r="L1307" s="196">
        <v>6.0606060606060608E-2</v>
      </c>
      <c r="M1307" s="195">
        <v>213</v>
      </c>
      <c r="N1307" s="196">
        <v>0.20699708454810495</v>
      </c>
      <c r="O1307" s="197" t="s">
        <v>908</v>
      </c>
      <c r="P1307" s="198">
        <v>10.393939393939394</v>
      </c>
      <c r="Q1307" s="198">
        <v>7.096774193548387</v>
      </c>
      <c r="R1307" s="199">
        <v>2.3333333333333335</v>
      </c>
      <c r="S1307" s="186"/>
    </row>
    <row r="1308" spans="1:19" s="184" customFormat="1" ht="15" customHeight="1">
      <c r="A1308" s="186"/>
      <c r="B1308" s="193" t="s">
        <v>388</v>
      </c>
      <c r="C1308" s="194" t="s">
        <v>1000</v>
      </c>
      <c r="D1308" s="194" t="s">
        <v>914</v>
      </c>
      <c r="E1308" s="195"/>
      <c r="F1308" s="196"/>
      <c r="G1308" s="195">
        <v>61</v>
      </c>
      <c r="H1308" s="196">
        <v>7.9634464751958227E-3</v>
      </c>
      <c r="I1308" s="195">
        <v>263</v>
      </c>
      <c r="J1308" s="196">
        <v>2.4982664120904697E-3</v>
      </c>
      <c r="K1308" s="195">
        <v>1</v>
      </c>
      <c r="L1308" s="196">
        <v>1.6393442622950821E-2</v>
      </c>
      <c r="M1308" s="195">
        <v>4</v>
      </c>
      <c r="N1308" s="196">
        <v>1.5209125475285171E-2</v>
      </c>
      <c r="O1308" s="197" t="s">
        <v>919</v>
      </c>
      <c r="P1308" s="198">
        <v>4.3114754098360653</v>
      </c>
      <c r="Q1308" s="198">
        <v>3.8166666666666669</v>
      </c>
      <c r="R1308" s="199"/>
      <c r="S1308" s="186"/>
    </row>
    <row r="1309" spans="1:19" s="184" customFormat="1" ht="15" customHeight="1">
      <c r="A1309" s="186"/>
      <c r="B1309" s="193" t="s">
        <v>433</v>
      </c>
      <c r="C1309" s="194" t="s">
        <v>1001</v>
      </c>
      <c r="D1309" s="194" t="s">
        <v>907</v>
      </c>
      <c r="E1309" s="195"/>
      <c r="F1309" s="196"/>
      <c r="G1309" s="195">
        <v>55</v>
      </c>
      <c r="H1309" s="196">
        <v>7.1801566579634468E-3</v>
      </c>
      <c r="I1309" s="195">
        <v>455</v>
      </c>
      <c r="J1309" s="196">
        <v>4.3220958840348425E-3</v>
      </c>
      <c r="K1309" s="195">
        <v>8</v>
      </c>
      <c r="L1309" s="196">
        <v>0.14545454545454545</v>
      </c>
      <c r="M1309" s="195">
        <v>74</v>
      </c>
      <c r="N1309" s="196">
        <v>0.16263736263736264</v>
      </c>
      <c r="O1309" s="197" t="s">
        <v>939</v>
      </c>
      <c r="P1309" s="198">
        <v>8.2727272727272734</v>
      </c>
      <c r="Q1309" s="198">
        <v>4.5319148936170217</v>
      </c>
      <c r="R1309" s="199">
        <v>2.8909090909090911</v>
      </c>
      <c r="S1309" s="186"/>
    </row>
    <row r="1310" spans="1:19" s="184" customFormat="1" ht="15" customHeight="1">
      <c r="A1310" s="186"/>
      <c r="B1310" s="193" t="s">
        <v>812</v>
      </c>
      <c r="C1310" s="194" t="s">
        <v>926</v>
      </c>
      <c r="D1310" s="194" t="s">
        <v>907</v>
      </c>
      <c r="E1310" s="195"/>
      <c r="F1310" s="196"/>
      <c r="G1310" s="195">
        <v>76</v>
      </c>
      <c r="H1310" s="196">
        <v>9.921671018276762E-3</v>
      </c>
      <c r="I1310" s="195">
        <v>1418</v>
      </c>
      <c r="J1310" s="196">
        <v>1.346974057925584E-2</v>
      </c>
      <c r="K1310" s="195">
        <v>2</v>
      </c>
      <c r="L1310" s="196">
        <v>2.6315789473684209E-2</v>
      </c>
      <c r="M1310" s="195">
        <v>226</v>
      </c>
      <c r="N1310" s="196">
        <v>0.15937940761636107</v>
      </c>
      <c r="O1310" s="197" t="s">
        <v>944</v>
      </c>
      <c r="P1310" s="198">
        <v>18.657894736842106</v>
      </c>
      <c r="Q1310" s="198">
        <v>14.135135135135135</v>
      </c>
      <c r="R1310" s="199">
        <v>7.6447368421052628</v>
      </c>
      <c r="S1310" s="186"/>
    </row>
    <row r="1311" spans="1:19" s="184" customFormat="1" ht="15" customHeight="1">
      <c r="A1311" s="186"/>
      <c r="B1311" s="193" t="s">
        <v>297</v>
      </c>
      <c r="C1311" s="194" t="s">
        <v>1003</v>
      </c>
      <c r="D1311" s="194" t="s">
        <v>914</v>
      </c>
      <c r="E1311" s="195"/>
      <c r="F1311" s="196"/>
      <c r="G1311" s="195">
        <v>52</v>
      </c>
      <c r="H1311" s="196">
        <v>6.7885117493472584E-3</v>
      </c>
      <c r="I1311" s="195">
        <v>187</v>
      </c>
      <c r="J1311" s="196">
        <v>1.7763339127791552E-3</v>
      </c>
      <c r="K1311" s="195"/>
      <c r="L1311" s="196"/>
      <c r="M1311" s="195"/>
      <c r="N1311" s="196"/>
      <c r="O1311" s="197" t="s">
        <v>915</v>
      </c>
      <c r="P1311" s="198">
        <v>3.5961538461538463</v>
      </c>
      <c r="Q1311" s="198">
        <v>3.5961538461538463</v>
      </c>
      <c r="R1311" s="199"/>
      <c r="S1311" s="186"/>
    </row>
    <row r="1312" spans="1:19" s="184" customFormat="1" ht="15" customHeight="1">
      <c r="A1312" s="186"/>
      <c r="B1312" s="193" t="s">
        <v>777</v>
      </c>
      <c r="C1312" s="194" t="s">
        <v>1003</v>
      </c>
      <c r="D1312" s="194" t="s">
        <v>907</v>
      </c>
      <c r="E1312" s="195"/>
      <c r="F1312" s="196"/>
      <c r="G1312" s="195">
        <v>80</v>
      </c>
      <c r="H1312" s="196">
        <v>1.0443864229765013E-2</v>
      </c>
      <c r="I1312" s="195">
        <v>619</v>
      </c>
      <c r="J1312" s="196">
        <v>5.8799502246539952E-3</v>
      </c>
      <c r="K1312" s="195">
        <v>1</v>
      </c>
      <c r="L1312" s="196">
        <v>1.2500000000000001E-2</v>
      </c>
      <c r="M1312" s="195">
        <v>43</v>
      </c>
      <c r="N1312" s="196">
        <v>6.9466882067851371E-2</v>
      </c>
      <c r="O1312" s="197" t="s">
        <v>909</v>
      </c>
      <c r="P1312" s="198">
        <v>7.7374999999999998</v>
      </c>
      <c r="Q1312" s="198">
        <v>6.7974683544303796</v>
      </c>
      <c r="R1312" s="199">
        <v>1.925</v>
      </c>
      <c r="S1312" s="186"/>
    </row>
    <row r="1313" spans="1:19" s="184" customFormat="1" ht="15" customHeight="1">
      <c r="A1313" s="186"/>
      <c r="B1313" s="193" t="s">
        <v>725</v>
      </c>
      <c r="C1313" s="194" t="s">
        <v>923</v>
      </c>
      <c r="D1313" s="194" t="s">
        <v>907</v>
      </c>
      <c r="E1313" s="195"/>
      <c r="F1313" s="196"/>
      <c r="G1313" s="195">
        <v>56</v>
      </c>
      <c r="H1313" s="196">
        <v>7.3107049608355087E-3</v>
      </c>
      <c r="I1313" s="195">
        <v>465</v>
      </c>
      <c r="J1313" s="196">
        <v>4.4170870023652791E-3</v>
      </c>
      <c r="K1313" s="195"/>
      <c r="L1313" s="196"/>
      <c r="M1313" s="195"/>
      <c r="N1313" s="196"/>
      <c r="O1313" s="197" t="s">
        <v>955</v>
      </c>
      <c r="P1313" s="198">
        <v>8.3035714285714288</v>
      </c>
      <c r="Q1313" s="198">
        <v>8.3035714285714288</v>
      </c>
      <c r="R1313" s="199">
        <v>1.6607142857142858</v>
      </c>
      <c r="S1313" s="186"/>
    </row>
    <row r="1314" spans="1:19" s="184" customFormat="1" ht="15" customHeight="1">
      <c r="A1314" s="186"/>
      <c r="B1314" s="193" t="s">
        <v>762</v>
      </c>
      <c r="C1314" s="194" t="s">
        <v>1003</v>
      </c>
      <c r="D1314" s="194" t="s">
        <v>907</v>
      </c>
      <c r="E1314" s="195"/>
      <c r="F1314" s="196"/>
      <c r="G1314" s="195">
        <v>44</v>
      </c>
      <c r="H1314" s="196">
        <v>5.7441253263707569E-3</v>
      </c>
      <c r="I1314" s="195">
        <v>414</v>
      </c>
      <c r="J1314" s="196">
        <v>3.9326322988800545E-3</v>
      </c>
      <c r="K1314" s="195"/>
      <c r="L1314" s="196"/>
      <c r="M1314" s="195"/>
      <c r="N1314" s="196"/>
      <c r="O1314" s="197" t="s">
        <v>909</v>
      </c>
      <c r="P1314" s="198">
        <v>9.4090909090909083</v>
      </c>
      <c r="Q1314" s="198">
        <v>9.4090909090909083</v>
      </c>
      <c r="R1314" s="199">
        <v>1.1818181818181819</v>
      </c>
      <c r="S1314" s="186"/>
    </row>
    <row r="1315" spans="1:19" s="184" customFormat="1" ht="15" customHeight="1">
      <c r="A1315" s="186"/>
      <c r="B1315" s="193" t="s">
        <v>394</v>
      </c>
      <c r="C1315" s="194" t="s">
        <v>1000</v>
      </c>
      <c r="D1315" s="194" t="s">
        <v>914</v>
      </c>
      <c r="E1315" s="195"/>
      <c r="F1315" s="196"/>
      <c r="G1315" s="195">
        <v>74</v>
      </c>
      <c r="H1315" s="196">
        <v>9.6605744125326364E-3</v>
      </c>
      <c r="I1315" s="195">
        <v>208</v>
      </c>
      <c r="J1315" s="196">
        <v>1.975815261273071E-3</v>
      </c>
      <c r="K1315" s="195"/>
      <c r="L1315" s="196"/>
      <c r="M1315" s="195"/>
      <c r="N1315" s="196"/>
      <c r="O1315" s="197" t="s">
        <v>909</v>
      </c>
      <c r="P1315" s="198">
        <v>2.810810810810811</v>
      </c>
      <c r="Q1315" s="198">
        <v>2.810810810810811</v>
      </c>
      <c r="R1315" s="199"/>
      <c r="S1315" s="186"/>
    </row>
    <row r="1316" spans="1:19" s="184" customFormat="1" ht="18.75" customHeight="1">
      <c r="A1316" s="186"/>
      <c r="B1316" s="200" t="s">
        <v>1006</v>
      </c>
      <c r="C1316" s="201"/>
      <c r="D1316" s="201"/>
      <c r="E1316" s="202">
        <v>208</v>
      </c>
      <c r="F1316" s="203">
        <v>0.20594059405940593</v>
      </c>
      <c r="G1316" s="202">
        <v>802</v>
      </c>
      <c r="H1316" s="203">
        <v>0.10469973890339426</v>
      </c>
      <c r="I1316" s="202">
        <v>13610</v>
      </c>
      <c r="J1316" s="203">
        <v>0.12928291204772355</v>
      </c>
      <c r="K1316" s="202">
        <v>151</v>
      </c>
      <c r="L1316" s="203">
        <v>0.1882793017456359</v>
      </c>
      <c r="M1316" s="202">
        <v>3348</v>
      </c>
      <c r="N1316" s="203">
        <v>0.24599559147685526</v>
      </c>
      <c r="O1316" s="201"/>
      <c r="P1316" s="204">
        <v>16.970074812967582</v>
      </c>
      <c r="Q1316" s="204">
        <v>9.9815668202764982</v>
      </c>
      <c r="R1316" s="205">
        <v>4.9501246882793017</v>
      </c>
      <c r="S1316" s="186"/>
    </row>
    <row r="1317" spans="1:19" s="184" customFormat="1" ht="18" customHeight="1">
      <c r="A1317" s="186"/>
      <c r="B1317" s="200" t="s">
        <v>1007</v>
      </c>
      <c r="C1317" s="201"/>
      <c r="D1317" s="201"/>
      <c r="E1317" s="202">
        <v>95</v>
      </c>
      <c r="F1317" s="203">
        <v>8.1896551724137928E-2</v>
      </c>
      <c r="G1317" s="202">
        <v>1065</v>
      </c>
      <c r="H1317" s="203">
        <v>0.13903394255874674</v>
      </c>
      <c r="I1317" s="202">
        <v>7800</v>
      </c>
      <c r="J1317" s="203">
        <v>7.4093072297740162E-2</v>
      </c>
      <c r="K1317" s="202">
        <v>109</v>
      </c>
      <c r="L1317" s="203">
        <v>0.10234741784037558</v>
      </c>
      <c r="M1317" s="202">
        <v>2911</v>
      </c>
      <c r="N1317" s="203">
        <v>0.37320512820512819</v>
      </c>
      <c r="O1317" s="201"/>
      <c r="P1317" s="204">
        <v>7.323943661971831</v>
      </c>
      <c r="Q1317" s="204">
        <v>4.48744769874477</v>
      </c>
      <c r="R1317" s="206"/>
      <c r="S1317" s="186"/>
    </row>
    <row r="1318" spans="1:19" s="184" customFormat="1" ht="18" customHeight="1">
      <c r="A1318" s="186"/>
      <c r="B1318" s="207" t="s">
        <v>887</v>
      </c>
      <c r="C1318" s="208"/>
      <c r="D1318" s="208"/>
      <c r="E1318" s="209">
        <v>369</v>
      </c>
      <c r="F1318" s="210">
        <v>4.5958400797110471E-2</v>
      </c>
      <c r="G1318" s="209">
        <v>7660</v>
      </c>
      <c r="H1318" s="210">
        <v>1</v>
      </c>
      <c r="I1318" s="209">
        <v>105273</v>
      </c>
      <c r="J1318" s="210">
        <v>1</v>
      </c>
      <c r="K1318" s="209">
        <v>544</v>
      </c>
      <c r="L1318" s="210">
        <v>7.1018276762402091E-2</v>
      </c>
      <c r="M1318" s="209">
        <v>10935</v>
      </c>
      <c r="N1318" s="210">
        <v>0.10387278789433188</v>
      </c>
      <c r="O1318" s="208"/>
      <c r="P1318" s="211">
        <v>13.743211488250653</v>
      </c>
      <c r="Q1318" s="211">
        <v>11.127178189994378</v>
      </c>
      <c r="R1318" s="212">
        <v>6.5759457933370973</v>
      </c>
      <c r="S1318" s="186"/>
    </row>
    <row r="1319" spans="1:19" s="184" customFormat="1" ht="15.75" customHeight="1">
      <c r="A1319" s="186"/>
      <c r="B1319" s="255" t="s">
        <v>988</v>
      </c>
      <c r="C1319" s="255"/>
      <c r="D1319" s="255"/>
      <c r="E1319" s="255"/>
      <c r="F1319" s="255"/>
      <c r="G1319" s="255"/>
      <c r="H1319" s="255"/>
      <c r="I1319" s="255"/>
      <c r="J1319" s="255"/>
      <c r="K1319" s="255"/>
      <c r="L1319" s="255"/>
      <c r="M1319" s="255"/>
      <c r="N1319" s="255"/>
      <c r="O1319" s="255"/>
      <c r="P1319" s="255"/>
      <c r="Q1319" s="255"/>
      <c r="R1319" s="255"/>
      <c r="S1319" s="186"/>
    </row>
    <row r="1320" spans="1:19" s="184" customFormat="1" ht="9" customHeight="1">
      <c r="A1320" s="186"/>
      <c r="B1320" s="186"/>
      <c r="C1320" s="186"/>
      <c r="D1320" s="186"/>
      <c r="E1320" s="186"/>
      <c r="F1320" s="186"/>
      <c r="G1320" s="186"/>
      <c r="H1320" s="186"/>
      <c r="I1320" s="186"/>
      <c r="J1320" s="186"/>
      <c r="K1320" s="186"/>
      <c r="L1320" s="186"/>
      <c r="M1320" s="186"/>
      <c r="N1320" s="186"/>
      <c r="O1320" s="186"/>
      <c r="P1320" s="186"/>
      <c r="Q1320" s="186"/>
      <c r="R1320" s="186"/>
      <c r="S1320" s="186"/>
    </row>
    <row r="1321" spans="1:19" s="184" customFormat="1" ht="9" customHeight="1">
      <c r="A1321" s="186"/>
      <c r="B1321" s="186"/>
      <c r="C1321" s="186"/>
      <c r="D1321" s="186"/>
      <c r="E1321" s="186"/>
      <c r="F1321" s="186"/>
      <c r="G1321" s="186"/>
      <c r="H1321" s="186"/>
      <c r="I1321" s="186"/>
      <c r="J1321" s="186"/>
      <c r="K1321" s="186"/>
      <c r="L1321" s="186"/>
      <c r="M1321" s="186"/>
      <c r="N1321" s="186"/>
      <c r="O1321" s="186"/>
      <c r="P1321" s="186"/>
      <c r="Q1321" s="186"/>
      <c r="R1321" s="186"/>
      <c r="S1321" s="186"/>
    </row>
    <row r="1322" spans="1:19" s="184" customFormat="1" ht="18" customHeight="1">
      <c r="A1322" s="186"/>
      <c r="B1322" s="187" t="s">
        <v>3701</v>
      </c>
      <c r="C1322" s="186"/>
      <c r="D1322" s="186"/>
      <c r="E1322" s="186"/>
      <c r="F1322" s="186"/>
      <c r="G1322" s="186"/>
      <c r="H1322" s="186"/>
      <c r="I1322" s="186"/>
      <c r="J1322" s="186"/>
      <c r="K1322" s="186"/>
      <c r="L1322" s="186"/>
      <c r="M1322" s="186"/>
      <c r="N1322" s="186"/>
      <c r="O1322" s="186"/>
      <c r="P1322" s="186"/>
      <c r="Q1322" s="186"/>
      <c r="R1322" s="186"/>
      <c r="S1322" s="186"/>
    </row>
    <row r="1323" spans="1:19" s="184" customFormat="1" ht="27" customHeight="1">
      <c r="A1323" s="186"/>
      <c r="B1323" s="247"/>
      <c r="C1323" s="188"/>
      <c r="D1323" s="248"/>
      <c r="E1323" s="248"/>
      <c r="F1323" s="248"/>
      <c r="G1323" s="249" t="s">
        <v>893</v>
      </c>
      <c r="H1323" s="249"/>
      <c r="I1323" s="249"/>
      <c r="J1323" s="249"/>
      <c r="K1323" s="249"/>
      <c r="L1323" s="249"/>
      <c r="M1323" s="249"/>
      <c r="N1323" s="249"/>
      <c r="O1323" s="249"/>
      <c r="P1323" s="249"/>
      <c r="Q1323" s="249"/>
      <c r="R1323" s="249"/>
      <c r="S1323" s="186"/>
    </row>
    <row r="1324" spans="1:19" s="184" customFormat="1" ht="18" customHeight="1">
      <c r="A1324" s="186"/>
      <c r="B1324" s="247"/>
      <c r="C1324" s="189"/>
      <c r="D1324" s="248"/>
      <c r="E1324" s="248"/>
      <c r="F1324" s="248"/>
      <c r="G1324" s="250" t="s">
        <v>839</v>
      </c>
      <c r="H1324" s="250"/>
      <c r="I1324" s="250"/>
      <c r="J1324" s="250"/>
      <c r="K1324" s="251" t="s">
        <v>894</v>
      </c>
      <c r="L1324" s="251"/>
      <c r="M1324" s="251"/>
      <c r="N1324" s="251"/>
      <c r="O1324" s="251" t="s">
        <v>895</v>
      </c>
      <c r="P1324" s="252" t="s">
        <v>896</v>
      </c>
      <c r="Q1324" s="252"/>
      <c r="R1324" s="252"/>
      <c r="S1324" s="186"/>
    </row>
    <row r="1325" spans="1:19" s="184" customFormat="1" ht="18" customHeight="1">
      <c r="A1325" s="186"/>
      <c r="B1325" s="253" t="s">
        <v>275</v>
      </c>
      <c r="C1325" s="250" t="s">
        <v>998</v>
      </c>
      <c r="D1325" s="250" t="s">
        <v>897</v>
      </c>
      <c r="E1325" s="254" t="s">
        <v>849</v>
      </c>
      <c r="F1325" s="254"/>
      <c r="G1325" s="250" t="s">
        <v>898</v>
      </c>
      <c r="H1325" s="250"/>
      <c r="I1325" s="250" t="s">
        <v>899</v>
      </c>
      <c r="J1325" s="250"/>
      <c r="K1325" s="251" t="s">
        <v>898</v>
      </c>
      <c r="L1325" s="251"/>
      <c r="M1325" s="251" t="s">
        <v>899</v>
      </c>
      <c r="N1325" s="251"/>
      <c r="O1325" s="251"/>
      <c r="P1325" s="252"/>
      <c r="Q1325" s="252"/>
      <c r="R1325" s="252"/>
      <c r="S1325" s="186"/>
    </row>
    <row r="1326" spans="1:19" s="184" customFormat="1" ht="45.75" customHeight="1">
      <c r="A1326" s="186"/>
      <c r="B1326" s="253"/>
      <c r="C1326" s="250"/>
      <c r="D1326" s="250"/>
      <c r="E1326" s="190" t="s">
        <v>900</v>
      </c>
      <c r="F1326" s="190" t="s">
        <v>901</v>
      </c>
      <c r="G1326" s="190" t="s">
        <v>900</v>
      </c>
      <c r="H1326" s="191" t="s">
        <v>902</v>
      </c>
      <c r="I1326" s="190" t="s">
        <v>900</v>
      </c>
      <c r="J1326" s="191" t="s">
        <v>902</v>
      </c>
      <c r="K1326" s="191" t="s">
        <v>900</v>
      </c>
      <c r="L1326" s="191" t="s">
        <v>901</v>
      </c>
      <c r="M1326" s="191" t="s">
        <v>900</v>
      </c>
      <c r="N1326" s="191" t="s">
        <v>901</v>
      </c>
      <c r="O1326" s="251"/>
      <c r="P1326" s="191" t="s">
        <v>903</v>
      </c>
      <c r="Q1326" s="191" t="s">
        <v>904</v>
      </c>
      <c r="R1326" s="192" t="s">
        <v>905</v>
      </c>
      <c r="S1326" s="186"/>
    </row>
    <row r="1327" spans="1:19" s="184" customFormat="1" ht="15" customHeight="1">
      <c r="A1327" s="186"/>
      <c r="B1327" s="193" t="s">
        <v>392</v>
      </c>
      <c r="C1327" s="194" t="s">
        <v>1000</v>
      </c>
      <c r="D1327" s="194" t="s">
        <v>914</v>
      </c>
      <c r="E1327" s="195">
        <v>8</v>
      </c>
      <c r="F1327" s="196">
        <v>2.0460358056265986E-2</v>
      </c>
      <c r="G1327" s="195">
        <v>383</v>
      </c>
      <c r="H1327" s="196">
        <v>0.11304604486422669</v>
      </c>
      <c r="I1327" s="195">
        <v>3256</v>
      </c>
      <c r="J1327" s="196">
        <v>0.16328986960882647</v>
      </c>
      <c r="K1327" s="195">
        <v>24</v>
      </c>
      <c r="L1327" s="196">
        <v>6.2663185378590072E-2</v>
      </c>
      <c r="M1327" s="195">
        <v>384</v>
      </c>
      <c r="N1327" s="196">
        <v>0.11793611793611794</v>
      </c>
      <c r="O1327" s="197" t="s">
        <v>923</v>
      </c>
      <c r="P1327" s="198">
        <v>8.5013054830287214</v>
      </c>
      <c r="Q1327" s="198">
        <v>6.3955431754874654</v>
      </c>
      <c r="R1327" s="199"/>
      <c r="S1327" s="186"/>
    </row>
    <row r="1328" spans="1:19" s="184" customFormat="1" ht="15" customHeight="1">
      <c r="A1328" s="186"/>
      <c r="B1328" s="193" t="s">
        <v>357</v>
      </c>
      <c r="C1328" s="194" t="s">
        <v>1004</v>
      </c>
      <c r="D1328" s="194" t="s">
        <v>914</v>
      </c>
      <c r="E1328" s="195">
        <v>3</v>
      </c>
      <c r="F1328" s="196">
        <v>4.6875E-2</v>
      </c>
      <c r="G1328" s="195">
        <v>61</v>
      </c>
      <c r="H1328" s="196">
        <v>1.8004722550177096E-2</v>
      </c>
      <c r="I1328" s="195">
        <v>275</v>
      </c>
      <c r="J1328" s="196">
        <v>1.3791374122367101E-2</v>
      </c>
      <c r="K1328" s="195"/>
      <c r="L1328" s="196"/>
      <c r="M1328" s="195"/>
      <c r="N1328" s="196"/>
      <c r="O1328" s="197" t="s">
        <v>922</v>
      </c>
      <c r="P1328" s="198">
        <v>4.5081967213114753</v>
      </c>
      <c r="Q1328" s="198">
        <v>4.5081967213114753</v>
      </c>
      <c r="R1328" s="199"/>
      <c r="S1328" s="186"/>
    </row>
    <row r="1329" spans="1:19" s="184" customFormat="1" ht="15" customHeight="1">
      <c r="A1329" s="186"/>
      <c r="B1329" s="193" t="s">
        <v>810</v>
      </c>
      <c r="C1329" s="194" t="s">
        <v>926</v>
      </c>
      <c r="D1329" s="194" t="s">
        <v>914</v>
      </c>
      <c r="E1329" s="195"/>
      <c r="F1329" s="196"/>
      <c r="G1329" s="195">
        <v>27</v>
      </c>
      <c r="H1329" s="196">
        <v>7.9693034238488784E-3</v>
      </c>
      <c r="I1329" s="195">
        <v>320</v>
      </c>
      <c r="J1329" s="196">
        <v>1.60481444332999E-2</v>
      </c>
      <c r="K1329" s="195">
        <v>2</v>
      </c>
      <c r="L1329" s="196">
        <v>7.407407407407407E-2</v>
      </c>
      <c r="M1329" s="195">
        <v>25</v>
      </c>
      <c r="N1329" s="196">
        <v>7.8125E-2</v>
      </c>
      <c r="O1329" s="197" t="s">
        <v>980</v>
      </c>
      <c r="P1329" s="198">
        <v>11.851851851851851</v>
      </c>
      <c r="Q1329" s="198">
        <v>8.52</v>
      </c>
      <c r="R1329" s="199"/>
      <c r="S1329" s="186"/>
    </row>
    <row r="1330" spans="1:19" s="184" customFormat="1" ht="15" customHeight="1">
      <c r="A1330" s="186"/>
      <c r="B1330" s="193" t="s">
        <v>573</v>
      </c>
      <c r="C1330" s="194" t="s">
        <v>924</v>
      </c>
      <c r="D1330" s="194" t="s">
        <v>914</v>
      </c>
      <c r="E1330" s="195"/>
      <c r="F1330" s="196"/>
      <c r="G1330" s="195">
        <v>18</v>
      </c>
      <c r="H1330" s="196">
        <v>5.3128689492325859E-3</v>
      </c>
      <c r="I1330" s="195">
        <v>172</v>
      </c>
      <c r="J1330" s="196">
        <v>8.6258776328986958E-3</v>
      </c>
      <c r="K1330" s="195">
        <v>1</v>
      </c>
      <c r="L1330" s="196">
        <v>5.5555555555555552E-2</v>
      </c>
      <c r="M1330" s="195">
        <v>6</v>
      </c>
      <c r="N1330" s="196">
        <v>3.4883720930232558E-2</v>
      </c>
      <c r="O1330" s="197" t="s">
        <v>951</v>
      </c>
      <c r="P1330" s="198">
        <v>9.5555555555555554</v>
      </c>
      <c r="Q1330" s="198">
        <v>8.0588235294117645</v>
      </c>
      <c r="R1330" s="199"/>
      <c r="S1330" s="186"/>
    </row>
    <row r="1331" spans="1:19" s="184" customFormat="1" ht="15" customHeight="1">
      <c r="A1331" s="186"/>
      <c r="B1331" s="193" t="s">
        <v>410</v>
      </c>
      <c r="C1331" s="194" t="s">
        <v>1000</v>
      </c>
      <c r="D1331" s="194" t="s">
        <v>914</v>
      </c>
      <c r="E1331" s="195">
        <v>5</v>
      </c>
      <c r="F1331" s="196">
        <v>0.12820512820512819</v>
      </c>
      <c r="G1331" s="195">
        <v>34</v>
      </c>
      <c r="H1331" s="196">
        <v>1.0035419126328217E-2</v>
      </c>
      <c r="I1331" s="195">
        <v>106</v>
      </c>
      <c r="J1331" s="196">
        <v>5.3159478435305914E-3</v>
      </c>
      <c r="K1331" s="195"/>
      <c r="L1331" s="196"/>
      <c r="M1331" s="195"/>
      <c r="N1331" s="196"/>
      <c r="O1331" s="197" t="s">
        <v>939</v>
      </c>
      <c r="P1331" s="198">
        <v>3.1176470588235294</v>
      </c>
      <c r="Q1331" s="198">
        <v>3.1176470588235294</v>
      </c>
      <c r="R1331" s="199"/>
      <c r="S1331" s="186"/>
    </row>
    <row r="1332" spans="1:19" s="184" customFormat="1" ht="15" customHeight="1">
      <c r="A1332" s="186"/>
      <c r="B1332" s="193" t="s">
        <v>792</v>
      </c>
      <c r="C1332" s="194" t="s">
        <v>1000</v>
      </c>
      <c r="D1332" s="194" t="s">
        <v>907</v>
      </c>
      <c r="E1332" s="195">
        <v>9</v>
      </c>
      <c r="F1332" s="196">
        <v>8.6538461538461536E-2</v>
      </c>
      <c r="G1332" s="195">
        <v>95</v>
      </c>
      <c r="H1332" s="196">
        <v>2.8040141676505311E-2</v>
      </c>
      <c r="I1332" s="195">
        <v>325</v>
      </c>
      <c r="J1332" s="196">
        <v>1.629889669007021E-2</v>
      </c>
      <c r="K1332" s="195">
        <v>1</v>
      </c>
      <c r="L1332" s="196">
        <v>1.0526315789473684E-2</v>
      </c>
      <c r="M1332" s="195">
        <v>1</v>
      </c>
      <c r="N1332" s="196">
        <v>3.0769230769230769E-3</v>
      </c>
      <c r="O1332" s="197" t="s">
        <v>924</v>
      </c>
      <c r="P1332" s="198">
        <v>3.4210526315789473</v>
      </c>
      <c r="Q1332" s="198">
        <v>3.3297872340425534</v>
      </c>
      <c r="R1332" s="199">
        <v>1.0842105263157895</v>
      </c>
      <c r="S1332" s="186"/>
    </row>
    <row r="1333" spans="1:19" s="184" customFormat="1" ht="15" customHeight="1">
      <c r="A1333" s="186"/>
      <c r="B1333" s="193" t="s">
        <v>390</v>
      </c>
      <c r="C1333" s="194" t="s">
        <v>1000</v>
      </c>
      <c r="D1333" s="194" t="s">
        <v>914</v>
      </c>
      <c r="E1333" s="195">
        <v>23</v>
      </c>
      <c r="F1333" s="196">
        <v>0.16083916083916083</v>
      </c>
      <c r="G1333" s="195">
        <v>120</v>
      </c>
      <c r="H1333" s="196">
        <v>3.541912632821724E-2</v>
      </c>
      <c r="I1333" s="195">
        <v>396</v>
      </c>
      <c r="J1333" s="196">
        <v>1.9859578736208625E-2</v>
      </c>
      <c r="K1333" s="195">
        <v>4</v>
      </c>
      <c r="L1333" s="196">
        <v>3.3333333333333333E-2</v>
      </c>
      <c r="M1333" s="195">
        <v>23</v>
      </c>
      <c r="N1333" s="196">
        <v>5.808080808080808E-2</v>
      </c>
      <c r="O1333" s="197" t="s">
        <v>930</v>
      </c>
      <c r="P1333" s="198">
        <v>3.3</v>
      </c>
      <c r="Q1333" s="198">
        <v>2.9051724137931036</v>
      </c>
      <c r="R1333" s="199"/>
      <c r="S1333" s="186"/>
    </row>
    <row r="1334" spans="1:19" s="184" customFormat="1" ht="15" customHeight="1">
      <c r="A1334" s="186"/>
      <c r="B1334" s="193" t="s">
        <v>754</v>
      </c>
      <c r="C1334" s="194" t="s">
        <v>1000</v>
      </c>
      <c r="D1334" s="194" t="s">
        <v>907</v>
      </c>
      <c r="E1334" s="195">
        <v>4</v>
      </c>
      <c r="F1334" s="196">
        <v>0.10810810810810811</v>
      </c>
      <c r="G1334" s="195">
        <v>33</v>
      </c>
      <c r="H1334" s="196">
        <v>9.74025974025974E-3</v>
      </c>
      <c r="I1334" s="195">
        <v>252</v>
      </c>
      <c r="J1334" s="196">
        <v>1.2637913741223672E-2</v>
      </c>
      <c r="K1334" s="195">
        <v>6</v>
      </c>
      <c r="L1334" s="196">
        <v>0.18181818181818182</v>
      </c>
      <c r="M1334" s="195">
        <v>107</v>
      </c>
      <c r="N1334" s="196">
        <v>0.42460317460317459</v>
      </c>
      <c r="O1334" s="197" t="s">
        <v>933</v>
      </c>
      <c r="P1334" s="198">
        <v>7.6363636363636367</v>
      </c>
      <c r="Q1334" s="198">
        <v>3.8148148148148149</v>
      </c>
      <c r="R1334" s="199">
        <v>2.3030303030303032</v>
      </c>
      <c r="S1334" s="186"/>
    </row>
    <row r="1335" spans="1:19" s="184" customFormat="1" ht="15" customHeight="1">
      <c r="A1335" s="186"/>
      <c r="B1335" s="193" t="s">
        <v>791</v>
      </c>
      <c r="C1335" s="194" t="s">
        <v>1000</v>
      </c>
      <c r="D1335" s="194" t="s">
        <v>907</v>
      </c>
      <c r="E1335" s="195">
        <v>4</v>
      </c>
      <c r="F1335" s="196">
        <v>1.3289036544850499E-2</v>
      </c>
      <c r="G1335" s="195">
        <v>297</v>
      </c>
      <c r="H1335" s="196">
        <v>8.7662337662337664E-2</v>
      </c>
      <c r="I1335" s="195">
        <v>1511</v>
      </c>
      <c r="J1335" s="196">
        <v>7.5777331995987962E-2</v>
      </c>
      <c r="K1335" s="195">
        <v>15</v>
      </c>
      <c r="L1335" s="196">
        <v>5.0505050505050504E-2</v>
      </c>
      <c r="M1335" s="195">
        <v>102</v>
      </c>
      <c r="N1335" s="196">
        <v>6.7504963600264728E-2</v>
      </c>
      <c r="O1335" s="197" t="s">
        <v>924</v>
      </c>
      <c r="P1335" s="198">
        <v>5.0875420875420874</v>
      </c>
      <c r="Q1335" s="198">
        <v>4.4113475177304968</v>
      </c>
      <c r="R1335" s="199">
        <v>0.9932659932659933</v>
      </c>
      <c r="S1335" s="186"/>
    </row>
    <row r="1336" spans="1:19" s="184" customFormat="1" ht="15" customHeight="1">
      <c r="A1336" s="186"/>
      <c r="B1336" s="193" t="s">
        <v>786</v>
      </c>
      <c r="C1336" s="194" t="s">
        <v>1000</v>
      </c>
      <c r="D1336" s="194" t="s">
        <v>907</v>
      </c>
      <c r="E1336" s="195">
        <v>11</v>
      </c>
      <c r="F1336" s="196">
        <v>6.358381502890173E-2</v>
      </c>
      <c r="G1336" s="195">
        <v>162</v>
      </c>
      <c r="H1336" s="196">
        <v>4.7815820543093274E-2</v>
      </c>
      <c r="I1336" s="195">
        <v>734</v>
      </c>
      <c r="J1336" s="196">
        <v>3.6810431293881646E-2</v>
      </c>
      <c r="K1336" s="195">
        <v>1</v>
      </c>
      <c r="L1336" s="196">
        <v>6.1728395061728392E-3</v>
      </c>
      <c r="M1336" s="195">
        <v>7</v>
      </c>
      <c r="N1336" s="196">
        <v>9.5367847411444145E-3</v>
      </c>
      <c r="O1336" s="197" t="s">
        <v>922</v>
      </c>
      <c r="P1336" s="198">
        <v>4.5308641975308639</v>
      </c>
      <c r="Q1336" s="198">
        <v>4.3478260869565215</v>
      </c>
      <c r="R1336" s="199">
        <v>2.0679012345679011</v>
      </c>
      <c r="S1336" s="186"/>
    </row>
    <row r="1337" spans="1:19" s="184" customFormat="1" ht="15" customHeight="1">
      <c r="A1337" s="186"/>
      <c r="B1337" s="193" t="s">
        <v>409</v>
      </c>
      <c r="C1337" s="194" t="s">
        <v>1000</v>
      </c>
      <c r="D1337" s="194" t="s">
        <v>914</v>
      </c>
      <c r="E1337" s="195">
        <v>1</v>
      </c>
      <c r="F1337" s="196">
        <v>1.7857142857142856E-2</v>
      </c>
      <c r="G1337" s="195">
        <v>55</v>
      </c>
      <c r="H1337" s="196">
        <v>1.6233766233766232E-2</v>
      </c>
      <c r="I1337" s="195">
        <v>265</v>
      </c>
      <c r="J1337" s="196">
        <v>1.328986960882648E-2</v>
      </c>
      <c r="K1337" s="195">
        <v>4</v>
      </c>
      <c r="L1337" s="196">
        <v>7.2727272727272724E-2</v>
      </c>
      <c r="M1337" s="195">
        <v>39</v>
      </c>
      <c r="N1337" s="196">
        <v>0.14716981132075471</v>
      </c>
      <c r="O1337" s="197" t="s">
        <v>929</v>
      </c>
      <c r="P1337" s="198">
        <v>4.8181818181818183</v>
      </c>
      <c r="Q1337" s="198">
        <v>3.4901960784313726</v>
      </c>
      <c r="R1337" s="199"/>
      <c r="S1337" s="186"/>
    </row>
    <row r="1338" spans="1:19" s="184" customFormat="1" ht="15" customHeight="1">
      <c r="A1338" s="186"/>
      <c r="B1338" s="193" t="s">
        <v>389</v>
      </c>
      <c r="C1338" s="194" t="s">
        <v>1000</v>
      </c>
      <c r="D1338" s="194" t="s">
        <v>914</v>
      </c>
      <c r="E1338" s="195">
        <v>8</v>
      </c>
      <c r="F1338" s="196">
        <v>4.3715846994535519E-2</v>
      </c>
      <c r="G1338" s="195">
        <v>175</v>
      </c>
      <c r="H1338" s="196">
        <v>5.1652892561983473E-2</v>
      </c>
      <c r="I1338" s="195">
        <v>982</v>
      </c>
      <c r="J1338" s="196">
        <v>4.924774322968907E-2</v>
      </c>
      <c r="K1338" s="195">
        <v>25</v>
      </c>
      <c r="L1338" s="196">
        <v>0.14285714285714285</v>
      </c>
      <c r="M1338" s="195">
        <v>245</v>
      </c>
      <c r="N1338" s="196">
        <v>0.24949083503054989</v>
      </c>
      <c r="O1338" s="197" t="s">
        <v>930</v>
      </c>
      <c r="P1338" s="198">
        <v>5.6114285714285712</v>
      </c>
      <c r="Q1338" s="198">
        <v>3.3933333333333335</v>
      </c>
      <c r="R1338" s="199"/>
      <c r="S1338" s="186"/>
    </row>
    <row r="1339" spans="1:19" s="184" customFormat="1" ht="15" customHeight="1">
      <c r="A1339" s="186"/>
      <c r="B1339" s="193" t="s">
        <v>404</v>
      </c>
      <c r="C1339" s="194" t="s">
        <v>1000</v>
      </c>
      <c r="D1339" s="194" t="s">
        <v>914</v>
      </c>
      <c r="E1339" s="195">
        <v>96</v>
      </c>
      <c r="F1339" s="196">
        <v>0.49740932642487046</v>
      </c>
      <c r="G1339" s="195">
        <v>97</v>
      </c>
      <c r="H1339" s="196">
        <v>2.8630460448642266E-2</v>
      </c>
      <c r="I1339" s="195">
        <v>357</v>
      </c>
      <c r="J1339" s="196">
        <v>1.79037111334002E-2</v>
      </c>
      <c r="K1339" s="195"/>
      <c r="L1339" s="196"/>
      <c r="M1339" s="195"/>
      <c r="N1339" s="196"/>
      <c r="O1339" s="197" t="s">
        <v>925</v>
      </c>
      <c r="P1339" s="198">
        <v>3.6804123711340204</v>
      </c>
      <c r="Q1339" s="198">
        <v>3.6804123711340204</v>
      </c>
      <c r="R1339" s="199"/>
      <c r="S1339" s="186"/>
    </row>
    <row r="1340" spans="1:19" s="184" customFormat="1" ht="15" customHeight="1">
      <c r="A1340" s="186"/>
      <c r="B1340" s="193" t="s">
        <v>789</v>
      </c>
      <c r="C1340" s="194" t="s">
        <v>1000</v>
      </c>
      <c r="D1340" s="194" t="s">
        <v>907</v>
      </c>
      <c r="E1340" s="195">
        <v>3</v>
      </c>
      <c r="F1340" s="196">
        <v>1.0380622837370242E-2</v>
      </c>
      <c r="G1340" s="195">
        <v>286</v>
      </c>
      <c r="H1340" s="196">
        <v>8.4415584415584416E-2</v>
      </c>
      <c r="I1340" s="195">
        <v>1579</v>
      </c>
      <c r="J1340" s="196">
        <v>7.9187562688064192E-2</v>
      </c>
      <c r="K1340" s="195">
        <v>37</v>
      </c>
      <c r="L1340" s="196">
        <v>0.12937062937062938</v>
      </c>
      <c r="M1340" s="195">
        <v>342</v>
      </c>
      <c r="N1340" s="196">
        <v>0.21659278024065864</v>
      </c>
      <c r="O1340" s="197" t="s">
        <v>986</v>
      </c>
      <c r="P1340" s="198">
        <v>5.5209790209790208</v>
      </c>
      <c r="Q1340" s="198">
        <v>3.7670682730923697</v>
      </c>
      <c r="R1340" s="199">
        <v>1.2097902097902098</v>
      </c>
      <c r="S1340" s="186"/>
    </row>
    <row r="1341" spans="1:19" s="184" customFormat="1" ht="15" customHeight="1">
      <c r="A1341" s="186"/>
      <c r="B1341" s="193" t="s">
        <v>348</v>
      </c>
      <c r="C1341" s="194" t="s">
        <v>1004</v>
      </c>
      <c r="D1341" s="194" t="s">
        <v>914</v>
      </c>
      <c r="E1341" s="195">
        <v>3</v>
      </c>
      <c r="F1341" s="196">
        <v>4.8387096774193547E-2</v>
      </c>
      <c r="G1341" s="195">
        <v>59</v>
      </c>
      <c r="H1341" s="196">
        <v>1.7414403778040141E-2</v>
      </c>
      <c r="I1341" s="195">
        <v>402</v>
      </c>
      <c r="J1341" s="196">
        <v>2.0160481444332998E-2</v>
      </c>
      <c r="K1341" s="195"/>
      <c r="L1341" s="196"/>
      <c r="M1341" s="195"/>
      <c r="N1341" s="196"/>
      <c r="O1341" s="197" t="s">
        <v>938</v>
      </c>
      <c r="P1341" s="198">
        <v>6.8135593220338979</v>
      </c>
      <c r="Q1341" s="198">
        <v>6.8135593220338979</v>
      </c>
      <c r="R1341" s="199"/>
      <c r="S1341" s="186"/>
    </row>
    <row r="1342" spans="1:19" s="184" customFormat="1" ht="15" customHeight="1">
      <c r="A1342" s="186"/>
      <c r="B1342" s="193" t="s">
        <v>387</v>
      </c>
      <c r="C1342" s="194" t="s">
        <v>1000</v>
      </c>
      <c r="D1342" s="194" t="s">
        <v>914</v>
      </c>
      <c r="E1342" s="195">
        <v>25</v>
      </c>
      <c r="F1342" s="196">
        <v>5.3191489361702128E-2</v>
      </c>
      <c r="G1342" s="195">
        <v>445</v>
      </c>
      <c r="H1342" s="196">
        <v>0.13134592680047225</v>
      </c>
      <c r="I1342" s="195">
        <v>1304</v>
      </c>
      <c r="J1342" s="196">
        <v>6.5396188565697094E-2</v>
      </c>
      <c r="K1342" s="195"/>
      <c r="L1342" s="196"/>
      <c r="M1342" s="195"/>
      <c r="N1342" s="196"/>
      <c r="O1342" s="197" t="s">
        <v>943</v>
      </c>
      <c r="P1342" s="198">
        <v>2.9303370786516854</v>
      </c>
      <c r="Q1342" s="198">
        <v>2.9303370786516854</v>
      </c>
      <c r="R1342" s="199"/>
      <c r="S1342" s="186"/>
    </row>
    <row r="1343" spans="1:19" s="184" customFormat="1" ht="15" customHeight="1">
      <c r="A1343" s="186"/>
      <c r="B1343" s="193" t="s">
        <v>379</v>
      </c>
      <c r="C1343" s="194" t="s">
        <v>1000</v>
      </c>
      <c r="D1343" s="194" t="s">
        <v>907</v>
      </c>
      <c r="E1343" s="195"/>
      <c r="F1343" s="196"/>
      <c r="G1343" s="195">
        <v>24</v>
      </c>
      <c r="H1343" s="196">
        <v>7.0838252656434475E-3</v>
      </c>
      <c r="I1343" s="195">
        <v>114</v>
      </c>
      <c r="J1343" s="196">
        <v>5.717151454363089E-3</v>
      </c>
      <c r="K1343" s="195"/>
      <c r="L1343" s="196"/>
      <c r="M1343" s="195"/>
      <c r="N1343" s="196"/>
      <c r="O1343" s="197" t="s">
        <v>921</v>
      </c>
      <c r="P1343" s="198">
        <v>4.75</v>
      </c>
      <c r="Q1343" s="198">
        <v>4.75</v>
      </c>
      <c r="R1343" s="199">
        <v>1.5833333333333333</v>
      </c>
      <c r="S1343" s="186"/>
    </row>
    <row r="1344" spans="1:19" s="184" customFormat="1" ht="15" customHeight="1">
      <c r="A1344" s="186"/>
      <c r="B1344" s="193" t="s">
        <v>386</v>
      </c>
      <c r="C1344" s="194" t="s">
        <v>1000</v>
      </c>
      <c r="D1344" s="194" t="s">
        <v>914</v>
      </c>
      <c r="E1344" s="195"/>
      <c r="F1344" s="196"/>
      <c r="G1344" s="195">
        <v>156</v>
      </c>
      <c r="H1344" s="196">
        <v>4.6044864226682407E-2</v>
      </c>
      <c r="I1344" s="195">
        <v>776</v>
      </c>
      <c r="J1344" s="196">
        <v>3.8916750250752259E-2</v>
      </c>
      <c r="K1344" s="195">
        <v>4</v>
      </c>
      <c r="L1344" s="196">
        <v>2.564102564102564E-2</v>
      </c>
      <c r="M1344" s="195">
        <v>24</v>
      </c>
      <c r="N1344" s="196">
        <v>3.0927835051546393E-2</v>
      </c>
      <c r="O1344" s="197" t="s">
        <v>925</v>
      </c>
      <c r="P1344" s="198">
        <v>4.9743589743589745</v>
      </c>
      <c r="Q1344" s="198">
        <v>4.5789473684210522</v>
      </c>
      <c r="R1344" s="199"/>
      <c r="S1344" s="186"/>
    </row>
    <row r="1345" spans="1:19" s="184" customFormat="1" ht="15" customHeight="1">
      <c r="A1345" s="186"/>
      <c r="B1345" s="193" t="s">
        <v>408</v>
      </c>
      <c r="C1345" s="194" t="s">
        <v>1000</v>
      </c>
      <c r="D1345" s="194" t="s">
        <v>914</v>
      </c>
      <c r="E1345" s="195">
        <v>34</v>
      </c>
      <c r="F1345" s="196">
        <v>0.52307692307692311</v>
      </c>
      <c r="G1345" s="195">
        <v>31</v>
      </c>
      <c r="H1345" s="196">
        <v>9.1499409681227856E-3</v>
      </c>
      <c r="I1345" s="195">
        <v>91</v>
      </c>
      <c r="J1345" s="196">
        <v>4.5636910732196586E-3</v>
      </c>
      <c r="K1345" s="195"/>
      <c r="L1345" s="196"/>
      <c r="M1345" s="195"/>
      <c r="N1345" s="196"/>
      <c r="O1345" s="197" t="s">
        <v>920</v>
      </c>
      <c r="P1345" s="198">
        <v>2.935483870967742</v>
      </c>
      <c r="Q1345" s="198">
        <v>2.935483870967742</v>
      </c>
      <c r="R1345" s="199"/>
      <c r="S1345" s="186"/>
    </row>
    <row r="1346" spans="1:19" s="184" customFormat="1" ht="15" customHeight="1">
      <c r="A1346" s="186"/>
      <c r="B1346" s="193" t="s">
        <v>403</v>
      </c>
      <c r="C1346" s="194" t="s">
        <v>1000</v>
      </c>
      <c r="D1346" s="194" t="s">
        <v>914</v>
      </c>
      <c r="E1346" s="195">
        <v>3</v>
      </c>
      <c r="F1346" s="196">
        <v>4.8387096774193547E-2</v>
      </c>
      <c r="G1346" s="195">
        <v>59</v>
      </c>
      <c r="H1346" s="196">
        <v>1.7414403778040141E-2</v>
      </c>
      <c r="I1346" s="195">
        <v>285</v>
      </c>
      <c r="J1346" s="196">
        <v>1.4292878635907722E-2</v>
      </c>
      <c r="K1346" s="195">
        <v>9</v>
      </c>
      <c r="L1346" s="196">
        <v>0.15254237288135594</v>
      </c>
      <c r="M1346" s="195">
        <v>48</v>
      </c>
      <c r="N1346" s="196">
        <v>0.16842105263157894</v>
      </c>
      <c r="O1346" s="197" t="s">
        <v>930</v>
      </c>
      <c r="P1346" s="198">
        <v>4.8305084745762707</v>
      </c>
      <c r="Q1346" s="198">
        <v>3.12</v>
      </c>
      <c r="R1346" s="199"/>
      <c r="S1346" s="186"/>
    </row>
    <row r="1347" spans="1:19" s="184" customFormat="1" ht="15" customHeight="1">
      <c r="A1347" s="186"/>
      <c r="B1347" s="193" t="s">
        <v>378</v>
      </c>
      <c r="C1347" s="194" t="s">
        <v>1000</v>
      </c>
      <c r="D1347" s="194" t="s">
        <v>907</v>
      </c>
      <c r="E1347" s="195">
        <v>1</v>
      </c>
      <c r="F1347" s="196">
        <v>8.771929824561403E-3</v>
      </c>
      <c r="G1347" s="195">
        <v>113</v>
      </c>
      <c r="H1347" s="196">
        <v>3.3353010625737901E-2</v>
      </c>
      <c r="I1347" s="195">
        <v>757</v>
      </c>
      <c r="J1347" s="196">
        <v>3.7963891675025077E-2</v>
      </c>
      <c r="K1347" s="195">
        <v>8</v>
      </c>
      <c r="L1347" s="196">
        <v>7.0796460176991149E-2</v>
      </c>
      <c r="M1347" s="195">
        <v>116</v>
      </c>
      <c r="N1347" s="196">
        <v>0.15323645970937913</v>
      </c>
      <c r="O1347" s="197" t="s">
        <v>926</v>
      </c>
      <c r="P1347" s="198">
        <v>6.6991150442477876</v>
      </c>
      <c r="Q1347" s="198">
        <v>4.7333333333333334</v>
      </c>
      <c r="R1347" s="199">
        <v>1.1504424778761062</v>
      </c>
      <c r="S1347" s="186"/>
    </row>
    <row r="1348" spans="1:19" s="184" customFormat="1" ht="15" customHeight="1">
      <c r="A1348" s="186"/>
      <c r="B1348" s="193" t="s">
        <v>785</v>
      </c>
      <c r="C1348" s="194" t="s">
        <v>1000</v>
      </c>
      <c r="D1348" s="194" t="s">
        <v>907</v>
      </c>
      <c r="E1348" s="195">
        <v>1</v>
      </c>
      <c r="F1348" s="196">
        <v>1.7543859649122806E-2</v>
      </c>
      <c r="G1348" s="195">
        <v>56</v>
      </c>
      <c r="H1348" s="196">
        <v>1.6528925619834711E-2</v>
      </c>
      <c r="I1348" s="195">
        <v>609</v>
      </c>
      <c r="J1348" s="196">
        <v>3.0541624874623873E-2</v>
      </c>
      <c r="K1348" s="195">
        <v>4</v>
      </c>
      <c r="L1348" s="196">
        <v>7.1428571428571425E-2</v>
      </c>
      <c r="M1348" s="195">
        <v>38</v>
      </c>
      <c r="N1348" s="196">
        <v>6.2397372742200329E-2</v>
      </c>
      <c r="O1348" s="197" t="s">
        <v>915</v>
      </c>
      <c r="P1348" s="198">
        <v>10.875</v>
      </c>
      <c r="Q1348" s="198">
        <v>8.5961538461538467</v>
      </c>
      <c r="R1348" s="199">
        <v>5.6607142857142856</v>
      </c>
      <c r="S1348" s="186"/>
    </row>
    <row r="1349" spans="1:19" s="184" customFormat="1" ht="15" customHeight="1">
      <c r="A1349" s="186"/>
      <c r="B1349" s="193" t="s">
        <v>800</v>
      </c>
      <c r="C1349" s="194" t="s">
        <v>1004</v>
      </c>
      <c r="D1349" s="194" t="s">
        <v>914</v>
      </c>
      <c r="E1349" s="195"/>
      <c r="F1349" s="196"/>
      <c r="G1349" s="195">
        <v>21</v>
      </c>
      <c r="H1349" s="196">
        <v>6.1983471074380167E-3</v>
      </c>
      <c r="I1349" s="195">
        <v>194</v>
      </c>
      <c r="J1349" s="196">
        <v>9.7291875626880648E-3</v>
      </c>
      <c r="K1349" s="195"/>
      <c r="L1349" s="196"/>
      <c r="M1349" s="195"/>
      <c r="N1349" s="196"/>
      <c r="O1349" s="197" t="s">
        <v>987</v>
      </c>
      <c r="P1349" s="198">
        <v>9.2380952380952372</v>
      </c>
      <c r="Q1349" s="198">
        <v>9.2380952380952372</v>
      </c>
      <c r="R1349" s="199"/>
      <c r="S1349" s="186"/>
    </row>
    <row r="1350" spans="1:19" s="184" customFormat="1" ht="15" customHeight="1">
      <c r="A1350" s="186"/>
      <c r="B1350" s="193" t="s">
        <v>405</v>
      </c>
      <c r="C1350" s="194" t="s">
        <v>1000</v>
      </c>
      <c r="D1350" s="194" t="s">
        <v>914</v>
      </c>
      <c r="E1350" s="195">
        <v>12</v>
      </c>
      <c r="F1350" s="196">
        <v>0.15789473684210525</v>
      </c>
      <c r="G1350" s="195">
        <v>64</v>
      </c>
      <c r="H1350" s="196">
        <v>1.8890200708382526E-2</v>
      </c>
      <c r="I1350" s="195">
        <v>184</v>
      </c>
      <c r="J1350" s="196">
        <v>9.2276830491474417E-3</v>
      </c>
      <c r="K1350" s="195"/>
      <c r="L1350" s="196"/>
      <c r="M1350" s="195"/>
      <c r="N1350" s="196"/>
      <c r="O1350" s="197" t="s">
        <v>926</v>
      </c>
      <c r="P1350" s="198">
        <v>2.875</v>
      </c>
      <c r="Q1350" s="198">
        <v>2.875</v>
      </c>
      <c r="R1350" s="199"/>
      <c r="S1350" s="186"/>
    </row>
    <row r="1351" spans="1:19" s="184" customFormat="1" ht="15" customHeight="1">
      <c r="A1351" s="186"/>
      <c r="B1351" s="193" t="s">
        <v>775</v>
      </c>
      <c r="C1351" s="194" t="s">
        <v>1569</v>
      </c>
      <c r="D1351" s="194" t="s">
        <v>907</v>
      </c>
      <c r="E1351" s="195"/>
      <c r="F1351" s="196"/>
      <c r="G1351" s="195">
        <v>15</v>
      </c>
      <c r="H1351" s="196">
        <v>4.427390791027155E-3</v>
      </c>
      <c r="I1351" s="195">
        <v>657</v>
      </c>
      <c r="J1351" s="196">
        <v>3.2948846539618853E-2</v>
      </c>
      <c r="K1351" s="195"/>
      <c r="L1351" s="196"/>
      <c r="M1351" s="195"/>
      <c r="N1351" s="196"/>
      <c r="O1351" s="197" t="s">
        <v>985</v>
      </c>
      <c r="P1351" s="198">
        <v>43.8</v>
      </c>
      <c r="Q1351" s="198">
        <v>43.8</v>
      </c>
      <c r="R1351" s="199">
        <v>13.466666666666667</v>
      </c>
      <c r="S1351" s="186"/>
    </row>
    <row r="1352" spans="1:19" s="184" customFormat="1" ht="15" customHeight="1">
      <c r="A1352" s="186"/>
      <c r="B1352" s="193" t="s">
        <v>790</v>
      </c>
      <c r="C1352" s="194" t="s">
        <v>1000</v>
      </c>
      <c r="D1352" s="194" t="s">
        <v>907</v>
      </c>
      <c r="E1352" s="195"/>
      <c r="F1352" s="196"/>
      <c r="G1352" s="195">
        <v>14</v>
      </c>
      <c r="H1352" s="196">
        <v>4.1322314049586778E-3</v>
      </c>
      <c r="I1352" s="195">
        <v>60</v>
      </c>
      <c r="J1352" s="196">
        <v>3.009027081243731E-3</v>
      </c>
      <c r="K1352" s="195">
        <v>1</v>
      </c>
      <c r="L1352" s="196">
        <v>7.1428571428571425E-2</v>
      </c>
      <c r="M1352" s="195">
        <v>1</v>
      </c>
      <c r="N1352" s="196">
        <v>1.6666666666666666E-2</v>
      </c>
      <c r="O1352" s="197" t="s">
        <v>924</v>
      </c>
      <c r="P1352" s="198">
        <v>4.2857142857142856</v>
      </c>
      <c r="Q1352" s="198">
        <v>3.6923076923076925</v>
      </c>
      <c r="R1352" s="199">
        <v>0.9285714285714286</v>
      </c>
      <c r="S1352" s="186"/>
    </row>
    <row r="1353" spans="1:19" s="184" customFormat="1" ht="15" customHeight="1">
      <c r="A1353" s="186"/>
      <c r="B1353" s="193" t="s">
        <v>799</v>
      </c>
      <c r="C1353" s="194" t="s">
        <v>1004</v>
      </c>
      <c r="D1353" s="194" t="s">
        <v>914</v>
      </c>
      <c r="E1353" s="195"/>
      <c r="F1353" s="196"/>
      <c r="G1353" s="195">
        <v>16</v>
      </c>
      <c r="H1353" s="196">
        <v>4.7225501770956314E-3</v>
      </c>
      <c r="I1353" s="195">
        <v>267</v>
      </c>
      <c r="J1353" s="196">
        <v>1.3390170511534604E-2</v>
      </c>
      <c r="K1353" s="195"/>
      <c r="L1353" s="196"/>
      <c r="M1353" s="195"/>
      <c r="N1353" s="196"/>
      <c r="O1353" s="197" t="s">
        <v>987</v>
      </c>
      <c r="P1353" s="198">
        <v>16.6875</v>
      </c>
      <c r="Q1353" s="198">
        <v>16.6875</v>
      </c>
      <c r="R1353" s="199"/>
      <c r="S1353" s="186"/>
    </row>
    <row r="1354" spans="1:19" s="184" customFormat="1" ht="15" customHeight="1">
      <c r="A1354" s="186"/>
      <c r="B1354" s="193" t="s">
        <v>388</v>
      </c>
      <c r="C1354" s="194" t="s">
        <v>1000</v>
      </c>
      <c r="D1354" s="194" t="s">
        <v>914</v>
      </c>
      <c r="E1354" s="195"/>
      <c r="F1354" s="196"/>
      <c r="G1354" s="195">
        <v>208</v>
      </c>
      <c r="H1354" s="196">
        <v>6.1393152302243209E-2</v>
      </c>
      <c r="I1354" s="195">
        <v>831</v>
      </c>
      <c r="J1354" s="196">
        <v>4.1675025075225677E-2</v>
      </c>
      <c r="K1354" s="195">
        <v>2</v>
      </c>
      <c r="L1354" s="196">
        <v>9.6153846153846159E-3</v>
      </c>
      <c r="M1354" s="195">
        <v>9</v>
      </c>
      <c r="N1354" s="196">
        <v>1.0830324909747292E-2</v>
      </c>
      <c r="O1354" s="197" t="s">
        <v>919</v>
      </c>
      <c r="P1354" s="198">
        <v>3.9951923076923075</v>
      </c>
      <c r="Q1354" s="198">
        <v>3.6990291262135924</v>
      </c>
      <c r="R1354" s="199"/>
      <c r="S1354" s="186"/>
    </row>
    <row r="1355" spans="1:19" s="184" customFormat="1" ht="15" customHeight="1">
      <c r="A1355" s="186"/>
      <c r="B1355" s="193" t="s">
        <v>391</v>
      </c>
      <c r="C1355" s="194" t="s">
        <v>1000</v>
      </c>
      <c r="D1355" s="194" t="s">
        <v>914</v>
      </c>
      <c r="E1355" s="195"/>
      <c r="F1355" s="196"/>
      <c r="G1355" s="195">
        <v>22</v>
      </c>
      <c r="H1355" s="196">
        <v>6.4935064935064939E-3</v>
      </c>
      <c r="I1355" s="195">
        <v>253</v>
      </c>
      <c r="J1355" s="196">
        <v>1.2688064192577734E-2</v>
      </c>
      <c r="K1355" s="195"/>
      <c r="L1355" s="196"/>
      <c r="M1355" s="195"/>
      <c r="N1355" s="196"/>
      <c r="O1355" s="197" t="s">
        <v>949</v>
      </c>
      <c r="P1355" s="198">
        <v>11.5</v>
      </c>
      <c r="Q1355" s="198">
        <v>11.5</v>
      </c>
      <c r="R1355" s="199"/>
      <c r="S1355" s="186"/>
    </row>
    <row r="1356" spans="1:19" s="184" customFormat="1" ht="15" customHeight="1">
      <c r="A1356" s="186"/>
      <c r="B1356" s="193" t="s">
        <v>394</v>
      </c>
      <c r="C1356" s="194" t="s">
        <v>1000</v>
      </c>
      <c r="D1356" s="194" t="s">
        <v>914</v>
      </c>
      <c r="E1356" s="195"/>
      <c r="F1356" s="196"/>
      <c r="G1356" s="195">
        <v>14</v>
      </c>
      <c r="H1356" s="196">
        <v>4.1322314049586778E-3</v>
      </c>
      <c r="I1356" s="195">
        <v>42</v>
      </c>
      <c r="J1356" s="196">
        <v>2.1063189568706116E-3</v>
      </c>
      <c r="K1356" s="195"/>
      <c r="L1356" s="196"/>
      <c r="M1356" s="195"/>
      <c r="N1356" s="196"/>
      <c r="O1356" s="197" t="s">
        <v>909</v>
      </c>
      <c r="P1356" s="198">
        <v>3</v>
      </c>
      <c r="Q1356" s="198">
        <v>3</v>
      </c>
      <c r="R1356" s="199"/>
      <c r="S1356" s="186"/>
    </row>
    <row r="1357" spans="1:19" s="184" customFormat="1" ht="18.75" customHeight="1">
      <c r="A1357" s="186"/>
      <c r="B1357" s="200" t="s">
        <v>1006</v>
      </c>
      <c r="C1357" s="201"/>
      <c r="D1357" s="201"/>
      <c r="E1357" s="202">
        <v>6</v>
      </c>
      <c r="F1357" s="203">
        <v>5.8252427184466021E-2</v>
      </c>
      <c r="G1357" s="202">
        <v>97</v>
      </c>
      <c r="H1357" s="203">
        <v>2.8630460448642266E-2</v>
      </c>
      <c r="I1357" s="202">
        <v>1848</v>
      </c>
      <c r="J1357" s="203">
        <v>9.2678034102306919E-2</v>
      </c>
      <c r="K1357" s="202">
        <v>15</v>
      </c>
      <c r="L1357" s="203">
        <v>0.15463917525773196</v>
      </c>
      <c r="M1357" s="202">
        <v>486</v>
      </c>
      <c r="N1357" s="203">
        <v>0.26298701298701299</v>
      </c>
      <c r="O1357" s="201"/>
      <c r="P1357" s="204">
        <v>19.051546391752577</v>
      </c>
      <c r="Q1357" s="204">
        <v>11.719512195121951</v>
      </c>
      <c r="R1357" s="205">
        <v>6.8762886597938149</v>
      </c>
      <c r="S1357" s="186"/>
    </row>
    <row r="1358" spans="1:19" s="184" customFormat="1" ht="18" customHeight="1">
      <c r="A1358" s="186"/>
      <c r="B1358" s="200" t="s">
        <v>1007</v>
      </c>
      <c r="C1358" s="201"/>
      <c r="D1358" s="201"/>
      <c r="E1358" s="202">
        <v>15</v>
      </c>
      <c r="F1358" s="203">
        <v>0.10273972602739725</v>
      </c>
      <c r="G1358" s="202">
        <v>131</v>
      </c>
      <c r="H1358" s="203">
        <v>3.8665879574970481E-2</v>
      </c>
      <c r="I1358" s="202">
        <v>736</v>
      </c>
      <c r="J1358" s="203">
        <v>3.6910732196589767E-2</v>
      </c>
      <c r="K1358" s="202">
        <v>9</v>
      </c>
      <c r="L1358" s="203">
        <v>6.8702290076335881E-2</v>
      </c>
      <c r="M1358" s="202">
        <v>96</v>
      </c>
      <c r="N1358" s="203">
        <v>0.13043478260869565</v>
      </c>
      <c r="O1358" s="201"/>
      <c r="P1358" s="204">
        <v>5.6183206106870225</v>
      </c>
      <c r="Q1358" s="204">
        <v>4.442622950819672</v>
      </c>
      <c r="R1358" s="206"/>
      <c r="S1358" s="186"/>
    </row>
    <row r="1359" spans="1:19" s="184" customFormat="1" ht="18" customHeight="1">
      <c r="A1359" s="186"/>
      <c r="B1359" s="207" t="s">
        <v>887</v>
      </c>
      <c r="C1359" s="208"/>
      <c r="D1359" s="208"/>
      <c r="E1359" s="209">
        <v>275</v>
      </c>
      <c r="F1359" s="210">
        <v>7.5075075075075076E-2</v>
      </c>
      <c r="G1359" s="209">
        <v>3388</v>
      </c>
      <c r="H1359" s="210">
        <v>1</v>
      </c>
      <c r="I1359" s="209">
        <v>19940</v>
      </c>
      <c r="J1359" s="210">
        <v>1</v>
      </c>
      <c r="K1359" s="209">
        <v>172</v>
      </c>
      <c r="L1359" s="210">
        <v>5.0767414403778043E-2</v>
      </c>
      <c r="M1359" s="209">
        <v>2054</v>
      </c>
      <c r="N1359" s="210">
        <v>0.10300902708124374</v>
      </c>
      <c r="O1359" s="208"/>
      <c r="P1359" s="211">
        <v>5.885478158205431</v>
      </c>
      <c r="Q1359" s="211">
        <v>4.7646144278606961</v>
      </c>
      <c r="R1359" s="212">
        <v>2.1157718120805371</v>
      </c>
      <c r="S1359" s="186"/>
    </row>
    <row r="1360" spans="1:19" s="184" customFormat="1" ht="15.75" customHeight="1">
      <c r="A1360" s="186"/>
      <c r="B1360" s="255" t="s">
        <v>988</v>
      </c>
      <c r="C1360" s="255"/>
      <c r="D1360" s="255"/>
      <c r="E1360" s="255"/>
      <c r="F1360" s="255"/>
      <c r="G1360" s="255"/>
      <c r="H1360" s="255"/>
      <c r="I1360" s="255"/>
      <c r="J1360" s="255"/>
      <c r="K1360" s="255"/>
      <c r="L1360" s="255"/>
      <c r="M1360" s="255"/>
      <c r="N1360" s="255"/>
      <c r="O1360" s="255"/>
      <c r="P1360" s="255"/>
      <c r="Q1360" s="255"/>
      <c r="R1360" s="255"/>
      <c r="S1360" s="186"/>
    </row>
    <row r="1361" spans="1:19" s="184" customFormat="1" ht="9" customHeight="1">
      <c r="A1361" s="186"/>
      <c r="B1361" s="186"/>
      <c r="C1361" s="186"/>
      <c r="D1361" s="186"/>
      <c r="E1361" s="186"/>
      <c r="F1361" s="186"/>
      <c r="G1361" s="186"/>
      <c r="H1361" s="186"/>
      <c r="I1361" s="186"/>
      <c r="J1361" s="186"/>
      <c r="K1361" s="186"/>
      <c r="L1361" s="186"/>
      <c r="M1361" s="186"/>
      <c r="N1361" s="186"/>
      <c r="O1361" s="186"/>
      <c r="P1361" s="186"/>
      <c r="Q1361" s="186"/>
      <c r="R1361" s="186"/>
      <c r="S1361" s="186"/>
    </row>
    <row r="1362" spans="1:19" s="184" customFormat="1" ht="9" customHeight="1">
      <c r="A1362" s="186"/>
      <c r="B1362" s="186"/>
      <c r="C1362" s="186"/>
      <c r="D1362" s="186"/>
      <c r="E1362" s="186"/>
      <c r="F1362" s="186"/>
      <c r="G1362" s="186"/>
      <c r="H1362" s="186"/>
      <c r="I1362" s="186"/>
      <c r="J1362" s="186"/>
      <c r="K1362" s="186"/>
      <c r="L1362" s="186"/>
      <c r="M1362" s="186"/>
      <c r="N1362" s="186"/>
      <c r="O1362" s="186"/>
      <c r="P1362" s="186"/>
      <c r="Q1362" s="186"/>
      <c r="R1362" s="186"/>
      <c r="S1362" s="186"/>
    </row>
    <row r="1363" spans="1:19" s="184" customFormat="1" ht="18" customHeight="1">
      <c r="A1363" s="186"/>
      <c r="B1363" s="187" t="s">
        <v>3702</v>
      </c>
      <c r="C1363" s="186"/>
      <c r="D1363" s="186"/>
      <c r="E1363" s="186"/>
      <c r="F1363" s="186"/>
      <c r="G1363" s="186"/>
      <c r="H1363" s="186"/>
      <c r="I1363" s="186"/>
      <c r="J1363" s="186"/>
      <c r="K1363" s="186"/>
      <c r="L1363" s="186"/>
      <c r="M1363" s="186"/>
      <c r="N1363" s="186"/>
      <c r="O1363" s="186"/>
      <c r="P1363" s="186"/>
      <c r="Q1363" s="186"/>
      <c r="R1363" s="186"/>
      <c r="S1363" s="186"/>
    </row>
    <row r="1364" spans="1:19" s="184" customFormat="1" ht="27" customHeight="1">
      <c r="A1364" s="186"/>
      <c r="B1364" s="247"/>
      <c r="C1364" s="188"/>
      <c r="D1364" s="248"/>
      <c r="E1364" s="248"/>
      <c r="F1364" s="248"/>
      <c r="G1364" s="249" t="s">
        <v>893</v>
      </c>
      <c r="H1364" s="249"/>
      <c r="I1364" s="249"/>
      <c r="J1364" s="249"/>
      <c r="K1364" s="249"/>
      <c r="L1364" s="249"/>
      <c r="M1364" s="249"/>
      <c r="N1364" s="249"/>
      <c r="O1364" s="249"/>
      <c r="P1364" s="249"/>
      <c r="Q1364" s="249"/>
      <c r="R1364" s="249"/>
      <c r="S1364" s="186"/>
    </row>
    <row r="1365" spans="1:19" s="184" customFormat="1" ht="18" customHeight="1">
      <c r="A1365" s="186"/>
      <c r="B1365" s="247"/>
      <c r="C1365" s="189"/>
      <c r="D1365" s="248"/>
      <c r="E1365" s="248"/>
      <c r="F1365" s="248"/>
      <c r="G1365" s="250" t="s">
        <v>839</v>
      </c>
      <c r="H1365" s="250"/>
      <c r="I1365" s="250"/>
      <c r="J1365" s="250"/>
      <c r="K1365" s="251" t="s">
        <v>894</v>
      </c>
      <c r="L1365" s="251"/>
      <c r="M1365" s="251"/>
      <c r="N1365" s="251"/>
      <c r="O1365" s="251" t="s">
        <v>895</v>
      </c>
      <c r="P1365" s="252" t="s">
        <v>896</v>
      </c>
      <c r="Q1365" s="252"/>
      <c r="R1365" s="252"/>
      <c r="S1365" s="186"/>
    </row>
    <row r="1366" spans="1:19" s="184" customFormat="1" ht="18" customHeight="1">
      <c r="A1366" s="186"/>
      <c r="B1366" s="253" t="s">
        <v>275</v>
      </c>
      <c r="C1366" s="250" t="s">
        <v>998</v>
      </c>
      <c r="D1366" s="250" t="s">
        <v>897</v>
      </c>
      <c r="E1366" s="254" t="s">
        <v>849</v>
      </c>
      <c r="F1366" s="254"/>
      <c r="G1366" s="250" t="s">
        <v>898</v>
      </c>
      <c r="H1366" s="250"/>
      <c r="I1366" s="250" t="s">
        <v>899</v>
      </c>
      <c r="J1366" s="250"/>
      <c r="K1366" s="251" t="s">
        <v>898</v>
      </c>
      <c r="L1366" s="251"/>
      <c r="M1366" s="251" t="s">
        <v>899</v>
      </c>
      <c r="N1366" s="251"/>
      <c r="O1366" s="251"/>
      <c r="P1366" s="252"/>
      <c r="Q1366" s="252"/>
      <c r="R1366" s="252"/>
      <c r="S1366" s="186"/>
    </row>
    <row r="1367" spans="1:19" s="184" customFormat="1" ht="45.75" customHeight="1">
      <c r="A1367" s="186"/>
      <c r="B1367" s="253"/>
      <c r="C1367" s="250"/>
      <c r="D1367" s="250"/>
      <c r="E1367" s="190" t="s">
        <v>900</v>
      </c>
      <c r="F1367" s="190" t="s">
        <v>901</v>
      </c>
      <c r="G1367" s="190" t="s">
        <v>900</v>
      </c>
      <c r="H1367" s="191" t="s">
        <v>902</v>
      </c>
      <c r="I1367" s="190" t="s">
        <v>900</v>
      </c>
      <c r="J1367" s="191" t="s">
        <v>902</v>
      </c>
      <c r="K1367" s="191" t="s">
        <v>900</v>
      </c>
      <c r="L1367" s="191" t="s">
        <v>901</v>
      </c>
      <c r="M1367" s="191" t="s">
        <v>900</v>
      </c>
      <c r="N1367" s="191" t="s">
        <v>901</v>
      </c>
      <c r="O1367" s="251"/>
      <c r="P1367" s="191" t="s">
        <v>903</v>
      </c>
      <c r="Q1367" s="191" t="s">
        <v>904</v>
      </c>
      <c r="R1367" s="192" t="s">
        <v>905</v>
      </c>
      <c r="S1367" s="186"/>
    </row>
    <row r="1368" spans="1:19" s="184" customFormat="1" ht="15" customHeight="1">
      <c r="A1368" s="186"/>
      <c r="B1368" s="193" t="s">
        <v>392</v>
      </c>
      <c r="C1368" s="194" t="s">
        <v>1000</v>
      </c>
      <c r="D1368" s="194" t="s">
        <v>914</v>
      </c>
      <c r="E1368" s="195">
        <v>18</v>
      </c>
      <c r="F1368" s="196">
        <v>6.569343065693431E-2</v>
      </c>
      <c r="G1368" s="195">
        <v>256</v>
      </c>
      <c r="H1368" s="196">
        <v>0.10806247361756015</v>
      </c>
      <c r="I1368" s="195">
        <v>1568</v>
      </c>
      <c r="J1368" s="196">
        <v>0.10376546886374165</v>
      </c>
      <c r="K1368" s="195"/>
      <c r="L1368" s="196"/>
      <c r="M1368" s="195"/>
      <c r="N1368" s="196"/>
      <c r="O1368" s="197" t="s">
        <v>923</v>
      </c>
      <c r="P1368" s="198">
        <v>6.125</v>
      </c>
      <c r="Q1368" s="198">
        <v>6.125</v>
      </c>
      <c r="R1368" s="199"/>
      <c r="S1368" s="186"/>
    </row>
    <row r="1369" spans="1:19" s="184" customFormat="1" ht="15" customHeight="1">
      <c r="A1369" s="186"/>
      <c r="B1369" s="193" t="s">
        <v>285</v>
      </c>
      <c r="C1369" s="194" t="s">
        <v>1003</v>
      </c>
      <c r="D1369" s="194" t="s">
        <v>914</v>
      </c>
      <c r="E1369" s="195">
        <v>8</v>
      </c>
      <c r="F1369" s="196">
        <v>0.29629629629629628</v>
      </c>
      <c r="G1369" s="195">
        <v>19</v>
      </c>
      <c r="H1369" s="196">
        <v>8.0202617138032933E-3</v>
      </c>
      <c r="I1369" s="195">
        <v>150</v>
      </c>
      <c r="J1369" s="196">
        <v>9.9265435775263058E-3</v>
      </c>
      <c r="K1369" s="195">
        <v>1</v>
      </c>
      <c r="L1369" s="196">
        <v>5.2631578947368418E-2</v>
      </c>
      <c r="M1369" s="195">
        <v>19</v>
      </c>
      <c r="N1369" s="196">
        <v>0.12666666666666668</v>
      </c>
      <c r="O1369" s="197" t="s">
        <v>917</v>
      </c>
      <c r="P1369" s="198">
        <v>7.8947368421052628</v>
      </c>
      <c r="Q1369" s="198">
        <v>6</v>
      </c>
      <c r="R1369" s="199"/>
      <c r="S1369" s="186"/>
    </row>
    <row r="1370" spans="1:19" s="184" customFormat="1" ht="15" customHeight="1">
      <c r="A1370" s="186"/>
      <c r="B1370" s="193" t="s">
        <v>357</v>
      </c>
      <c r="C1370" s="194" t="s">
        <v>1004</v>
      </c>
      <c r="D1370" s="194" t="s">
        <v>914</v>
      </c>
      <c r="E1370" s="195">
        <v>12</v>
      </c>
      <c r="F1370" s="196">
        <v>7.0175438596491224E-2</v>
      </c>
      <c r="G1370" s="195">
        <v>159</v>
      </c>
      <c r="H1370" s="196">
        <v>6.7116926973406502E-2</v>
      </c>
      <c r="I1370" s="195">
        <v>889</v>
      </c>
      <c r="J1370" s="196">
        <v>5.8831314936139238E-2</v>
      </c>
      <c r="K1370" s="195"/>
      <c r="L1370" s="196"/>
      <c r="M1370" s="195"/>
      <c r="N1370" s="196"/>
      <c r="O1370" s="197" t="s">
        <v>922</v>
      </c>
      <c r="P1370" s="198">
        <v>5.5911949685534594</v>
      </c>
      <c r="Q1370" s="198">
        <v>5.5911949685534594</v>
      </c>
      <c r="R1370" s="199"/>
      <c r="S1370" s="186"/>
    </row>
    <row r="1371" spans="1:19" s="184" customFormat="1" ht="15" customHeight="1">
      <c r="A1371" s="186"/>
      <c r="B1371" s="193" t="s">
        <v>287</v>
      </c>
      <c r="C1371" s="194" t="s">
        <v>1003</v>
      </c>
      <c r="D1371" s="194" t="s">
        <v>914</v>
      </c>
      <c r="E1371" s="195">
        <v>7</v>
      </c>
      <c r="F1371" s="196">
        <v>6.0869565217391307E-2</v>
      </c>
      <c r="G1371" s="195">
        <v>108</v>
      </c>
      <c r="H1371" s="196">
        <v>4.5588856057408186E-2</v>
      </c>
      <c r="I1371" s="195">
        <v>689</v>
      </c>
      <c r="J1371" s="196">
        <v>4.5595923499437495E-2</v>
      </c>
      <c r="K1371" s="195"/>
      <c r="L1371" s="196"/>
      <c r="M1371" s="195"/>
      <c r="N1371" s="196"/>
      <c r="O1371" s="197" t="s">
        <v>919</v>
      </c>
      <c r="P1371" s="198">
        <v>6.3796296296296298</v>
      </c>
      <c r="Q1371" s="198">
        <v>6.3796296296296298</v>
      </c>
      <c r="R1371" s="199"/>
      <c r="S1371" s="186"/>
    </row>
    <row r="1372" spans="1:19" s="184" customFormat="1" ht="15" customHeight="1">
      <c r="A1372" s="186"/>
      <c r="B1372" s="193" t="s">
        <v>358</v>
      </c>
      <c r="C1372" s="194" t="s">
        <v>1004</v>
      </c>
      <c r="D1372" s="194" t="s">
        <v>914</v>
      </c>
      <c r="E1372" s="195">
        <v>12</v>
      </c>
      <c r="F1372" s="196">
        <v>0.1875</v>
      </c>
      <c r="G1372" s="195">
        <v>52</v>
      </c>
      <c r="H1372" s="196">
        <v>2.1950189953566904E-2</v>
      </c>
      <c r="I1372" s="195">
        <v>326</v>
      </c>
      <c r="J1372" s="196">
        <v>2.1573688041823837E-2</v>
      </c>
      <c r="K1372" s="195"/>
      <c r="L1372" s="196"/>
      <c r="M1372" s="195"/>
      <c r="N1372" s="196"/>
      <c r="O1372" s="197" t="s">
        <v>939</v>
      </c>
      <c r="P1372" s="198">
        <v>6.2692307692307692</v>
      </c>
      <c r="Q1372" s="198">
        <v>6.2692307692307692</v>
      </c>
      <c r="R1372" s="199"/>
      <c r="S1372" s="186"/>
    </row>
    <row r="1373" spans="1:19" s="184" customFormat="1" ht="15" customHeight="1">
      <c r="A1373" s="186"/>
      <c r="B1373" s="193" t="s">
        <v>359</v>
      </c>
      <c r="C1373" s="194" t="s">
        <v>1004</v>
      </c>
      <c r="D1373" s="194" t="s">
        <v>914</v>
      </c>
      <c r="E1373" s="195">
        <v>7</v>
      </c>
      <c r="F1373" s="196">
        <v>0.14583333333333334</v>
      </c>
      <c r="G1373" s="195">
        <v>41</v>
      </c>
      <c r="H1373" s="196">
        <v>1.7306880540312368E-2</v>
      </c>
      <c r="I1373" s="195">
        <v>256</v>
      </c>
      <c r="J1373" s="196">
        <v>1.6941301038978229E-2</v>
      </c>
      <c r="K1373" s="195">
        <v>1</v>
      </c>
      <c r="L1373" s="196">
        <v>2.4390243902439025E-2</v>
      </c>
      <c r="M1373" s="195">
        <v>1</v>
      </c>
      <c r="N1373" s="196">
        <v>3.90625E-3</v>
      </c>
      <c r="O1373" s="197" t="s">
        <v>931</v>
      </c>
      <c r="P1373" s="198">
        <v>6.2439024390243905</v>
      </c>
      <c r="Q1373" s="198">
        <v>6</v>
      </c>
      <c r="R1373" s="199"/>
      <c r="S1373" s="186"/>
    </row>
    <row r="1374" spans="1:19" s="184" customFormat="1" ht="15" customHeight="1">
      <c r="A1374" s="186"/>
      <c r="B1374" s="193" t="s">
        <v>810</v>
      </c>
      <c r="C1374" s="194" t="s">
        <v>926</v>
      </c>
      <c r="D1374" s="194" t="s">
        <v>914</v>
      </c>
      <c r="E1374" s="195"/>
      <c r="F1374" s="196"/>
      <c r="G1374" s="195">
        <v>71</v>
      </c>
      <c r="H1374" s="196">
        <v>2.9970451667370199E-2</v>
      </c>
      <c r="I1374" s="195">
        <v>448</v>
      </c>
      <c r="J1374" s="196">
        <v>2.9647276818211898E-2</v>
      </c>
      <c r="K1374" s="195"/>
      <c r="L1374" s="196"/>
      <c r="M1374" s="195"/>
      <c r="N1374" s="196"/>
      <c r="O1374" s="197" t="s">
        <v>980</v>
      </c>
      <c r="P1374" s="198">
        <v>6.3098591549295771</v>
      </c>
      <c r="Q1374" s="198">
        <v>6.3098591549295771</v>
      </c>
      <c r="R1374" s="199"/>
      <c r="S1374" s="186"/>
    </row>
    <row r="1375" spans="1:19" s="184" customFormat="1" ht="15" customHeight="1">
      <c r="A1375" s="186"/>
      <c r="B1375" s="193" t="s">
        <v>573</v>
      </c>
      <c r="C1375" s="194" t="s">
        <v>924</v>
      </c>
      <c r="D1375" s="194" t="s">
        <v>914</v>
      </c>
      <c r="E1375" s="195">
        <v>3</v>
      </c>
      <c r="F1375" s="196">
        <v>0.13636363636363635</v>
      </c>
      <c r="G1375" s="195">
        <v>19</v>
      </c>
      <c r="H1375" s="196">
        <v>8.0202617138032933E-3</v>
      </c>
      <c r="I1375" s="195">
        <v>133</v>
      </c>
      <c r="J1375" s="196">
        <v>8.8015353054066575E-3</v>
      </c>
      <c r="K1375" s="195"/>
      <c r="L1375" s="196"/>
      <c r="M1375" s="195"/>
      <c r="N1375" s="196"/>
      <c r="O1375" s="197" t="s">
        <v>951</v>
      </c>
      <c r="P1375" s="198">
        <v>7</v>
      </c>
      <c r="Q1375" s="198">
        <v>7</v>
      </c>
      <c r="R1375" s="199"/>
      <c r="S1375" s="186"/>
    </row>
    <row r="1376" spans="1:19" s="184" customFormat="1" ht="15" customHeight="1">
      <c r="A1376" s="186"/>
      <c r="B1376" s="193" t="s">
        <v>446</v>
      </c>
      <c r="C1376" s="194" t="s">
        <v>1001</v>
      </c>
      <c r="D1376" s="194" t="s">
        <v>914</v>
      </c>
      <c r="E1376" s="195">
        <v>46</v>
      </c>
      <c r="F1376" s="196">
        <v>0.4946236559139785</v>
      </c>
      <c r="G1376" s="195">
        <v>47</v>
      </c>
      <c r="H1376" s="196">
        <v>1.9839594765723934E-2</v>
      </c>
      <c r="I1376" s="195">
        <v>265</v>
      </c>
      <c r="J1376" s="196">
        <v>1.7536893653629804E-2</v>
      </c>
      <c r="K1376" s="195"/>
      <c r="L1376" s="196"/>
      <c r="M1376" s="195"/>
      <c r="N1376" s="196"/>
      <c r="O1376" s="197" t="s">
        <v>926</v>
      </c>
      <c r="P1376" s="198">
        <v>5.6382978723404253</v>
      </c>
      <c r="Q1376" s="198">
        <v>5.6382978723404253</v>
      </c>
      <c r="R1376" s="199"/>
      <c r="S1376" s="186"/>
    </row>
    <row r="1377" spans="1:19" s="184" customFormat="1" ht="15" customHeight="1">
      <c r="A1377" s="186"/>
      <c r="B1377" s="193" t="s">
        <v>360</v>
      </c>
      <c r="C1377" s="194" t="s">
        <v>1004</v>
      </c>
      <c r="D1377" s="194" t="s">
        <v>914</v>
      </c>
      <c r="E1377" s="195">
        <v>7</v>
      </c>
      <c r="F1377" s="196">
        <v>0.109375</v>
      </c>
      <c r="G1377" s="195">
        <v>57</v>
      </c>
      <c r="H1377" s="196">
        <v>2.4060785141409878E-2</v>
      </c>
      <c r="I1377" s="195">
        <v>383</v>
      </c>
      <c r="J1377" s="196">
        <v>2.5345774601283833E-2</v>
      </c>
      <c r="K1377" s="195"/>
      <c r="L1377" s="196"/>
      <c r="M1377" s="195"/>
      <c r="N1377" s="196"/>
      <c r="O1377" s="197" t="s">
        <v>939</v>
      </c>
      <c r="P1377" s="198">
        <v>6.7192982456140351</v>
      </c>
      <c r="Q1377" s="198">
        <v>6.7192982456140351</v>
      </c>
      <c r="R1377" s="199"/>
      <c r="S1377" s="186"/>
    </row>
    <row r="1378" spans="1:19" s="184" customFormat="1" ht="15" customHeight="1">
      <c r="A1378" s="186"/>
      <c r="B1378" s="193" t="s">
        <v>352</v>
      </c>
      <c r="C1378" s="194" t="s">
        <v>1004</v>
      </c>
      <c r="D1378" s="194" t="s">
        <v>914</v>
      </c>
      <c r="E1378" s="195"/>
      <c r="F1378" s="196"/>
      <c r="G1378" s="195">
        <v>23</v>
      </c>
      <c r="H1378" s="196">
        <v>9.7087378640776691E-3</v>
      </c>
      <c r="I1378" s="195">
        <v>213</v>
      </c>
      <c r="J1378" s="196">
        <v>1.4095691880087354E-2</v>
      </c>
      <c r="K1378" s="195">
        <v>1</v>
      </c>
      <c r="L1378" s="196">
        <v>4.3478260869565216E-2</v>
      </c>
      <c r="M1378" s="195">
        <v>2</v>
      </c>
      <c r="N1378" s="196">
        <v>9.3896713615023476E-3</v>
      </c>
      <c r="O1378" s="197" t="s">
        <v>941</v>
      </c>
      <c r="P1378" s="198">
        <v>9.2608695652173907</v>
      </c>
      <c r="Q1378" s="198">
        <v>7.9545454545454541</v>
      </c>
      <c r="R1378" s="199"/>
      <c r="S1378" s="186"/>
    </row>
    <row r="1379" spans="1:19" s="184" customFormat="1" ht="15" customHeight="1">
      <c r="A1379" s="186"/>
      <c r="B1379" s="193" t="s">
        <v>652</v>
      </c>
      <c r="C1379" s="194" t="s">
        <v>916</v>
      </c>
      <c r="D1379" s="194" t="s">
        <v>914</v>
      </c>
      <c r="E1379" s="195">
        <v>112</v>
      </c>
      <c r="F1379" s="196">
        <v>0.7567567567567568</v>
      </c>
      <c r="G1379" s="195">
        <v>36</v>
      </c>
      <c r="H1379" s="196">
        <v>1.5196285352469396E-2</v>
      </c>
      <c r="I1379" s="195">
        <v>210</v>
      </c>
      <c r="J1379" s="196">
        <v>1.3897161008536827E-2</v>
      </c>
      <c r="K1379" s="195"/>
      <c r="L1379" s="196"/>
      <c r="M1379" s="195"/>
      <c r="N1379" s="196"/>
      <c r="O1379" s="197" t="s">
        <v>953</v>
      </c>
      <c r="P1379" s="198">
        <v>5.833333333333333</v>
      </c>
      <c r="Q1379" s="198">
        <v>5.833333333333333</v>
      </c>
      <c r="R1379" s="199"/>
      <c r="S1379" s="186"/>
    </row>
    <row r="1380" spans="1:19" s="184" customFormat="1" ht="15" customHeight="1">
      <c r="A1380" s="186"/>
      <c r="B1380" s="193" t="s">
        <v>500</v>
      </c>
      <c r="C1380" s="194" t="s">
        <v>999</v>
      </c>
      <c r="D1380" s="194" t="s">
        <v>914</v>
      </c>
      <c r="E1380" s="195">
        <v>14</v>
      </c>
      <c r="F1380" s="196">
        <v>0.31111111111111112</v>
      </c>
      <c r="G1380" s="195">
        <v>31</v>
      </c>
      <c r="H1380" s="196">
        <v>1.3085690164626424E-2</v>
      </c>
      <c r="I1380" s="195">
        <v>177</v>
      </c>
      <c r="J1380" s="196">
        <v>1.171332142148104E-2</v>
      </c>
      <c r="K1380" s="195"/>
      <c r="L1380" s="196"/>
      <c r="M1380" s="195"/>
      <c r="N1380" s="196"/>
      <c r="O1380" s="197" t="s">
        <v>921</v>
      </c>
      <c r="P1380" s="198">
        <v>5.709677419354839</v>
      </c>
      <c r="Q1380" s="198">
        <v>5.709677419354839</v>
      </c>
      <c r="R1380" s="199"/>
      <c r="S1380" s="186"/>
    </row>
    <row r="1381" spans="1:19" s="184" customFormat="1" ht="15" customHeight="1">
      <c r="A1381" s="186"/>
      <c r="B1381" s="193" t="s">
        <v>760</v>
      </c>
      <c r="C1381" s="194" t="s">
        <v>1003</v>
      </c>
      <c r="D1381" s="194" t="s">
        <v>914</v>
      </c>
      <c r="E1381" s="195">
        <v>15</v>
      </c>
      <c r="F1381" s="196">
        <v>0.17241379310344829</v>
      </c>
      <c r="G1381" s="195">
        <v>72</v>
      </c>
      <c r="H1381" s="196">
        <v>3.0392570704938792E-2</v>
      </c>
      <c r="I1381" s="195">
        <v>311</v>
      </c>
      <c r="J1381" s="196">
        <v>2.0581033684071208E-2</v>
      </c>
      <c r="K1381" s="195">
        <v>3</v>
      </c>
      <c r="L1381" s="196">
        <v>4.1666666666666664E-2</v>
      </c>
      <c r="M1381" s="195">
        <v>19</v>
      </c>
      <c r="N1381" s="196">
        <v>6.1093247588424437E-2</v>
      </c>
      <c r="O1381" s="197" t="s">
        <v>920</v>
      </c>
      <c r="P1381" s="198">
        <v>4.3194444444444446</v>
      </c>
      <c r="Q1381" s="198">
        <v>3.6666666666666665</v>
      </c>
      <c r="R1381" s="199"/>
      <c r="S1381" s="186"/>
    </row>
    <row r="1382" spans="1:19" s="184" customFormat="1" ht="15" customHeight="1">
      <c r="A1382" s="186"/>
      <c r="B1382" s="193" t="s">
        <v>305</v>
      </c>
      <c r="C1382" s="194" t="s">
        <v>1003</v>
      </c>
      <c r="D1382" s="194" t="s">
        <v>914</v>
      </c>
      <c r="E1382" s="195">
        <v>5</v>
      </c>
      <c r="F1382" s="196">
        <v>0.22727272727272727</v>
      </c>
      <c r="G1382" s="195">
        <v>17</v>
      </c>
      <c r="H1382" s="196">
        <v>7.1760236386661036E-3</v>
      </c>
      <c r="I1382" s="195">
        <v>130</v>
      </c>
      <c r="J1382" s="196">
        <v>8.6030044338561307E-3</v>
      </c>
      <c r="K1382" s="195">
        <v>1</v>
      </c>
      <c r="L1382" s="196">
        <v>5.8823529411764705E-2</v>
      </c>
      <c r="M1382" s="195">
        <v>4</v>
      </c>
      <c r="N1382" s="196">
        <v>3.0769230769230771E-2</v>
      </c>
      <c r="O1382" s="197" t="s">
        <v>918</v>
      </c>
      <c r="P1382" s="198">
        <v>7.6470588235294121</v>
      </c>
      <c r="Q1382" s="198">
        <v>6.625</v>
      </c>
      <c r="R1382" s="199"/>
      <c r="S1382" s="186"/>
    </row>
    <row r="1383" spans="1:19" s="184" customFormat="1" ht="15" customHeight="1">
      <c r="A1383" s="186"/>
      <c r="B1383" s="193" t="s">
        <v>404</v>
      </c>
      <c r="C1383" s="194" t="s">
        <v>1000</v>
      </c>
      <c r="D1383" s="194" t="s">
        <v>914</v>
      </c>
      <c r="E1383" s="195">
        <v>195</v>
      </c>
      <c r="F1383" s="196">
        <v>0.84782608695652173</v>
      </c>
      <c r="G1383" s="195">
        <v>35</v>
      </c>
      <c r="H1383" s="196">
        <v>1.4774166314900802E-2</v>
      </c>
      <c r="I1383" s="195">
        <v>126</v>
      </c>
      <c r="J1383" s="196">
        <v>8.3382966051220968E-3</v>
      </c>
      <c r="K1383" s="195"/>
      <c r="L1383" s="196"/>
      <c r="M1383" s="195"/>
      <c r="N1383" s="196"/>
      <c r="O1383" s="197" t="s">
        <v>925</v>
      </c>
      <c r="P1383" s="198">
        <v>3.6</v>
      </c>
      <c r="Q1383" s="198">
        <v>3.6</v>
      </c>
      <c r="R1383" s="199"/>
      <c r="S1383" s="186"/>
    </row>
    <row r="1384" spans="1:19" s="184" customFormat="1" ht="15" customHeight="1">
      <c r="A1384" s="186"/>
      <c r="B1384" s="193" t="s">
        <v>348</v>
      </c>
      <c r="C1384" s="194" t="s">
        <v>1004</v>
      </c>
      <c r="D1384" s="194" t="s">
        <v>914</v>
      </c>
      <c r="E1384" s="195"/>
      <c r="F1384" s="196"/>
      <c r="G1384" s="195">
        <v>33</v>
      </c>
      <c r="H1384" s="196">
        <v>1.3929928239763613E-2</v>
      </c>
      <c r="I1384" s="195">
        <v>247</v>
      </c>
      <c r="J1384" s="196">
        <v>1.6345708424326651E-2</v>
      </c>
      <c r="K1384" s="195"/>
      <c r="L1384" s="196"/>
      <c r="M1384" s="195"/>
      <c r="N1384" s="196"/>
      <c r="O1384" s="197" t="s">
        <v>938</v>
      </c>
      <c r="P1384" s="198">
        <v>7.4848484848484844</v>
      </c>
      <c r="Q1384" s="198">
        <v>7.4848484848484844</v>
      </c>
      <c r="R1384" s="199"/>
      <c r="S1384" s="186"/>
    </row>
    <row r="1385" spans="1:19" s="184" customFormat="1" ht="15" customHeight="1">
      <c r="A1385" s="186"/>
      <c r="B1385" s="193" t="s">
        <v>437</v>
      </c>
      <c r="C1385" s="194" t="s">
        <v>1001</v>
      </c>
      <c r="D1385" s="194" t="s">
        <v>914</v>
      </c>
      <c r="E1385" s="195">
        <v>2</v>
      </c>
      <c r="F1385" s="196">
        <v>7.6923076923076927E-2</v>
      </c>
      <c r="G1385" s="195">
        <v>24</v>
      </c>
      <c r="H1385" s="196">
        <v>1.0130856901646263E-2</v>
      </c>
      <c r="I1385" s="195">
        <v>118</v>
      </c>
      <c r="J1385" s="196">
        <v>7.8088809476540271E-3</v>
      </c>
      <c r="K1385" s="195"/>
      <c r="L1385" s="196"/>
      <c r="M1385" s="195"/>
      <c r="N1385" s="196"/>
      <c r="O1385" s="197" t="s">
        <v>924</v>
      </c>
      <c r="P1385" s="198">
        <v>4.916666666666667</v>
      </c>
      <c r="Q1385" s="198">
        <v>4.916666666666667</v>
      </c>
      <c r="R1385" s="199"/>
      <c r="S1385" s="186"/>
    </row>
    <row r="1386" spans="1:19" s="184" customFormat="1" ht="15" customHeight="1">
      <c r="A1386" s="186"/>
      <c r="B1386" s="193" t="s">
        <v>578</v>
      </c>
      <c r="C1386" s="194" t="s">
        <v>924</v>
      </c>
      <c r="D1386" s="194" t="s">
        <v>914</v>
      </c>
      <c r="E1386" s="195">
        <v>2</v>
      </c>
      <c r="F1386" s="196">
        <v>8.3333333333333329E-2</v>
      </c>
      <c r="G1386" s="195">
        <v>22</v>
      </c>
      <c r="H1386" s="196">
        <v>9.2866188265090764E-3</v>
      </c>
      <c r="I1386" s="195">
        <v>175</v>
      </c>
      <c r="J1386" s="196">
        <v>1.1580967507114024E-2</v>
      </c>
      <c r="K1386" s="195"/>
      <c r="L1386" s="196"/>
      <c r="M1386" s="195"/>
      <c r="N1386" s="196"/>
      <c r="O1386" s="197" t="s">
        <v>926</v>
      </c>
      <c r="P1386" s="198">
        <v>7.9545454545454541</v>
      </c>
      <c r="Q1386" s="198">
        <v>7.9545454545454541</v>
      </c>
      <c r="R1386" s="199"/>
      <c r="S1386" s="186"/>
    </row>
    <row r="1387" spans="1:19" s="184" customFormat="1" ht="15" customHeight="1">
      <c r="A1387" s="186"/>
      <c r="B1387" s="193" t="s">
        <v>407</v>
      </c>
      <c r="C1387" s="194" t="s">
        <v>1000</v>
      </c>
      <c r="D1387" s="194" t="s">
        <v>914</v>
      </c>
      <c r="E1387" s="195">
        <v>35</v>
      </c>
      <c r="F1387" s="196">
        <v>0.43209876543209874</v>
      </c>
      <c r="G1387" s="195">
        <v>46</v>
      </c>
      <c r="H1387" s="196">
        <v>1.9417475728155338E-2</v>
      </c>
      <c r="I1387" s="195">
        <v>274</v>
      </c>
      <c r="J1387" s="196">
        <v>1.8132486268281383E-2</v>
      </c>
      <c r="K1387" s="195"/>
      <c r="L1387" s="196"/>
      <c r="M1387" s="195"/>
      <c r="N1387" s="196"/>
      <c r="O1387" s="197" t="s">
        <v>939</v>
      </c>
      <c r="P1387" s="198">
        <v>5.9565217391304346</v>
      </c>
      <c r="Q1387" s="198">
        <v>5.9565217391304346</v>
      </c>
      <c r="R1387" s="199"/>
      <c r="S1387" s="186"/>
    </row>
    <row r="1388" spans="1:19" s="184" customFormat="1" ht="15" customHeight="1">
      <c r="A1388" s="186"/>
      <c r="B1388" s="193" t="s">
        <v>288</v>
      </c>
      <c r="C1388" s="194" t="s">
        <v>1003</v>
      </c>
      <c r="D1388" s="194" t="s">
        <v>914</v>
      </c>
      <c r="E1388" s="195">
        <v>5</v>
      </c>
      <c r="F1388" s="196">
        <v>0.15625</v>
      </c>
      <c r="G1388" s="195">
        <v>27</v>
      </c>
      <c r="H1388" s="196">
        <v>1.1397214014352047E-2</v>
      </c>
      <c r="I1388" s="195">
        <v>130</v>
      </c>
      <c r="J1388" s="196">
        <v>8.6030044338561307E-3</v>
      </c>
      <c r="K1388" s="195"/>
      <c r="L1388" s="196"/>
      <c r="M1388" s="195"/>
      <c r="N1388" s="196"/>
      <c r="O1388" s="197" t="s">
        <v>919</v>
      </c>
      <c r="P1388" s="198">
        <v>4.8148148148148149</v>
      </c>
      <c r="Q1388" s="198">
        <v>4.8148148148148149</v>
      </c>
      <c r="R1388" s="199"/>
      <c r="S1388" s="186"/>
    </row>
    <row r="1389" spans="1:19" s="184" customFormat="1" ht="15" customHeight="1">
      <c r="A1389" s="186"/>
      <c r="B1389" s="193" t="s">
        <v>335</v>
      </c>
      <c r="C1389" s="194" t="s">
        <v>1005</v>
      </c>
      <c r="D1389" s="194" t="s">
        <v>914</v>
      </c>
      <c r="E1389" s="195">
        <v>26</v>
      </c>
      <c r="F1389" s="196">
        <v>0.53061224489795922</v>
      </c>
      <c r="G1389" s="195">
        <v>23</v>
      </c>
      <c r="H1389" s="196">
        <v>9.7087378640776691E-3</v>
      </c>
      <c r="I1389" s="195">
        <v>120</v>
      </c>
      <c r="J1389" s="196">
        <v>7.941234862021045E-3</v>
      </c>
      <c r="K1389" s="195"/>
      <c r="L1389" s="196"/>
      <c r="M1389" s="195"/>
      <c r="N1389" s="196"/>
      <c r="O1389" s="197" t="s">
        <v>931</v>
      </c>
      <c r="P1389" s="198">
        <v>5.2173913043478262</v>
      </c>
      <c r="Q1389" s="198">
        <v>5.2173913043478262</v>
      </c>
      <c r="R1389" s="199"/>
      <c r="S1389" s="186"/>
    </row>
    <row r="1390" spans="1:19" s="184" customFormat="1" ht="15" customHeight="1">
      <c r="A1390" s="186"/>
      <c r="B1390" s="193" t="s">
        <v>554</v>
      </c>
      <c r="C1390" s="194" t="s">
        <v>928</v>
      </c>
      <c r="D1390" s="194" t="s">
        <v>914</v>
      </c>
      <c r="E1390" s="195">
        <v>11</v>
      </c>
      <c r="F1390" s="196">
        <v>0.35483870967741937</v>
      </c>
      <c r="G1390" s="195">
        <v>20</v>
      </c>
      <c r="H1390" s="196">
        <v>8.4423807513718876E-3</v>
      </c>
      <c r="I1390" s="195">
        <v>131</v>
      </c>
      <c r="J1390" s="196">
        <v>8.6691813910396397E-3</v>
      </c>
      <c r="K1390" s="195"/>
      <c r="L1390" s="196"/>
      <c r="M1390" s="195"/>
      <c r="N1390" s="196"/>
      <c r="O1390" s="197" t="s">
        <v>918</v>
      </c>
      <c r="P1390" s="198">
        <v>6.55</v>
      </c>
      <c r="Q1390" s="198">
        <v>6.55</v>
      </c>
      <c r="R1390" s="199"/>
      <c r="S1390" s="186"/>
    </row>
    <row r="1391" spans="1:19" s="184" customFormat="1" ht="15" customHeight="1">
      <c r="A1391" s="186"/>
      <c r="B1391" s="193" t="s">
        <v>797</v>
      </c>
      <c r="C1391" s="194" t="s">
        <v>1003</v>
      </c>
      <c r="D1391" s="194" t="s">
        <v>914</v>
      </c>
      <c r="E1391" s="195">
        <v>15</v>
      </c>
      <c r="F1391" s="196">
        <v>0.24193548387096775</v>
      </c>
      <c r="G1391" s="195">
        <v>47</v>
      </c>
      <c r="H1391" s="196">
        <v>1.9839594765723934E-2</v>
      </c>
      <c r="I1391" s="195">
        <v>192</v>
      </c>
      <c r="J1391" s="196">
        <v>1.270597577923367E-2</v>
      </c>
      <c r="K1391" s="195"/>
      <c r="L1391" s="196"/>
      <c r="M1391" s="195"/>
      <c r="N1391" s="196"/>
      <c r="O1391" s="197" t="s">
        <v>943</v>
      </c>
      <c r="P1391" s="198">
        <v>4.0851063829787231</v>
      </c>
      <c r="Q1391" s="198">
        <v>4.0851063829787231</v>
      </c>
      <c r="R1391" s="199"/>
      <c r="S1391" s="186"/>
    </row>
    <row r="1392" spans="1:19" s="184" customFormat="1" ht="15" customHeight="1">
      <c r="A1392" s="186"/>
      <c r="B1392" s="193" t="s">
        <v>800</v>
      </c>
      <c r="C1392" s="194" t="s">
        <v>1004</v>
      </c>
      <c r="D1392" s="194" t="s">
        <v>914</v>
      </c>
      <c r="E1392" s="195">
        <v>1</v>
      </c>
      <c r="F1392" s="196">
        <v>2.5000000000000001E-2</v>
      </c>
      <c r="G1392" s="195">
        <v>39</v>
      </c>
      <c r="H1392" s="196">
        <v>1.6462642465175179E-2</v>
      </c>
      <c r="I1392" s="195">
        <v>251</v>
      </c>
      <c r="J1392" s="196">
        <v>1.6610416253060683E-2</v>
      </c>
      <c r="K1392" s="195"/>
      <c r="L1392" s="196"/>
      <c r="M1392" s="195"/>
      <c r="N1392" s="196"/>
      <c r="O1392" s="197" t="s">
        <v>987</v>
      </c>
      <c r="P1392" s="198">
        <v>6.4358974358974361</v>
      </c>
      <c r="Q1392" s="198">
        <v>6.4358974358974361</v>
      </c>
      <c r="R1392" s="199"/>
      <c r="S1392" s="186"/>
    </row>
    <row r="1393" spans="1:19" s="184" customFormat="1" ht="15" customHeight="1">
      <c r="A1393" s="186"/>
      <c r="B1393" s="193" t="s">
        <v>798</v>
      </c>
      <c r="C1393" s="194" t="s">
        <v>1003</v>
      </c>
      <c r="D1393" s="194" t="s">
        <v>914</v>
      </c>
      <c r="E1393" s="195">
        <v>20</v>
      </c>
      <c r="F1393" s="196">
        <v>0.48780487804878048</v>
      </c>
      <c r="G1393" s="195">
        <v>21</v>
      </c>
      <c r="H1393" s="196">
        <v>8.864499788940482E-3</v>
      </c>
      <c r="I1393" s="195">
        <v>92</v>
      </c>
      <c r="J1393" s="196">
        <v>6.0882800608828003E-3</v>
      </c>
      <c r="K1393" s="195"/>
      <c r="L1393" s="196"/>
      <c r="M1393" s="195"/>
      <c r="N1393" s="196"/>
      <c r="O1393" s="197" t="s">
        <v>924</v>
      </c>
      <c r="P1393" s="198">
        <v>4.3809523809523814</v>
      </c>
      <c r="Q1393" s="198">
        <v>4.3809523809523814</v>
      </c>
      <c r="R1393" s="199"/>
      <c r="S1393" s="186"/>
    </row>
    <row r="1394" spans="1:19" s="184" customFormat="1" ht="15" customHeight="1">
      <c r="A1394" s="186"/>
      <c r="B1394" s="193" t="s">
        <v>354</v>
      </c>
      <c r="C1394" s="194" t="s">
        <v>1004</v>
      </c>
      <c r="D1394" s="194" t="s">
        <v>914</v>
      </c>
      <c r="E1394" s="195">
        <v>4</v>
      </c>
      <c r="F1394" s="196">
        <v>0.19047619047619047</v>
      </c>
      <c r="G1394" s="195">
        <v>17</v>
      </c>
      <c r="H1394" s="196">
        <v>7.1760236386661036E-3</v>
      </c>
      <c r="I1394" s="195">
        <v>92</v>
      </c>
      <c r="J1394" s="196">
        <v>6.0882800608828003E-3</v>
      </c>
      <c r="K1394" s="195">
        <v>1</v>
      </c>
      <c r="L1394" s="196">
        <v>5.8823529411764705E-2</v>
      </c>
      <c r="M1394" s="195">
        <v>5</v>
      </c>
      <c r="N1394" s="196">
        <v>5.434782608695652E-2</v>
      </c>
      <c r="O1394" s="197" t="s">
        <v>929</v>
      </c>
      <c r="P1394" s="198">
        <v>5.4117647058823533</v>
      </c>
      <c r="Q1394" s="198">
        <v>4.6875</v>
      </c>
      <c r="R1394" s="199"/>
      <c r="S1394" s="186"/>
    </row>
    <row r="1395" spans="1:19" s="184" customFormat="1" ht="15" customHeight="1">
      <c r="A1395" s="186"/>
      <c r="B1395" s="193" t="s">
        <v>699</v>
      </c>
      <c r="C1395" s="194" t="s">
        <v>939</v>
      </c>
      <c r="D1395" s="194" t="s">
        <v>914</v>
      </c>
      <c r="E1395" s="195">
        <v>40</v>
      </c>
      <c r="F1395" s="196">
        <v>0.70175438596491224</v>
      </c>
      <c r="G1395" s="195">
        <v>17</v>
      </c>
      <c r="H1395" s="196">
        <v>7.1760236386661036E-3</v>
      </c>
      <c r="I1395" s="195">
        <v>50</v>
      </c>
      <c r="J1395" s="196">
        <v>3.308847859175435E-3</v>
      </c>
      <c r="K1395" s="195"/>
      <c r="L1395" s="196"/>
      <c r="M1395" s="195"/>
      <c r="N1395" s="196"/>
      <c r="O1395" s="197" t="s">
        <v>924</v>
      </c>
      <c r="P1395" s="198">
        <v>2.9411764705882355</v>
      </c>
      <c r="Q1395" s="198">
        <v>2.9411764705882355</v>
      </c>
      <c r="R1395" s="199"/>
      <c r="S1395" s="186"/>
    </row>
    <row r="1396" spans="1:19" s="184" customFormat="1" ht="15" customHeight="1">
      <c r="A1396" s="186"/>
      <c r="B1396" s="193" t="s">
        <v>302</v>
      </c>
      <c r="C1396" s="194" t="s">
        <v>1003</v>
      </c>
      <c r="D1396" s="194" t="s">
        <v>914</v>
      </c>
      <c r="E1396" s="195">
        <v>6</v>
      </c>
      <c r="F1396" s="196">
        <v>0.2608695652173913</v>
      </c>
      <c r="G1396" s="195">
        <v>17</v>
      </c>
      <c r="H1396" s="196">
        <v>7.1760236386661036E-3</v>
      </c>
      <c r="I1396" s="195">
        <v>63</v>
      </c>
      <c r="J1396" s="196">
        <v>4.1691483025610484E-3</v>
      </c>
      <c r="K1396" s="195">
        <v>1</v>
      </c>
      <c r="L1396" s="196">
        <v>5.8823529411764705E-2</v>
      </c>
      <c r="M1396" s="195">
        <v>1</v>
      </c>
      <c r="N1396" s="196">
        <v>1.5873015873015872E-2</v>
      </c>
      <c r="O1396" s="197" t="s">
        <v>928</v>
      </c>
      <c r="P1396" s="198">
        <v>3.7058823529411766</v>
      </c>
      <c r="Q1396" s="198">
        <v>3.25</v>
      </c>
      <c r="R1396" s="199"/>
      <c r="S1396" s="186"/>
    </row>
    <row r="1397" spans="1:19" s="184" customFormat="1" ht="15" customHeight="1">
      <c r="A1397" s="186"/>
      <c r="B1397" s="193" t="s">
        <v>394</v>
      </c>
      <c r="C1397" s="194" t="s">
        <v>1000</v>
      </c>
      <c r="D1397" s="194" t="s">
        <v>914</v>
      </c>
      <c r="E1397" s="195">
        <v>1</v>
      </c>
      <c r="F1397" s="196">
        <v>4.7619047619047616E-2</v>
      </c>
      <c r="G1397" s="195">
        <v>20</v>
      </c>
      <c r="H1397" s="196">
        <v>8.4423807513718876E-3</v>
      </c>
      <c r="I1397" s="195">
        <v>39</v>
      </c>
      <c r="J1397" s="196">
        <v>2.5809013301568394E-3</v>
      </c>
      <c r="K1397" s="195"/>
      <c r="L1397" s="196"/>
      <c r="M1397" s="195"/>
      <c r="N1397" s="196"/>
      <c r="O1397" s="197" t="s">
        <v>909</v>
      </c>
      <c r="P1397" s="198">
        <v>1.95</v>
      </c>
      <c r="Q1397" s="198">
        <v>1.95</v>
      </c>
      <c r="R1397" s="199"/>
      <c r="S1397" s="186"/>
    </row>
    <row r="1398" spans="1:19" s="184" customFormat="1" ht="18.75" customHeight="1">
      <c r="A1398" s="186"/>
      <c r="B1398" s="200" t="s">
        <v>1006</v>
      </c>
      <c r="C1398" s="201"/>
      <c r="D1398" s="201"/>
      <c r="E1398" s="202">
        <v>54</v>
      </c>
      <c r="F1398" s="203">
        <v>0.28421052631578947</v>
      </c>
      <c r="G1398" s="202">
        <v>136</v>
      </c>
      <c r="H1398" s="203">
        <v>5.7408189109328829E-2</v>
      </c>
      <c r="I1398" s="202">
        <v>1798</v>
      </c>
      <c r="J1398" s="203">
        <v>0.11898616901594865</v>
      </c>
      <c r="K1398" s="202">
        <v>17</v>
      </c>
      <c r="L1398" s="203">
        <v>0.125</v>
      </c>
      <c r="M1398" s="202">
        <v>101</v>
      </c>
      <c r="N1398" s="203">
        <v>5.6173526140155729E-2</v>
      </c>
      <c r="O1398" s="201"/>
      <c r="P1398" s="204">
        <v>13.220588235294118</v>
      </c>
      <c r="Q1398" s="204">
        <v>12.554621848739496</v>
      </c>
      <c r="R1398" s="205">
        <v>5.3970588235294121</v>
      </c>
      <c r="S1398" s="186"/>
    </row>
    <row r="1399" spans="1:19" s="184" customFormat="1" ht="18" customHeight="1">
      <c r="A1399" s="186"/>
      <c r="B1399" s="200" t="s">
        <v>1007</v>
      </c>
      <c r="C1399" s="201"/>
      <c r="D1399" s="201"/>
      <c r="E1399" s="202">
        <v>1695</v>
      </c>
      <c r="F1399" s="203">
        <v>0.67476114649681529</v>
      </c>
      <c r="G1399" s="202">
        <v>817</v>
      </c>
      <c r="H1399" s="203">
        <v>0.3448712536935416</v>
      </c>
      <c r="I1399" s="202">
        <v>5065</v>
      </c>
      <c r="J1399" s="203">
        <v>0.3351862881344716</v>
      </c>
      <c r="K1399" s="202">
        <v>48</v>
      </c>
      <c r="L1399" s="203">
        <v>5.87515299877601E-2</v>
      </c>
      <c r="M1399" s="202">
        <v>774</v>
      </c>
      <c r="N1399" s="203">
        <v>0.15281342546890425</v>
      </c>
      <c r="O1399" s="201"/>
      <c r="P1399" s="204">
        <v>6.1995104039167686</v>
      </c>
      <c r="Q1399" s="204">
        <v>4.9713914174252274</v>
      </c>
      <c r="R1399" s="206"/>
      <c r="S1399" s="186"/>
    </row>
    <row r="1400" spans="1:19" s="184" customFormat="1" ht="18" customHeight="1">
      <c r="A1400" s="186"/>
      <c r="B1400" s="207" t="s">
        <v>887</v>
      </c>
      <c r="C1400" s="208"/>
      <c r="D1400" s="208"/>
      <c r="E1400" s="209">
        <v>2378</v>
      </c>
      <c r="F1400" s="210">
        <v>0.50094796713713929</v>
      </c>
      <c r="G1400" s="209">
        <v>2369</v>
      </c>
      <c r="H1400" s="210">
        <v>1</v>
      </c>
      <c r="I1400" s="209">
        <v>15111</v>
      </c>
      <c r="J1400" s="210">
        <v>1</v>
      </c>
      <c r="K1400" s="209">
        <v>74</v>
      </c>
      <c r="L1400" s="210">
        <v>3.1236808780075981E-2</v>
      </c>
      <c r="M1400" s="209">
        <v>795</v>
      </c>
      <c r="N1400" s="210">
        <v>5.2610680960889417E-2</v>
      </c>
      <c r="O1400" s="208"/>
      <c r="P1400" s="211">
        <v>6.3786407766990294</v>
      </c>
      <c r="Q1400" s="211">
        <v>5.8209150326797383</v>
      </c>
      <c r="R1400" s="212">
        <v>5.3970588235294121</v>
      </c>
      <c r="S1400" s="186"/>
    </row>
    <row r="1401" spans="1:19" s="184" customFormat="1" ht="15.75" customHeight="1">
      <c r="A1401" s="186"/>
      <c r="B1401" s="255" t="s">
        <v>988</v>
      </c>
      <c r="C1401" s="255"/>
      <c r="D1401" s="255"/>
      <c r="E1401" s="255"/>
      <c r="F1401" s="255"/>
      <c r="G1401" s="255"/>
      <c r="H1401" s="255"/>
      <c r="I1401" s="255"/>
      <c r="J1401" s="255"/>
      <c r="K1401" s="255"/>
      <c r="L1401" s="255"/>
      <c r="M1401" s="255"/>
      <c r="N1401" s="255"/>
      <c r="O1401" s="255"/>
      <c r="P1401" s="255"/>
      <c r="Q1401" s="255"/>
      <c r="R1401" s="255"/>
      <c r="S1401" s="186"/>
    </row>
    <row r="1402" spans="1:19" s="184" customFormat="1" ht="9" customHeight="1">
      <c r="A1402" s="186"/>
      <c r="B1402" s="186"/>
      <c r="C1402" s="186"/>
      <c r="D1402" s="186"/>
      <c r="E1402" s="186"/>
      <c r="F1402" s="186"/>
      <c r="G1402" s="186"/>
      <c r="H1402" s="186"/>
      <c r="I1402" s="186"/>
      <c r="J1402" s="186"/>
      <c r="K1402" s="186"/>
      <c r="L1402" s="186"/>
      <c r="M1402" s="186"/>
      <c r="N1402" s="186"/>
      <c r="O1402" s="186"/>
      <c r="P1402" s="186"/>
      <c r="Q1402" s="186"/>
      <c r="R1402" s="186"/>
      <c r="S1402" s="186"/>
    </row>
    <row r="1403" spans="1:19" s="184" customFormat="1" ht="9" customHeight="1">
      <c r="A1403" s="186"/>
      <c r="B1403" s="186"/>
      <c r="C1403" s="186"/>
      <c r="D1403" s="186"/>
      <c r="E1403" s="186"/>
      <c r="F1403" s="186"/>
      <c r="G1403" s="186"/>
      <c r="H1403" s="186"/>
      <c r="I1403" s="186"/>
      <c r="J1403" s="186"/>
      <c r="K1403" s="186"/>
      <c r="L1403" s="186"/>
      <c r="M1403" s="186"/>
      <c r="N1403" s="186"/>
      <c r="O1403" s="186"/>
      <c r="P1403" s="186"/>
      <c r="Q1403" s="186"/>
      <c r="R1403" s="186"/>
      <c r="S1403" s="186"/>
    </row>
    <row r="1404" spans="1:19" s="184" customFormat="1" ht="18" customHeight="1">
      <c r="A1404" s="186"/>
      <c r="B1404" s="187" t="s">
        <v>3703</v>
      </c>
      <c r="C1404" s="186"/>
      <c r="D1404" s="186"/>
      <c r="E1404" s="186"/>
      <c r="F1404" s="186"/>
      <c r="G1404" s="186"/>
      <c r="H1404" s="186"/>
      <c r="I1404" s="186"/>
      <c r="J1404" s="186"/>
      <c r="K1404" s="186"/>
      <c r="L1404" s="186"/>
      <c r="M1404" s="186"/>
      <c r="N1404" s="186"/>
      <c r="O1404" s="186"/>
      <c r="P1404" s="186"/>
      <c r="Q1404" s="186"/>
      <c r="R1404" s="186"/>
      <c r="S1404" s="186"/>
    </row>
    <row r="1405" spans="1:19" s="184" customFormat="1" ht="27" customHeight="1">
      <c r="A1405" s="186"/>
      <c r="B1405" s="247"/>
      <c r="C1405" s="188"/>
      <c r="D1405" s="248"/>
      <c r="E1405" s="248"/>
      <c r="F1405" s="248"/>
      <c r="G1405" s="249" t="s">
        <v>893</v>
      </c>
      <c r="H1405" s="249"/>
      <c r="I1405" s="249"/>
      <c r="J1405" s="249"/>
      <c r="K1405" s="249"/>
      <c r="L1405" s="249"/>
      <c r="M1405" s="249"/>
      <c r="N1405" s="249"/>
      <c r="O1405" s="249"/>
      <c r="P1405" s="249"/>
      <c r="Q1405" s="249"/>
      <c r="R1405" s="249"/>
      <c r="S1405" s="186"/>
    </row>
    <row r="1406" spans="1:19" s="184" customFormat="1" ht="18" customHeight="1">
      <c r="A1406" s="186"/>
      <c r="B1406" s="247"/>
      <c r="C1406" s="189"/>
      <c r="D1406" s="248"/>
      <c r="E1406" s="248"/>
      <c r="F1406" s="248"/>
      <c r="G1406" s="250" t="s">
        <v>839</v>
      </c>
      <c r="H1406" s="250"/>
      <c r="I1406" s="250"/>
      <c r="J1406" s="250"/>
      <c r="K1406" s="251" t="s">
        <v>894</v>
      </c>
      <c r="L1406" s="251"/>
      <c r="M1406" s="251"/>
      <c r="N1406" s="251"/>
      <c r="O1406" s="251" t="s">
        <v>895</v>
      </c>
      <c r="P1406" s="252" t="s">
        <v>896</v>
      </c>
      <c r="Q1406" s="252"/>
      <c r="R1406" s="252"/>
      <c r="S1406" s="186"/>
    </row>
    <row r="1407" spans="1:19" s="184" customFormat="1" ht="18" customHeight="1">
      <c r="A1407" s="186"/>
      <c r="B1407" s="253" t="s">
        <v>275</v>
      </c>
      <c r="C1407" s="250" t="s">
        <v>998</v>
      </c>
      <c r="D1407" s="250" t="s">
        <v>897</v>
      </c>
      <c r="E1407" s="254" t="s">
        <v>849</v>
      </c>
      <c r="F1407" s="254"/>
      <c r="G1407" s="250" t="s">
        <v>898</v>
      </c>
      <c r="H1407" s="250"/>
      <c r="I1407" s="250" t="s">
        <v>899</v>
      </c>
      <c r="J1407" s="250"/>
      <c r="K1407" s="251" t="s">
        <v>898</v>
      </c>
      <c r="L1407" s="251"/>
      <c r="M1407" s="251" t="s">
        <v>899</v>
      </c>
      <c r="N1407" s="251"/>
      <c r="O1407" s="251"/>
      <c r="P1407" s="252"/>
      <c r="Q1407" s="252"/>
      <c r="R1407" s="252"/>
      <c r="S1407" s="186"/>
    </row>
    <row r="1408" spans="1:19" s="184" customFormat="1" ht="45.75" customHeight="1">
      <c r="A1408" s="186"/>
      <c r="B1408" s="253"/>
      <c r="C1408" s="250"/>
      <c r="D1408" s="250"/>
      <c r="E1408" s="190" t="s">
        <v>900</v>
      </c>
      <c r="F1408" s="190" t="s">
        <v>901</v>
      </c>
      <c r="G1408" s="190" t="s">
        <v>900</v>
      </c>
      <c r="H1408" s="191" t="s">
        <v>902</v>
      </c>
      <c r="I1408" s="190" t="s">
        <v>900</v>
      </c>
      <c r="J1408" s="191" t="s">
        <v>902</v>
      </c>
      <c r="K1408" s="191" t="s">
        <v>900</v>
      </c>
      <c r="L1408" s="191" t="s">
        <v>901</v>
      </c>
      <c r="M1408" s="191" t="s">
        <v>900</v>
      </c>
      <c r="N1408" s="191" t="s">
        <v>901</v>
      </c>
      <c r="O1408" s="251"/>
      <c r="P1408" s="191" t="s">
        <v>903</v>
      </c>
      <c r="Q1408" s="191" t="s">
        <v>904</v>
      </c>
      <c r="R1408" s="192" t="s">
        <v>905</v>
      </c>
      <c r="S1408" s="186"/>
    </row>
    <row r="1409" spans="1:19" s="184" customFormat="1" ht="15" customHeight="1">
      <c r="A1409" s="186"/>
      <c r="B1409" s="193" t="s">
        <v>666</v>
      </c>
      <c r="C1409" s="194" t="s">
        <v>943</v>
      </c>
      <c r="D1409" s="194" t="s">
        <v>914</v>
      </c>
      <c r="E1409" s="195">
        <v>2</v>
      </c>
      <c r="F1409" s="196">
        <v>0.16666666666666666</v>
      </c>
      <c r="G1409" s="195">
        <v>10</v>
      </c>
      <c r="H1409" s="196">
        <v>8.6058519793459545E-3</v>
      </c>
      <c r="I1409" s="195">
        <v>34</v>
      </c>
      <c r="J1409" s="196">
        <v>2.6591584545596746E-3</v>
      </c>
      <c r="K1409" s="195"/>
      <c r="L1409" s="196"/>
      <c r="M1409" s="195"/>
      <c r="N1409" s="196"/>
      <c r="O1409" s="197" t="s">
        <v>930</v>
      </c>
      <c r="P1409" s="198">
        <v>3.4</v>
      </c>
      <c r="Q1409" s="198">
        <v>3.4</v>
      </c>
      <c r="R1409" s="199"/>
      <c r="S1409" s="186"/>
    </row>
    <row r="1410" spans="1:19" s="184" customFormat="1" ht="15" customHeight="1">
      <c r="A1410" s="186"/>
      <c r="B1410" s="193" t="s">
        <v>711</v>
      </c>
      <c r="C1410" s="194" t="s">
        <v>917</v>
      </c>
      <c r="D1410" s="194" t="s">
        <v>914</v>
      </c>
      <c r="E1410" s="195">
        <v>3</v>
      </c>
      <c r="F1410" s="196">
        <v>0.06</v>
      </c>
      <c r="G1410" s="195">
        <v>47</v>
      </c>
      <c r="H1410" s="196">
        <v>4.0447504302925992E-2</v>
      </c>
      <c r="I1410" s="195">
        <v>225</v>
      </c>
      <c r="J1410" s="196">
        <v>1.7597372125762553E-2</v>
      </c>
      <c r="K1410" s="195"/>
      <c r="L1410" s="196"/>
      <c r="M1410" s="195"/>
      <c r="N1410" s="196"/>
      <c r="O1410" s="197" t="s">
        <v>930</v>
      </c>
      <c r="P1410" s="198">
        <v>4.7872340425531918</v>
      </c>
      <c r="Q1410" s="198">
        <v>4.7872340425531918</v>
      </c>
      <c r="R1410" s="199"/>
      <c r="S1410" s="186"/>
    </row>
    <row r="1411" spans="1:19" s="184" customFormat="1" ht="15" customHeight="1">
      <c r="A1411" s="186"/>
      <c r="B1411" s="193" t="s">
        <v>810</v>
      </c>
      <c r="C1411" s="194" t="s">
        <v>926</v>
      </c>
      <c r="D1411" s="194" t="s">
        <v>914</v>
      </c>
      <c r="E1411" s="195"/>
      <c r="F1411" s="196"/>
      <c r="G1411" s="195">
        <v>3</v>
      </c>
      <c r="H1411" s="196">
        <v>2.5817555938037868E-3</v>
      </c>
      <c r="I1411" s="195">
        <v>234</v>
      </c>
      <c r="J1411" s="196">
        <v>1.8301267010793053E-2</v>
      </c>
      <c r="K1411" s="195">
        <v>1</v>
      </c>
      <c r="L1411" s="196">
        <v>0.33333333333333331</v>
      </c>
      <c r="M1411" s="195">
        <v>125</v>
      </c>
      <c r="N1411" s="196">
        <v>0.53418803418803418</v>
      </c>
      <c r="O1411" s="197" t="s">
        <v>980</v>
      </c>
      <c r="P1411" s="198">
        <v>78</v>
      </c>
      <c r="Q1411" s="198">
        <v>34</v>
      </c>
      <c r="R1411" s="199"/>
      <c r="S1411" s="186"/>
    </row>
    <row r="1412" spans="1:19" s="184" customFormat="1" ht="15" customHeight="1">
      <c r="A1412" s="186"/>
      <c r="B1412" s="193" t="s">
        <v>664</v>
      </c>
      <c r="C1412" s="194" t="s">
        <v>943</v>
      </c>
      <c r="D1412" s="194" t="s">
        <v>907</v>
      </c>
      <c r="E1412" s="195">
        <v>79</v>
      </c>
      <c r="F1412" s="196">
        <v>0.75961538461538458</v>
      </c>
      <c r="G1412" s="195">
        <v>25</v>
      </c>
      <c r="H1412" s="196">
        <v>2.1514629948364887E-2</v>
      </c>
      <c r="I1412" s="195">
        <v>73</v>
      </c>
      <c r="J1412" s="196">
        <v>5.7093696230251841E-3</v>
      </c>
      <c r="K1412" s="195"/>
      <c r="L1412" s="196"/>
      <c r="M1412" s="195"/>
      <c r="N1412" s="196"/>
      <c r="O1412" s="197" t="s">
        <v>925</v>
      </c>
      <c r="P1412" s="198">
        <v>2.92</v>
      </c>
      <c r="Q1412" s="198">
        <v>2.92</v>
      </c>
      <c r="R1412" s="199">
        <v>0.48</v>
      </c>
      <c r="S1412" s="186"/>
    </row>
    <row r="1413" spans="1:19" s="184" customFormat="1" ht="15" customHeight="1">
      <c r="A1413" s="186"/>
      <c r="B1413" s="193" t="s">
        <v>396</v>
      </c>
      <c r="C1413" s="194" t="s">
        <v>1000</v>
      </c>
      <c r="D1413" s="194" t="s">
        <v>914</v>
      </c>
      <c r="E1413" s="195"/>
      <c r="F1413" s="196"/>
      <c r="G1413" s="195">
        <v>3</v>
      </c>
      <c r="H1413" s="196">
        <v>2.5817555938037868E-3</v>
      </c>
      <c r="I1413" s="195">
        <v>41</v>
      </c>
      <c r="J1413" s="196">
        <v>3.2066322540278431E-3</v>
      </c>
      <c r="K1413" s="195"/>
      <c r="L1413" s="196"/>
      <c r="M1413" s="195"/>
      <c r="N1413" s="196"/>
      <c r="O1413" s="197" t="s">
        <v>922</v>
      </c>
      <c r="P1413" s="198">
        <v>13.666666666666666</v>
      </c>
      <c r="Q1413" s="198">
        <v>13.666666666666666</v>
      </c>
      <c r="R1413" s="199"/>
      <c r="S1413" s="186"/>
    </row>
    <row r="1414" spans="1:19" s="184" customFormat="1" ht="15" customHeight="1">
      <c r="A1414" s="186"/>
      <c r="B1414" s="193" t="s">
        <v>677</v>
      </c>
      <c r="C1414" s="194" t="s">
        <v>926</v>
      </c>
      <c r="D1414" s="194" t="s">
        <v>914</v>
      </c>
      <c r="E1414" s="195">
        <v>3</v>
      </c>
      <c r="F1414" s="196">
        <v>0.21428571428571427</v>
      </c>
      <c r="G1414" s="195">
        <v>11</v>
      </c>
      <c r="H1414" s="196">
        <v>9.4664371772805508E-3</v>
      </c>
      <c r="I1414" s="195">
        <v>166</v>
      </c>
      <c r="J1414" s="196">
        <v>1.2982950101673706E-2</v>
      </c>
      <c r="K1414" s="195"/>
      <c r="L1414" s="196"/>
      <c r="M1414" s="195"/>
      <c r="N1414" s="196"/>
      <c r="O1414" s="197" t="s">
        <v>952</v>
      </c>
      <c r="P1414" s="198">
        <v>15.090909090909092</v>
      </c>
      <c r="Q1414" s="198">
        <v>15.090909090909092</v>
      </c>
      <c r="R1414" s="199"/>
      <c r="S1414" s="186"/>
    </row>
    <row r="1415" spans="1:19" s="184" customFormat="1" ht="15" customHeight="1">
      <c r="A1415" s="186"/>
      <c r="B1415" s="193" t="s">
        <v>660</v>
      </c>
      <c r="C1415" s="194" t="s">
        <v>943</v>
      </c>
      <c r="D1415" s="194" t="s">
        <v>914</v>
      </c>
      <c r="E1415" s="195"/>
      <c r="F1415" s="196"/>
      <c r="G1415" s="195">
        <v>17</v>
      </c>
      <c r="H1415" s="196">
        <v>1.4629948364888123E-2</v>
      </c>
      <c r="I1415" s="195">
        <v>240</v>
      </c>
      <c r="J1415" s="196">
        <v>1.8770530267480056E-2</v>
      </c>
      <c r="K1415" s="195"/>
      <c r="L1415" s="196"/>
      <c r="M1415" s="195"/>
      <c r="N1415" s="196"/>
      <c r="O1415" s="197" t="s">
        <v>908</v>
      </c>
      <c r="P1415" s="198">
        <v>14.117647058823529</v>
      </c>
      <c r="Q1415" s="198">
        <v>14.117647058823529</v>
      </c>
      <c r="R1415" s="199"/>
      <c r="S1415" s="186"/>
    </row>
    <row r="1416" spans="1:19" s="184" customFormat="1" ht="15" customHeight="1">
      <c r="A1416" s="186"/>
      <c r="B1416" s="193" t="s">
        <v>498</v>
      </c>
      <c r="C1416" s="194" t="s">
        <v>999</v>
      </c>
      <c r="D1416" s="194" t="s">
        <v>914</v>
      </c>
      <c r="E1416" s="195"/>
      <c r="F1416" s="196"/>
      <c r="G1416" s="195">
        <v>28</v>
      </c>
      <c r="H1416" s="196">
        <v>2.4096385542168676E-2</v>
      </c>
      <c r="I1416" s="195">
        <v>323</v>
      </c>
      <c r="J1416" s="196">
        <v>2.5262005318316908E-2</v>
      </c>
      <c r="K1416" s="195">
        <v>1</v>
      </c>
      <c r="L1416" s="196">
        <v>3.5714285714285712E-2</v>
      </c>
      <c r="M1416" s="195">
        <v>5</v>
      </c>
      <c r="N1416" s="196">
        <v>1.5479876160990712E-2</v>
      </c>
      <c r="O1416" s="197" t="s">
        <v>921</v>
      </c>
      <c r="P1416" s="198">
        <v>11.535714285714286</v>
      </c>
      <c r="Q1416" s="198">
        <v>10.962962962962964</v>
      </c>
      <c r="R1416" s="199"/>
      <c r="S1416" s="186"/>
    </row>
    <row r="1417" spans="1:19" s="184" customFormat="1" ht="15" customHeight="1">
      <c r="A1417" s="186"/>
      <c r="B1417" s="193" t="s">
        <v>523</v>
      </c>
      <c r="C1417" s="194" t="s">
        <v>1567</v>
      </c>
      <c r="D1417" s="194" t="s">
        <v>907</v>
      </c>
      <c r="E1417" s="195">
        <v>299</v>
      </c>
      <c r="F1417" s="196">
        <v>0.8214285714285714</v>
      </c>
      <c r="G1417" s="195">
        <v>65</v>
      </c>
      <c r="H1417" s="196">
        <v>5.5938037865748712E-2</v>
      </c>
      <c r="I1417" s="195">
        <v>210</v>
      </c>
      <c r="J1417" s="196">
        <v>1.642421398404505E-2</v>
      </c>
      <c r="K1417" s="195">
        <v>1</v>
      </c>
      <c r="L1417" s="196">
        <v>1.5384615384615385E-2</v>
      </c>
      <c r="M1417" s="195">
        <v>2</v>
      </c>
      <c r="N1417" s="196">
        <v>9.5238095238095247E-3</v>
      </c>
      <c r="O1417" s="197" t="s">
        <v>929</v>
      </c>
      <c r="P1417" s="198">
        <v>3.2307692307692308</v>
      </c>
      <c r="Q1417" s="198">
        <v>3.0625</v>
      </c>
      <c r="R1417" s="199">
        <v>0.93846153846153846</v>
      </c>
      <c r="S1417" s="186"/>
    </row>
    <row r="1418" spans="1:19" s="184" customFormat="1" ht="15" customHeight="1">
      <c r="A1418" s="186"/>
      <c r="B1418" s="193" t="s">
        <v>385</v>
      </c>
      <c r="C1418" s="194" t="s">
        <v>1000</v>
      </c>
      <c r="D1418" s="194" t="s">
        <v>907</v>
      </c>
      <c r="E1418" s="195"/>
      <c r="F1418" s="196"/>
      <c r="G1418" s="195">
        <v>4</v>
      </c>
      <c r="H1418" s="196">
        <v>3.4423407917383822E-3</v>
      </c>
      <c r="I1418" s="195">
        <v>53</v>
      </c>
      <c r="J1418" s="196">
        <v>4.1451587674018455E-3</v>
      </c>
      <c r="K1418" s="195"/>
      <c r="L1418" s="196"/>
      <c r="M1418" s="195"/>
      <c r="N1418" s="196"/>
      <c r="O1418" s="197" t="s">
        <v>948</v>
      </c>
      <c r="P1418" s="198">
        <v>13.25</v>
      </c>
      <c r="Q1418" s="198">
        <v>13.25</v>
      </c>
      <c r="R1418" s="199">
        <v>5.75</v>
      </c>
      <c r="S1418" s="186"/>
    </row>
    <row r="1419" spans="1:19" s="184" customFormat="1" ht="15" customHeight="1">
      <c r="A1419" s="186"/>
      <c r="B1419" s="193" t="s">
        <v>535</v>
      </c>
      <c r="C1419" s="194" t="s">
        <v>1567</v>
      </c>
      <c r="D1419" s="194" t="s">
        <v>914</v>
      </c>
      <c r="E1419" s="195"/>
      <c r="F1419" s="196"/>
      <c r="G1419" s="195">
        <v>70</v>
      </c>
      <c r="H1419" s="196">
        <v>6.0240963855421686E-2</v>
      </c>
      <c r="I1419" s="195">
        <v>747</v>
      </c>
      <c r="J1419" s="196">
        <v>5.8423275457531676E-2</v>
      </c>
      <c r="K1419" s="195">
        <v>4</v>
      </c>
      <c r="L1419" s="196">
        <v>5.7142857142857141E-2</v>
      </c>
      <c r="M1419" s="195">
        <v>27</v>
      </c>
      <c r="N1419" s="196">
        <v>3.614457831325301E-2</v>
      </c>
      <c r="O1419" s="197" t="s">
        <v>921</v>
      </c>
      <c r="P1419" s="198">
        <v>10.671428571428571</v>
      </c>
      <c r="Q1419" s="198">
        <v>9.5757575757575761</v>
      </c>
      <c r="R1419" s="199"/>
      <c r="S1419" s="186"/>
    </row>
    <row r="1420" spans="1:19" s="184" customFormat="1" ht="15" customHeight="1">
      <c r="A1420" s="186"/>
      <c r="B1420" s="193" t="s">
        <v>654</v>
      </c>
      <c r="C1420" s="194" t="s">
        <v>916</v>
      </c>
      <c r="D1420" s="194" t="s">
        <v>914</v>
      </c>
      <c r="E1420" s="195"/>
      <c r="F1420" s="196"/>
      <c r="G1420" s="195">
        <v>15</v>
      </c>
      <c r="H1420" s="196">
        <v>1.2908777969018933E-2</v>
      </c>
      <c r="I1420" s="195">
        <v>150</v>
      </c>
      <c r="J1420" s="196">
        <v>1.1731581417175035E-2</v>
      </c>
      <c r="K1420" s="195"/>
      <c r="L1420" s="196"/>
      <c r="M1420" s="195"/>
      <c r="N1420" s="196"/>
      <c r="O1420" s="197" t="s">
        <v>923</v>
      </c>
      <c r="P1420" s="198">
        <v>10</v>
      </c>
      <c r="Q1420" s="198">
        <v>10</v>
      </c>
      <c r="R1420" s="199"/>
      <c r="S1420" s="186"/>
    </row>
    <row r="1421" spans="1:19" s="184" customFormat="1" ht="15" customHeight="1">
      <c r="A1421" s="186"/>
      <c r="B1421" s="193" t="s">
        <v>541</v>
      </c>
      <c r="C1421" s="194" t="s">
        <v>1567</v>
      </c>
      <c r="D1421" s="194" t="s">
        <v>914</v>
      </c>
      <c r="E1421" s="195">
        <v>5</v>
      </c>
      <c r="F1421" s="196">
        <v>2.0920502092050208E-2</v>
      </c>
      <c r="G1421" s="195">
        <v>234</v>
      </c>
      <c r="H1421" s="196">
        <v>0.20137693631669534</v>
      </c>
      <c r="I1421" s="195">
        <v>2063</v>
      </c>
      <c r="J1421" s="196">
        <v>0.1613483497575473</v>
      </c>
      <c r="K1421" s="195">
        <v>8</v>
      </c>
      <c r="L1421" s="196">
        <v>3.4188034188034191E-2</v>
      </c>
      <c r="M1421" s="195">
        <v>40</v>
      </c>
      <c r="N1421" s="196">
        <v>1.9389238972370333E-2</v>
      </c>
      <c r="O1421" s="197" t="s">
        <v>936</v>
      </c>
      <c r="P1421" s="198">
        <v>8.8162393162393169</v>
      </c>
      <c r="Q1421" s="198">
        <v>8.269911504424778</v>
      </c>
      <c r="R1421" s="199"/>
      <c r="S1421" s="186"/>
    </row>
    <row r="1422" spans="1:19" s="184" customFormat="1" ht="15" customHeight="1">
      <c r="A1422" s="186"/>
      <c r="B1422" s="193" t="s">
        <v>658</v>
      </c>
      <c r="C1422" s="194" t="s">
        <v>943</v>
      </c>
      <c r="D1422" s="194" t="s">
        <v>907</v>
      </c>
      <c r="E1422" s="195">
        <v>4</v>
      </c>
      <c r="F1422" s="196">
        <v>0.36363636363636365</v>
      </c>
      <c r="G1422" s="195">
        <v>7</v>
      </c>
      <c r="H1422" s="196">
        <v>6.024096385542169E-3</v>
      </c>
      <c r="I1422" s="195">
        <v>86</v>
      </c>
      <c r="J1422" s="196">
        <v>6.7261066791803534E-3</v>
      </c>
      <c r="K1422" s="195"/>
      <c r="L1422" s="196"/>
      <c r="M1422" s="195"/>
      <c r="N1422" s="196"/>
      <c r="O1422" s="197" t="s">
        <v>952</v>
      </c>
      <c r="P1422" s="198">
        <v>12.285714285714286</v>
      </c>
      <c r="Q1422" s="198">
        <v>12.285714285714286</v>
      </c>
      <c r="R1422" s="199">
        <v>0.8571428571428571</v>
      </c>
      <c r="S1422" s="186"/>
    </row>
    <row r="1423" spans="1:19" s="184" customFormat="1" ht="15" customHeight="1">
      <c r="A1423" s="186"/>
      <c r="B1423" s="193" t="s">
        <v>710</v>
      </c>
      <c r="C1423" s="194" t="s">
        <v>917</v>
      </c>
      <c r="D1423" s="194" t="s">
        <v>914</v>
      </c>
      <c r="E1423" s="195"/>
      <c r="F1423" s="196"/>
      <c r="G1423" s="195">
        <v>24</v>
      </c>
      <c r="H1423" s="196">
        <v>2.0654044750430294E-2</v>
      </c>
      <c r="I1423" s="195">
        <v>51</v>
      </c>
      <c r="J1423" s="196">
        <v>3.9887376818395119E-3</v>
      </c>
      <c r="K1423" s="195"/>
      <c r="L1423" s="196"/>
      <c r="M1423" s="195"/>
      <c r="N1423" s="196"/>
      <c r="O1423" s="197" t="s">
        <v>930</v>
      </c>
      <c r="P1423" s="198">
        <v>2.125</v>
      </c>
      <c r="Q1423" s="198">
        <v>2.125</v>
      </c>
      <c r="R1423" s="199"/>
      <c r="S1423" s="186"/>
    </row>
    <row r="1424" spans="1:19" s="184" customFormat="1" ht="15" customHeight="1">
      <c r="A1424" s="186"/>
      <c r="B1424" s="193" t="s">
        <v>675</v>
      </c>
      <c r="C1424" s="194" t="s">
        <v>926</v>
      </c>
      <c r="D1424" s="194" t="s">
        <v>914</v>
      </c>
      <c r="E1424" s="195"/>
      <c r="F1424" s="196"/>
      <c r="G1424" s="195">
        <v>8</v>
      </c>
      <c r="H1424" s="196">
        <v>6.8846815834767644E-3</v>
      </c>
      <c r="I1424" s="195">
        <v>60</v>
      </c>
      <c r="J1424" s="196">
        <v>4.692632566870014E-3</v>
      </c>
      <c r="K1424" s="195"/>
      <c r="L1424" s="196"/>
      <c r="M1424" s="195"/>
      <c r="N1424" s="196"/>
      <c r="O1424" s="197" t="s">
        <v>943</v>
      </c>
      <c r="P1424" s="198">
        <v>7.5</v>
      </c>
      <c r="Q1424" s="198">
        <v>7.5</v>
      </c>
      <c r="R1424" s="199"/>
      <c r="S1424" s="186"/>
    </row>
    <row r="1425" spans="1:19" s="184" customFormat="1" ht="15" customHeight="1">
      <c r="A1425" s="186"/>
      <c r="B1425" s="193" t="s">
        <v>663</v>
      </c>
      <c r="C1425" s="194" t="s">
        <v>943</v>
      </c>
      <c r="D1425" s="194" t="s">
        <v>907</v>
      </c>
      <c r="E1425" s="195"/>
      <c r="F1425" s="196"/>
      <c r="G1425" s="195">
        <v>5</v>
      </c>
      <c r="H1425" s="196">
        <v>4.3029259896729772E-3</v>
      </c>
      <c r="I1425" s="195">
        <v>23</v>
      </c>
      <c r="J1425" s="196">
        <v>1.7988424839668388E-3</v>
      </c>
      <c r="K1425" s="195"/>
      <c r="L1425" s="196"/>
      <c r="M1425" s="195"/>
      <c r="N1425" s="196"/>
      <c r="O1425" s="197" t="s">
        <v>908</v>
      </c>
      <c r="P1425" s="198">
        <v>4.5999999999999996</v>
      </c>
      <c r="Q1425" s="198">
        <v>4.5999999999999996</v>
      </c>
      <c r="R1425" s="199">
        <v>0.2</v>
      </c>
      <c r="S1425" s="186"/>
    </row>
    <row r="1426" spans="1:19" s="184" customFormat="1" ht="15" customHeight="1">
      <c r="A1426" s="186"/>
      <c r="B1426" s="193" t="s">
        <v>497</v>
      </c>
      <c r="C1426" s="194" t="s">
        <v>999</v>
      </c>
      <c r="D1426" s="194" t="s">
        <v>914</v>
      </c>
      <c r="E1426" s="195"/>
      <c r="F1426" s="196"/>
      <c r="G1426" s="195">
        <v>3</v>
      </c>
      <c r="H1426" s="196">
        <v>2.5817555938037868E-3</v>
      </c>
      <c r="I1426" s="195">
        <v>43</v>
      </c>
      <c r="J1426" s="196">
        <v>3.3630533395901767E-3</v>
      </c>
      <c r="K1426" s="195">
        <v>1</v>
      </c>
      <c r="L1426" s="196">
        <v>0.33333333333333331</v>
      </c>
      <c r="M1426" s="195">
        <v>12</v>
      </c>
      <c r="N1426" s="196">
        <v>0.27906976744186046</v>
      </c>
      <c r="O1426" s="197" t="s">
        <v>916</v>
      </c>
      <c r="P1426" s="198">
        <v>14.333333333333334</v>
      </c>
      <c r="Q1426" s="198">
        <v>7.5</v>
      </c>
      <c r="R1426" s="199"/>
      <c r="S1426" s="186"/>
    </row>
    <row r="1427" spans="1:19" s="184" customFormat="1" ht="15" customHeight="1">
      <c r="A1427" s="186"/>
      <c r="B1427" s="193" t="s">
        <v>527</v>
      </c>
      <c r="C1427" s="194" t="s">
        <v>1567</v>
      </c>
      <c r="D1427" s="194" t="s">
        <v>907</v>
      </c>
      <c r="E1427" s="195">
        <v>12</v>
      </c>
      <c r="F1427" s="196">
        <v>0.48</v>
      </c>
      <c r="G1427" s="195">
        <v>13</v>
      </c>
      <c r="H1427" s="196">
        <v>1.1187607573149742E-2</v>
      </c>
      <c r="I1427" s="195">
        <v>125</v>
      </c>
      <c r="J1427" s="196">
        <v>9.7763178476458629E-3</v>
      </c>
      <c r="K1427" s="195">
        <v>3</v>
      </c>
      <c r="L1427" s="196">
        <v>0.23076923076923078</v>
      </c>
      <c r="M1427" s="195">
        <v>6</v>
      </c>
      <c r="N1427" s="196">
        <v>4.8000000000000001E-2</v>
      </c>
      <c r="O1427" s="197" t="s">
        <v>920</v>
      </c>
      <c r="P1427" s="198">
        <v>9.615384615384615</v>
      </c>
      <c r="Q1427" s="198">
        <v>8</v>
      </c>
      <c r="R1427" s="199">
        <v>4.7692307692307692</v>
      </c>
      <c r="S1427" s="186"/>
    </row>
    <row r="1428" spans="1:19" s="184" customFormat="1" ht="15" customHeight="1">
      <c r="A1428" s="186"/>
      <c r="B1428" s="193" t="s">
        <v>534</v>
      </c>
      <c r="C1428" s="194" t="s">
        <v>1567</v>
      </c>
      <c r="D1428" s="194" t="s">
        <v>914</v>
      </c>
      <c r="E1428" s="195"/>
      <c r="F1428" s="196"/>
      <c r="G1428" s="195">
        <v>17</v>
      </c>
      <c r="H1428" s="196">
        <v>1.4629948364888123E-2</v>
      </c>
      <c r="I1428" s="195">
        <v>284</v>
      </c>
      <c r="J1428" s="196">
        <v>2.2211794149851399E-2</v>
      </c>
      <c r="K1428" s="195">
        <v>11</v>
      </c>
      <c r="L1428" s="196">
        <v>0.6470588235294118</v>
      </c>
      <c r="M1428" s="195">
        <v>61</v>
      </c>
      <c r="N1428" s="196">
        <v>0.21478873239436619</v>
      </c>
      <c r="O1428" s="197" t="s">
        <v>925</v>
      </c>
      <c r="P1428" s="198">
        <v>16.705882352941178</v>
      </c>
      <c r="Q1428" s="198">
        <v>10.333333333333334</v>
      </c>
      <c r="R1428" s="199"/>
      <c r="S1428" s="186"/>
    </row>
    <row r="1429" spans="1:19" s="184" customFormat="1" ht="15" customHeight="1">
      <c r="A1429" s="186"/>
      <c r="B1429" s="193" t="s">
        <v>699</v>
      </c>
      <c r="C1429" s="194" t="s">
        <v>939</v>
      </c>
      <c r="D1429" s="194" t="s">
        <v>914</v>
      </c>
      <c r="E1429" s="195"/>
      <c r="F1429" s="196"/>
      <c r="G1429" s="195">
        <v>6</v>
      </c>
      <c r="H1429" s="196">
        <v>5.1635111876075735E-3</v>
      </c>
      <c r="I1429" s="195">
        <v>35</v>
      </c>
      <c r="J1429" s="196">
        <v>2.7373689973408414E-3</v>
      </c>
      <c r="K1429" s="195"/>
      <c r="L1429" s="196"/>
      <c r="M1429" s="195"/>
      <c r="N1429" s="196"/>
      <c r="O1429" s="197" t="s">
        <v>924</v>
      </c>
      <c r="P1429" s="198">
        <v>5.833333333333333</v>
      </c>
      <c r="Q1429" s="198">
        <v>5.833333333333333</v>
      </c>
      <c r="R1429" s="199"/>
      <c r="S1429" s="186"/>
    </row>
    <row r="1430" spans="1:19" s="184" customFormat="1" ht="15" customHeight="1">
      <c r="A1430" s="186"/>
      <c r="B1430" s="193" t="s">
        <v>528</v>
      </c>
      <c r="C1430" s="194" t="s">
        <v>1567</v>
      </c>
      <c r="D1430" s="194" t="s">
        <v>914</v>
      </c>
      <c r="E1430" s="195"/>
      <c r="F1430" s="196"/>
      <c r="G1430" s="195">
        <v>30</v>
      </c>
      <c r="H1430" s="196">
        <v>2.5817555938037865E-2</v>
      </c>
      <c r="I1430" s="195">
        <v>401</v>
      </c>
      <c r="J1430" s="196">
        <v>3.1362427655247931E-2</v>
      </c>
      <c r="K1430" s="195"/>
      <c r="L1430" s="196"/>
      <c r="M1430" s="195"/>
      <c r="N1430" s="196"/>
      <c r="O1430" s="197" t="s">
        <v>941</v>
      </c>
      <c r="P1430" s="198">
        <v>13.366666666666667</v>
      </c>
      <c r="Q1430" s="198">
        <v>13.366666666666667</v>
      </c>
      <c r="R1430" s="199"/>
      <c r="S1430" s="186"/>
    </row>
    <row r="1431" spans="1:19" s="184" customFormat="1" ht="15" customHeight="1">
      <c r="A1431" s="186"/>
      <c r="B1431" s="193" t="s">
        <v>317</v>
      </c>
      <c r="C1431" s="194" t="s">
        <v>1566</v>
      </c>
      <c r="D1431" s="194" t="s">
        <v>914</v>
      </c>
      <c r="E1431" s="195"/>
      <c r="F1431" s="196"/>
      <c r="G1431" s="195">
        <v>3</v>
      </c>
      <c r="H1431" s="196">
        <v>2.5817555938037868E-3</v>
      </c>
      <c r="I1431" s="195">
        <v>26</v>
      </c>
      <c r="J1431" s="196">
        <v>2.0334741123103394E-3</v>
      </c>
      <c r="K1431" s="195"/>
      <c r="L1431" s="196"/>
      <c r="M1431" s="195"/>
      <c r="N1431" s="196"/>
      <c r="O1431" s="197" t="s">
        <v>931</v>
      </c>
      <c r="P1431" s="198">
        <v>8.6666666666666661</v>
      </c>
      <c r="Q1431" s="198">
        <v>8.6666666666666661</v>
      </c>
      <c r="R1431" s="199"/>
      <c r="S1431" s="186"/>
    </row>
    <row r="1432" spans="1:19" s="184" customFormat="1" ht="15" customHeight="1">
      <c r="A1432" s="186"/>
      <c r="B1432" s="193" t="s">
        <v>530</v>
      </c>
      <c r="C1432" s="194" t="s">
        <v>1567</v>
      </c>
      <c r="D1432" s="194" t="s">
        <v>914</v>
      </c>
      <c r="E1432" s="195"/>
      <c r="F1432" s="196"/>
      <c r="G1432" s="195">
        <v>272</v>
      </c>
      <c r="H1432" s="196">
        <v>0.23407917383820998</v>
      </c>
      <c r="I1432" s="195">
        <v>3684</v>
      </c>
      <c r="J1432" s="196">
        <v>0.28812763960581889</v>
      </c>
      <c r="K1432" s="195">
        <v>17</v>
      </c>
      <c r="L1432" s="196">
        <v>6.25E-2</v>
      </c>
      <c r="M1432" s="195">
        <v>170</v>
      </c>
      <c r="N1432" s="196">
        <v>4.6145494028230184E-2</v>
      </c>
      <c r="O1432" s="197" t="s">
        <v>919</v>
      </c>
      <c r="P1432" s="198">
        <v>13.544117647058824</v>
      </c>
      <c r="Q1432" s="198">
        <v>11.725490196078431</v>
      </c>
      <c r="R1432" s="199"/>
      <c r="S1432" s="186"/>
    </row>
    <row r="1433" spans="1:19" s="184" customFormat="1" ht="15" customHeight="1">
      <c r="A1433" s="186"/>
      <c r="B1433" s="193" t="s">
        <v>750</v>
      </c>
      <c r="C1433" s="194" t="s">
        <v>921</v>
      </c>
      <c r="D1433" s="194" t="s">
        <v>914</v>
      </c>
      <c r="E1433" s="195"/>
      <c r="F1433" s="196"/>
      <c r="G1433" s="195">
        <v>11</v>
      </c>
      <c r="H1433" s="196">
        <v>9.4664371772805508E-3</v>
      </c>
      <c r="I1433" s="195">
        <v>127</v>
      </c>
      <c r="J1433" s="196">
        <v>9.9327389332081965E-3</v>
      </c>
      <c r="K1433" s="195">
        <v>2</v>
      </c>
      <c r="L1433" s="196">
        <v>0.18181818181818182</v>
      </c>
      <c r="M1433" s="195">
        <v>8</v>
      </c>
      <c r="N1433" s="196">
        <v>6.2992125984251968E-2</v>
      </c>
      <c r="O1433" s="197" t="s">
        <v>926</v>
      </c>
      <c r="P1433" s="198">
        <v>11.545454545454545</v>
      </c>
      <c r="Q1433" s="198">
        <v>9.2222222222222214</v>
      </c>
      <c r="R1433" s="199"/>
      <c r="S1433" s="186"/>
    </row>
    <row r="1434" spans="1:19" s="184" customFormat="1" ht="15" customHeight="1">
      <c r="A1434" s="186"/>
      <c r="B1434" s="193" t="s">
        <v>540</v>
      </c>
      <c r="C1434" s="194" t="s">
        <v>1567</v>
      </c>
      <c r="D1434" s="194" t="s">
        <v>914</v>
      </c>
      <c r="E1434" s="195"/>
      <c r="F1434" s="196"/>
      <c r="G1434" s="195">
        <v>62</v>
      </c>
      <c r="H1434" s="196">
        <v>5.3356282271944923E-2</v>
      </c>
      <c r="I1434" s="195">
        <v>643</v>
      </c>
      <c r="J1434" s="196">
        <v>5.0289379008290315E-2</v>
      </c>
      <c r="K1434" s="195">
        <v>18</v>
      </c>
      <c r="L1434" s="196">
        <v>0.29032258064516131</v>
      </c>
      <c r="M1434" s="195">
        <v>97</v>
      </c>
      <c r="N1434" s="196">
        <v>0.15085536547433903</v>
      </c>
      <c r="O1434" s="197" t="s">
        <v>924</v>
      </c>
      <c r="P1434" s="198">
        <v>10.370967741935484</v>
      </c>
      <c r="Q1434" s="198">
        <v>7.8636363636363633</v>
      </c>
      <c r="R1434" s="199"/>
      <c r="S1434" s="186"/>
    </row>
    <row r="1435" spans="1:19" s="184" customFormat="1" ht="15" customHeight="1">
      <c r="A1435" s="186"/>
      <c r="B1435" s="193" t="s">
        <v>521</v>
      </c>
      <c r="C1435" s="194" t="s">
        <v>1567</v>
      </c>
      <c r="D1435" s="194" t="s">
        <v>907</v>
      </c>
      <c r="E1435" s="195">
        <v>1</v>
      </c>
      <c r="F1435" s="196">
        <v>0.14285714285714285</v>
      </c>
      <c r="G1435" s="195">
        <v>6</v>
      </c>
      <c r="H1435" s="196">
        <v>5.1635111876075735E-3</v>
      </c>
      <c r="I1435" s="195">
        <v>72</v>
      </c>
      <c r="J1435" s="196">
        <v>5.6311590802440173E-3</v>
      </c>
      <c r="K1435" s="195"/>
      <c r="L1435" s="196"/>
      <c r="M1435" s="195"/>
      <c r="N1435" s="196"/>
      <c r="O1435" s="197" t="s">
        <v>950</v>
      </c>
      <c r="P1435" s="198">
        <v>12</v>
      </c>
      <c r="Q1435" s="198">
        <v>12</v>
      </c>
      <c r="R1435" s="199">
        <v>7.833333333333333</v>
      </c>
      <c r="S1435" s="186"/>
    </row>
    <row r="1436" spans="1:19" s="184" customFormat="1" ht="15" customHeight="1">
      <c r="A1436" s="186"/>
      <c r="B1436" s="193" t="s">
        <v>529</v>
      </c>
      <c r="C1436" s="194" t="s">
        <v>1567</v>
      </c>
      <c r="D1436" s="194" t="s">
        <v>914</v>
      </c>
      <c r="E1436" s="195"/>
      <c r="F1436" s="196"/>
      <c r="G1436" s="195">
        <v>92</v>
      </c>
      <c r="H1436" s="196">
        <v>7.9173838209982791E-2</v>
      </c>
      <c r="I1436" s="195">
        <v>1755</v>
      </c>
      <c r="J1436" s="196">
        <v>0.13725950258094791</v>
      </c>
      <c r="K1436" s="195">
        <v>36</v>
      </c>
      <c r="L1436" s="196">
        <v>0.39130434782608697</v>
      </c>
      <c r="M1436" s="195">
        <v>533</v>
      </c>
      <c r="N1436" s="196">
        <v>0.3037037037037037</v>
      </c>
      <c r="O1436" s="197" t="s">
        <v>943</v>
      </c>
      <c r="P1436" s="198">
        <v>19.076086956521738</v>
      </c>
      <c r="Q1436" s="198">
        <v>10.821428571428571</v>
      </c>
      <c r="R1436" s="199"/>
      <c r="S1436" s="186"/>
    </row>
    <row r="1437" spans="1:19" s="184" customFormat="1" ht="15" customHeight="1">
      <c r="A1437" s="186"/>
      <c r="B1437" s="193" t="s">
        <v>522</v>
      </c>
      <c r="C1437" s="194" t="s">
        <v>1567</v>
      </c>
      <c r="D1437" s="194" t="s">
        <v>907</v>
      </c>
      <c r="E1437" s="195">
        <v>2</v>
      </c>
      <c r="F1437" s="196">
        <v>0.16666666666666666</v>
      </c>
      <c r="G1437" s="195">
        <v>10</v>
      </c>
      <c r="H1437" s="196">
        <v>8.6058519793459545E-3</v>
      </c>
      <c r="I1437" s="195">
        <v>58</v>
      </c>
      <c r="J1437" s="196">
        <v>4.5362114813076804E-3</v>
      </c>
      <c r="K1437" s="195"/>
      <c r="L1437" s="196"/>
      <c r="M1437" s="195"/>
      <c r="N1437" s="196"/>
      <c r="O1437" s="197" t="s">
        <v>917</v>
      </c>
      <c r="P1437" s="198">
        <v>5.8</v>
      </c>
      <c r="Q1437" s="198">
        <v>5.8</v>
      </c>
      <c r="R1437" s="199">
        <v>4.5999999999999996</v>
      </c>
      <c r="S1437" s="186"/>
    </row>
    <row r="1438" spans="1:19" s="184" customFormat="1" ht="15" customHeight="1">
      <c r="A1438" s="186"/>
      <c r="B1438" s="193" t="s">
        <v>696</v>
      </c>
      <c r="C1438" s="194" t="s">
        <v>939</v>
      </c>
      <c r="D1438" s="194" t="s">
        <v>914</v>
      </c>
      <c r="E1438" s="195"/>
      <c r="F1438" s="196"/>
      <c r="G1438" s="195">
        <v>8</v>
      </c>
      <c r="H1438" s="196">
        <v>6.8846815834767644E-3</v>
      </c>
      <c r="I1438" s="195">
        <v>47</v>
      </c>
      <c r="J1438" s="196">
        <v>3.6758955107148443E-3</v>
      </c>
      <c r="K1438" s="195"/>
      <c r="L1438" s="196"/>
      <c r="M1438" s="195"/>
      <c r="N1438" s="196"/>
      <c r="O1438" s="197" t="s">
        <v>925</v>
      </c>
      <c r="P1438" s="198">
        <v>5.875</v>
      </c>
      <c r="Q1438" s="198">
        <v>5.875</v>
      </c>
      <c r="R1438" s="199"/>
      <c r="S1438" s="186"/>
    </row>
    <row r="1439" spans="1:19" s="184" customFormat="1" ht="15" customHeight="1">
      <c r="A1439" s="186"/>
      <c r="B1439" s="193" t="s">
        <v>526</v>
      </c>
      <c r="C1439" s="194" t="s">
        <v>1567</v>
      </c>
      <c r="D1439" s="194" t="s">
        <v>907</v>
      </c>
      <c r="E1439" s="195"/>
      <c r="F1439" s="196"/>
      <c r="G1439" s="195">
        <v>6</v>
      </c>
      <c r="H1439" s="196">
        <v>5.1635111876075735E-3</v>
      </c>
      <c r="I1439" s="195">
        <v>130</v>
      </c>
      <c r="J1439" s="196">
        <v>1.0167370561551698E-2</v>
      </c>
      <c r="K1439" s="195">
        <v>2</v>
      </c>
      <c r="L1439" s="196">
        <v>0.33333333333333331</v>
      </c>
      <c r="M1439" s="195">
        <v>53</v>
      </c>
      <c r="N1439" s="196">
        <v>0.40769230769230769</v>
      </c>
      <c r="O1439" s="197" t="s">
        <v>929</v>
      </c>
      <c r="P1439" s="198">
        <v>21.666666666666668</v>
      </c>
      <c r="Q1439" s="198">
        <v>13.25</v>
      </c>
      <c r="R1439" s="199">
        <v>2.5</v>
      </c>
      <c r="S1439" s="186"/>
    </row>
    <row r="1440" spans="1:19" s="184" customFormat="1" ht="15" customHeight="1">
      <c r="A1440" s="186"/>
      <c r="B1440" s="193" t="s">
        <v>624</v>
      </c>
      <c r="C1440" s="194" t="s">
        <v>920</v>
      </c>
      <c r="D1440" s="194" t="s">
        <v>914</v>
      </c>
      <c r="E1440" s="195">
        <v>1</v>
      </c>
      <c r="F1440" s="196">
        <v>0.25</v>
      </c>
      <c r="G1440" s="195">
        <v>3</v>
      </c>
      <c r="H1440" s="196">
        <v>2.5817555938037868E-3</v>
      </c>
      <c r="I1440" s="195">
        <v>12</v>
      </c>
      <c r="J1440" s="196">
        <v>9.3852651337400278E-4</v>
      </c>
      <c r="K1440" s="195"/>
      <c r="L1440" s="196"/>
      <c r="M1440" s="195"/>
      <c r="N1440" s="196"/>
      <c r="O1440" s="197" t="s">
        <v>926</v>
      </c>
      <c r="P1440" s="198">
        <v>4</v>
      </c>
      <c r="Q1440" s="198">
        <v>4</v>
      </c>
      <c r="R1440" s="199"/>
      <c r="S1440" s="186"/>
    </row>
    <row r="1441" spans="1:19" s="184" customFormat="1" ht="18.75" customHeight="1">
      <c r="A1441" s="186"/>
      <c r="B1441" s="200" t="s">
        <v>1006</v>
      </c>
      <c r="C1441" s="201"/>
      <c r="D1441" s="201"/>
      <c r="E1441" s="202">
        <v>3</v>
      </c>
      <c r="F1441" s="203">
        <v>0.15789473684210525</v>
      </c>
      <c r="G1441" s="202">
        <v>16</v>
      </c>
      <c r="H1441" s="203">
        <v>1.3769363166953529E-2</v>
      </c>
      <c r="I1441" s="202">
        <v>191</v>
      </c>
      <c r="J1441" s="203">
        <v>1.4938213671202879E-2</v>
      </c>
      <c r="K1441" s="202">
        <v>3</v>
      </c>
      <c r="L1441" s="203">
        <v>0.1875</v>
      </c>
      <c r="M1441" s="202">
        <v>24</v>
      </c>
      <c r="N1441" s="203">
        <v>0.1256544502617801</v>
      </c>
      <c r="O1441" s="201"/>
      <c r="P1441" s="204">
        <v>11.9375</v>
      </c>
      <c r="Q1441" s="204">
        <v>9.4615384615384617</v>
      </c>
      <c r="R1441" s="205">
        <v>7.8125</v>
      </c>
      <c r="S1441" s="186"/>
    </row>
    <row r="1442" spans="1:19" s="184" customFormat="1" ht="18" customHeight="1">
      <c r="A1442" s="186"/>
      <c r="B1442" s="200" t="s">
        <v>1007</v>
      </c>
      <c r="C1442" s="201"/>
      <c r="D1442" s="201"/>
      <c r="E1442" s="202">
        <v>4</v>
      </c>
      <c r="F1442" s="203">
        <v>0.125</v>
      </c>
      <c r="G1442" s="202">
        <v>28</v>
      </c>
      <c r="H1442" s="203">
        <v>2.4096385542168676E-2</v>
      </c>
      <c r="I1442" s="202">
        <v>374</v>
      </c>
      <c r="J1442" s="203">
        <v>2.9250743000156423E-2</v>
      </c>
      <c r="K1442" s="202">
        <v>8</v>
      </c>
      <c r="L1442" s="203">
        <v>0.2857142857142857</v>
      </c>
      <c r="M1442" s="202">
        <v>96</v>
      </c>
      <c r="N1442" s="203">
        <v>0.25668449197860965</v>
      </c>
      <c r="O1442" s="201"/>
      <c r="P1442" s="204">
        <v>13.357142857142858</v>
      </c>
      <c r="Q1442" s="204">
        <v>8.5</v>
      </c>
      <c r="R1442" s="206"/>
      <c r="S1442" s="186"/>
    </row>
    <row r="1443" spans="1:19" s="184" customFormat="1" ht="18" customHeight="1">
      <c r="A1443" s="186"/>
      <c r="B1443" s="207" t="s">
        <v>887</v>
      </c>
      <c r="C1443" s="208"/>
      <c r="D1443" s="208"/>
      <c r="E1443" s="209">
        <v>418</v>
      </c>
      <c r="F1443" s="210">
        <v>0.26455696202531648</v>
      </c>
      <c r="G1443" s="209">
        <v>1162</v>
      </c>
      <c r="H1443" s="210">
        <v>1</v>
      </c>
      <c r="I1443" s="209">
        <v>12786</v>
      </c>
      <c r="J1443" s="210">
        <v>1</v>
      </c>
      <c r="K1443" s="209">
        <v>116</v>
      </c>
      <c r="L1443" s="210">
        <v>9.9827882960413075E-2</v>
      </c>
      <c r="M1443" s="209">
        <v>1242</v>
      </c>
      <c r="N1443" s="210">
        <v>9.7137494134209287E-2</v>
      </c>
      <c r="O1443" s="208"/>
      <c r="P1443" s="211">
        <v>11.003442340791738</v>
      </c>
      <c r="Q1443" s="211">
        <v>9.0267686424474185</v>
      </c>
      <c r="R1443" s="212">
        <v>2.5350318471337578</v>
      </c>
      <c r="S1443" s="186"/>
    </row>
    <row r="1444" spans="1:19" s="184" customFormat="1" ht="15.75" customHeight="1">
      <c r="A1444" s="186"/>
      <c r="B1444" s="255" t="s">
        <v>988</v>
      </c>
      <c r="C1444" s="255"/>
      <c r="D1444" s="255"/>
      <c r="E1444" s="255"/>
      <c r="F1444" s="255"/>
      <c r="G1444" s="255"/>
      <c r="H1444" s="255"/>
      <c r="I1444" s="255"/>
      <c r="J1444" s="255"/>
      <c r="K1444" s="255"/>
      <c r="L1444" s="255"/>
      <c r="M1444" s="255"/>
      <c r="N1444" s="255"/>
      <c r="O1444" s="255"/>
      <c r="P1444" s="255"/>
      <c r="Q1444" s="255"/>
      <c r="R1444" s="255"/>
      <c r="S1444" s="186"/>
    </row>
    <row r="1445" spans="1:19" s="184" customFormat="1" ht="9" customHeight="1">
      <c r="A1445" s="186"/>
      <c r="B1445" s="186"/>
      <c r="C1445" s="186"/>
      <c r="D1445" s="186"/>
      <c r="E1445" s="186"/>
      <c r="F1445" s="186"/>
      <c r="G1445" s="186"/>
      <c r="H1445" s="186"/>
      <c r="I1445" s="186"/>
      <c r="J1445" s="186"/>
      <c r="K1445" s="186"/>
      <c r="L1445" s="186"/>
      <c r="M1445" s="186"/>
      <c r="N1445" s="186"/>
      <c r="O1445" s="186"/>
      <c r="P1445" s="186"/>
      <c r="Q1445" s="186"/>
      <c r="R1445" s="186"/>
      <c r="S1445" s="186"/>
    </row>
    <row r="1446" spans="1:19" s="184" customFormat="1" ht="9" customHeight="1">
      <c r="A1446" s="186"/>
      <c r="B1446" s="186"/>
      <c r="C1446" s="186"/>
      <c r="D1446" s="186"/>
      <c r="E1446" s="186"/>
      <c r="F1446" s="186"/>
      <c r="G1446" s="186"/>
      <c r="H1446" s="186"/>
      <c r="I1446" s="186"/>
      <c r="J1446" s="186"/>
      <c r="K1446" s="186"/>
      <c r="L1446" s="186"/>
      <c r="M1446" s="186"/>
      <c r="N1446" s="186"/>
      <c r="O1446" s="186"/>
      <c r="P1446" s="186"/>
      <c r="Q1446" s="186"/>
      <c r="R1446" s="186"/>
      <c r="S1446" s="186"/>
    </row>
    <row r="1447" spans="1:19" s="184" customFormat="1" ht="18" customHeight="1">
      <c r="A1447" s="186"/>
      <c r="B1447" s="187" t="s">
        <v>3704</v>
      </c>
      <c r="C1447" s="186"/>
      <c r="D1447" s="186"/>
      <c r="E1447" s="186"/>
      <c r="F1447" s="186"/>
      <c r="G1447" s="186"/>
      <c r="H1447" s="186"/>
      <c r="I1447" s="186"/>
      <c r="J1447" s="186"/>
      <c r="K1447" s="186"/>
      <c r="L1447" s="186"/>
      <c r="M1447" s="186"/>
      <c r="N1447" s="186"/>
      <c r="O1447" s="186"/>
      <c r="P1447" s="186"/>
      <c r="Q1447" s="186"/>
      <c r="R1447" s="186"/>
      <c r="S1447" s="186"/>
    </row>
    <row r="1448" spans="1:19" s="184" customFormat="1" ht="27" customHeight="1">
      <c r="A1448" s="186"/>
      <c r="B1448" s="247"/>
      <c r="C1448" s="188"/>
      <c r="D1448" s="248"/>
      <c r="E1448" s="248"/>
      <c r="F1448" s="248"/>
      <c r="G1448" s="249" t="s">
        <v>893</v>
      </c>
      <c r="H1448" s="249"/>
      <c r="I1448" s="249"/>
      <c r="J1448" s="249"/>
      <c r="K1448" s="249"/>
      <c r="L1448" s="249"/>
      <c r="M1448" s="249"/>
      <c r="N1448" s="249"/>
      <c r="O1448" s="249"/>
      <c r="P1448" s="249"/>
      <c r="Q1448" s="249"/>
      <c r="R1448" s="249"/>
      <c r="S1448" s="186"/>
    </row>
    <row r="1449" spans="1:19" s="184" customFormat="1" ht="18" customHeight="1">
      <c r="A1449" s="186"/>
      <c r="B1449" s="247"/>
      <c r="C1449" s="189"/>
      <c r="D1449" s="248"/>
      <c r="E1449" s="248"/>
      <c r="F1449" s="248"/>
      <c r="G1449" s="250" t="s">
        <v>839</v>
      </c>
      <c r="H1449" s="250"/>
      <c r="I1449" s="250"/>
      <c r="J1449" s="250"/>
      <c r="K1449" s="251" t="s">
        <v>894</v>
      </c>
      <c r="L1449" s="251"/>
      <c r="M1449" s="251"/>
      <c r="N1449" s="251"/>
      <c r="O1449" s="251" t="s">
        <v>895</v>
      </c>
      <c r="P1449" s="252" t="s">
        <v>896</v>
      </c>
      <c r="Q1449" s="252"/>
      <c r="R1449" s="252"/>
      <c r="S1449" s="186"/>
    </row>
    <row r="1450" spans="1:19" s="184" customFormat="1" ht="18" customHeight="1">
      <c r="A1450" s="186"/>
      <c r="B1450" s="253" t="s">
        <v>275</v>
      </c>
      <c r="C1450" s="250" t="s">
        <v>998</v>
      </c>
      <c r="D1450" s="250" t="s">
        <v>897</v>
      </c>
      <c r="E1450" s="254" t="s">
        <v>849</v>
      </c>
      <c r="F1450" s="254"/>
      <c r="G1450" s="250" t="s">
        <v>898</v>
      </c>
      <c r="H1450" s="250"/>
      <c r="I1450" s="250" t="s">
        <v>899</v>
      </c>
      <c r="J1450" s="250"/>
      <c r="K1450" s="251" t="s">
        <v>898</v>
      </c>
      <c r="L1450" s="251"/>
      <c r="M1450" s="251" t="s">
        <v>899</v>
      </c>
      <c r="N1450" s="251"/>
      <c r="O1450" s="251"/>
      <c r="P1450" s="252"/>
      <c r="Q1450" s="252"/>
      <c r="R1450" s="252"/>
      <c r="S1450" s="186"/>
    </row>
    <row r="1451" spans="1:19" s="184" customFormat="1" ht="45.75" customHeight="1">
      <c r="A1451" s="186"/>
      <c r="B1451" s="253"/>
      <c r="C1451" s="250"/>
      <c r="D1451" s="250"/>
      <c r="E1451" s="190" t="s">
        <v>900</v>
      </c>
      <c r="F1451" s="190" t="s">
        <v>901</v>
      </c>
      <c r="G1451" s="190" t="s">
        <v>900</v>
      </c>
      <c r="H1451" s="191" t="s">
        <v>902</v>
      </c>
      <c r="I1451" s="190" t="s">
        <v>900</v>
      </c>
      <c r="J1451" s="191" t="s">
        <v>902</v>
      </c>
      <c r="K1451" s="191" t="s">
        <v>900</v>
      </c>
      <c r="L1451" s="191" t="s">
        <v>901</v>
      </c>
      <c r="M1451" s="191" t="s">
        <v>900</v>
      </c>
      <c r="N1451" s="191" t="s">
        <v>901</v>
      </c>
      <c r="O1451" s="251"/>
      <c r="P1451" s="191" t="s">
        <v>903</v>
      </c>
      <c r="Q1451" s="191" t="s">
        <v>904</v>
      </c>
      <c r="R1451" s="192" t="s">
        <v>905</v>
      </c>
      <c r="S1451" s="186"/>
    </row>
    <row r="1452" spans="1:19" s="184" customFormat="1" ht="15" customHeight="1">
      <c r="A1452" s="186"/>
      <c r="B1452" s="193" t="s">
        <v>392</v>
      </c>
      <c r="C1452" s="194" t="s">
        <v>1000</v>
      </c>
      <c r="D1452" s="194" t="s">
        <v>914</v>
      </c>
      <c r="E1452" s="195"/>
      <c r="F1452" s="196"/>
      <c r="G1452" s="195">
        <v>3</v>
      </c>
      <c r="H1452" s="196">
        <v>1.7142857142857144E-2</v>
      </c>
      <c r="I1452" s="195">
        <v>15</v>
      </c>
      <c r="J1452" s="196">
        <v>8.6405529953917058E-3</v>
      </c>
      <c r="K1452" s="195"/>
      <c r="L1452" s="196"/>
      <c r="M1452" s="195"/>
      <c r="N1452" s="196"/>
      <c r="O1452" s="197" t="s">
        <v>923</v>
      </c>
      <c r="P1452" s="198">
        <v>5</v>
      </c>
      <c r="Q1452" s="198">
        <v>5</v>
      </c>
      <c r="R1452" s="199"/>
      <c r="S1452" s="186"/>
    </row>
    <row r="1453" spans="1:19" s="184" customFormat="1" ht="15" customHeight="1">
      <c r="A1453" s="186"/>
      <c r="B1453" s="193" t="s">
        <v>359</v>
      </c>
      <c r="C1453" s="194" t="s">
        <v>1004</v>
      </c>
      <c r="D1453" s="194" t="s">
        <v>914</v>
      </c>
      <c r="E1453" s="195"/>
      <c r="F1453" s="196"/>
      <c r="G1453" s="195">
        <v>1</v>
      </c>
      <c r="H1453" s="196">
        <v>5.7142857142857143E-3</v>
      </c>
      <c r="I1453" s="195">
        <v>6</v>
      </c>
      <c r="J1453" s="196">
        <v>3.4562211981566822E-3</v>
      </c>
      <c r="K1453" s="195"/>
      <c r="L1453" s="196"/>
      <c r="M1453" s="195"/>
      <c r="N1453" s="196"/>
      <c r="O1453" s="197" t="s">
        <v>931</v>
      </c>
      <c r="P1453" s="198">
        <v>6</v>
      </c>
      <c r="Q1453" s="198">
        <v>6</v>
      </c>
      <c r="R1453" s="199"/>
      <c r="S1453" s="186"/>
    </row>
    <row r="1454" spans="1:19" s="184" customFormat="1" ht="15" customHeight="1">
      <c r="A1454" s="186"/>
      <c r="B1454" s="193" t="s">
        <v>810</v>
      </c>
      <c r="C1454" s="194" t="s">
        <v>926</v>
      </c>
      <c r="D1454" s="194" t="s">
        <v>914</v>
      </c>
      <c r="E1454" s="195"/>
      <c r="F1454" s="196"/>
      <c r="G1454" s="195">
        <v>12</v>
      </c>
      <c r="H1454" s="196">
        <v>6.8571428571428575E-2</v>
      </c>
      <c r="I1454" s="195">
        <v>127</v>
      </c>
      <c r="J1454" s="196">
        <v>7.3156682027649772E-2</v>
      </c>
      <c r="K1454" s="195"/>
      <c r="L1454" s="196"/>
      <c r="M1454" s="195"/>
      <c r="N1454" s="196"/>
      <c r="O1454" s="197" t="s">
        <v>980</v>
      </c>
      <c r="P1454" s="198">
        <v>10.583333333333334</v>
      </c>
      <c r="Q1454" s="198">
        <v>10.583333333333334</v>
      </c>
      <c r="R1454" s="199"/>
      <c r="S1454" s="186"/>
    </row>
    <row r="1455" spans="1:19" s="184" customFormat="1" ht="15" customHeight="1">
      <c r="A1455" s="186"/>
      <c r="B1455" s="193" t="s">
        <v>573</v>
      </c>
      <c r="C1455" s="194" t="s">
        <v>924</v>
      </c>
      <c r="D1455" s="194" t="s">
        <v>914</v>
      </c>
      <c r="E1455" s="195"/>
      <c r="F1455" s="196"/>
      <c r="G1455" s="195">
        <v>95</v>
      </c>
      <c r="H1455" s="196">
        <v>0.54285714285714282</v>
      </c>
      <c r="I1455" s="195">
        <v>904</v>
      </c>
      <c r="J1455" s="196">
        <v>0.52073732718894006</v>
      </c>
      <c r="K1455" s="195">
        <v>4</v>
      </c>
      <c r="L1455" s="196">
        <v>4.2105263157894736E-2</v>
      </c>
      <c r="M1455" s="195">
        <v>22</v>
      </c>
      <c r="N1455" s="196">
        <v>2.4336283185840708E-2</v>
      </c>
      <c r="O1455" s="197" t="s">
        <v>951</v>
      </c>
      <c r="P1455" s="198">
        <v>9.5157894736842099</v>
      </c>
      <c r="Q1455" s="198">
        <v>8.4175824175824179</v>
      </c>
      <c r="R1455" s="199"/>
      <c r="S1455" s="186"/>
    </row>
    <row r="1456" spans="1:19" s="184" customFormat="1" ht="15" customHeight="1">
      <c r="A1456" s="186"/>
      <c r="B1456" s="193" t="s">
        <v>409</v>
      </c>
      <c r="C1456" s="194" t="s">
        <v>1000</v>
      </c>
      <c r="D1456" s="194" t="s">
        <v>914</v>
      </c>
      <c r="E1456" s="195"/>
      <c r="F1456" s="196"/>
      <c r="G1456" s="195">
        <v>7</v>
      </c>
      <c r="H1456" s="196">
        <v>0.04</v>
      </c>
      <c r="I1456" s="195">
        <v>55</v>
      </c>
      <c r="J1456" s="196">
        <v>3.1682027649769587E-2</v>
      </c>
      <c r="K1456" s="195">
        <v>1</v>
      </c>
      <c r="L1456" s="196">
        <v>0.14285714285714285</v>
      </c>
      <c r="M1456" s="195">
        <v>8</v>
      </c>
      <c r="N1456" s="196">
        <v>0.14545454545454545</v>
      </c>
      <c r="O1456" s="197" t="s">
        <v>929</v>
      </c>
      <c r="P1456" s="198">
        <v>7.8571428571428568</v>
      </c>
      <c r="Q1456" s="198">
        <v>5.833333333333333</v>
      </c>
      <c r="R1456" s="199"/>
      <c r="S1456" s="186"/>
    </row>
    <row r="1457" spans="1:19" s="184" customFormat="1" ht="15" customHeight="1">
      <c r="A1457" s="186"/>
      <c r="B1457" s="193" t="s">
        <v>578</v>
      </c>
      <c r="C1457" s="194" t="s">
        <v>924</v>
      </c>
      <c r="D1457" s="194" t="s">
        <v>914</v>
      </c>
      <c r="E1457" s="195"/>
      <c r="F1457" s="196"/>
      <c r="G1457" s="195">
        <v>1</v>
      </c>
      <c r="H1457" s="196">
        <v>5.7142857142857143E-3</v>
      </c>
      <c r="I1457" s="195">
        <v>4</v>
      </c>
      <c r="J1457" s="196">
        <v>2.304147465437788E-3</v>
      </c>
      <c r="K1457" s="195"/>
      <c r="L1457" s="196"/>
      <c r="M1457" s="195"/>
      <c r="N1457" s="196"/>
      <c r="O1457" s="197" t="s">
        <v>926</v>
      </c>
      <c r="P1457" s="198">
        <v>4</v>
      </c>
      <c r="Q1457" s="198">
        <v>4</v>
      </c>
      <c r="R1457" s="199"/>
      <c r="S1457" s="186"/>
    </row>
    <row r="1458" spans="1:19" s="184" customFormat="1" ht="15" customHeight="1">
      <c r="A1458" s="186"/>
      <c r="B1458" s="193" t="s">
        <v>577</v>
      </c>
      <c r="C1458" s="194" t="s">
        <v>924</v>
      </c>
      <c r="D1458" s="194" t="s">
        <v>914</v>
      </c>
      <c r="E1458" s="195"/>
      <c r="F1458" s="196"/>
      <c r="G1458" s="195">
        <v>2</v>
      </c>
      <c r="H1458" s="196">
        <v>1.1428571428571429E-2</v>
      </c>
      <c r="I1458" s="195">
        <v>8</v>
      </c>
      <c r="J1458" s="196">
        <v>4.608294930875576E-3</v>
      </c>
      <c r="K1458" s="195"/>
      <c r="L1458" s="196"/>
      <c r="M1458" s="195"/>
      <c r="N1458" s="196"/>
      <c r="O1458" s="197" t="s">
        <v>924</v>
      </c>
      <c r="P1458" s="198">
        <v>4</v>
      </c>
      <c r="Q1458" s="198">
        <v>4</v>
      </c>
      <c r="R1458" s="199"/>
      <c r="S1458" s="186"/>
    </row>
    <row r="1459" spans="1:19" s="184" customFormat="1" ht="15" customHeight="1">
      <c r="A1459" s="186"/>
      <c r="B1459" s="193" t="s">
        <v>386</v>
      </c>
      <c r="C1459" s="194" t="s">
        <v>1000</v>
      </c>
      <c r="D1459" s="194" t="s">
        <v>914</v>
      </c>
      <c r="E1459" s="195"/>
      <c r="F1459" s="196"/>
      <c r="G1459" s="195">
        <v>1</v>
      </c>
      <c r="H1459" s="196">
        <v>5.7142857142857143E-3</v>
      </c>
      <c r="I1459" s="195">
        <v>11</v>
      </c>
      <c r="J1459" s="196">
        <v>6.3364055299539174E-3</v>
      </c>
      <c r="K1459" s="195"/>
      <c r="L1459" s="196"/>
      <c r="M1459" s="195"/>
      <c r="N1459" s="196"/>
      <c r="O1459" s="197" t="s">
        <v>925</v>
      </c>
      <c r="P1459" s="198">
        <v>11</v>
      </c>
      <c r="Q1459" s="198">
        <v>11</v>
      </c>
      <c r="R1459" s="199"/>
      <c r="S1459" s="186"/>
    </row>
    <row r="1460" spans="1:19" s="184" customFormat="1" ht="15" customHeight="1">
      <c r="A1460" s="186"/>
      <c r="B1460" s="193" t="s">
        <v>788</v>
      </c>
      <c r="C1460" s="194" t="s">
        <v>1000</v>
      </c>
      <c r="D1460" s="194" t="s">
        <v>907</v>
      </c>
      <c r="E1460" s="195"/>
      <c r="F1460" s="196"/>
      <c r="G1460" s="195">
        <v>3</v>
      </c>
      <c r="H1460" s="196">
        <v>1.7142857142857144E-2</v>
      </c>
      <c r="I1460" s="195">
        <v>14</v>
      </c>
      <c r="J1460" s="196">
        <v>8.0645161290322578E-3</v>
      </c>
      <c r="K1460" s="195"/>
      <c r="L1460" s="196"/>
      <c r="M1460" s="195"/>
      <c r="N1460" s="196"/>
      <c r="O1460" s="197" t="s">
        <v>929</v>
      </c>
      <c r="P1460" s="198">
        <v>4.666666666666667</v>
      </c>
      <c r="Q1460" s="198">
        <v>4.666666666666667</v>
      </c>
      <c r="R1460" s="199">
        <v>1.3333333333333333</v>
      </c>
      <c r="S1460" s="186"/>
    </row>
    <row r="1461" spans="1:19" s="184" customFormat="1" ht="15" customHeight="1">
      <c r="A1461" s="186"/>
      <c r="B1461" s="193" t="s">
        <v>806</v>
      </c>
      <c r="C1461" s="194" t="s">
        <v>1001</v>
      </c>
      <c r="D1461" s="194" t="s">
        <v>914</v>
      </c>
      <c r="E1461" s="195"/>
      <c r="F1461" s="196"/>
      <c r="G1461" s="195">
        <v>1</v>
      </c>
      <c r="H1461" s="196">
        <v>5.7142857142857143E-3</v>
      </c>
      <c r="I1461" s="195">
        <v>19</v>
      </c>
      <c r="J1461" s="196">
        <v>1.0944700460829493E-2</v>
      </c>
      <c r="K1461" s="195">
        <v>1</v>
      </c>
      <c r="L1461" s="196">
        <v>1</v>
      </c>
      <c r="M1461" s="195">
        <v>9</v>
      </c>
      <c r="N1461" s="196">
        <v>0.47368421052631576</v>
      </c>
      <c r="O1461" s="197" t="s">
        <v>928</v>
      </c>
      <c r="P1461" s="198">
        <v>19</v>
      </c>
      <c r="Q1461" s="198"/>
      <c r="R1461" s="199"/>
      <c r="S1461" s="186"/>
    </row>
    <row r="1462" spans="1:19" s="184" customFormat="1" ht="15" customHeight="1">
      <c r="A1462" s="186"/>
      <c r="B1462" s="193" t="s">
        <v>553</v>
      </c>
      <c r="C1462" s="194" t="s">
        <v>928</v>
      </c>
      <c r="D1462" s="194" t="s">
        <v>914</v>
      </c>
      <c r="E1462" s="195"/>
      <c r="F1462" s="196"/>
      <c r="G1462" s="195">
        <v>8</v>
      </c>
      <c r="H1462" s="196">
        <v>4.5714285714285714E-2</v>
      </c>
      <c r="I1462" s="195">
        <v>69</v>
      </c>
      <c r="J1462" s="196">
        <v>3.9746543778801845E-2</v>
      </c>
      <c r="K1462" s="195">
        <v>2</v>
      </c>
      <c r="L1462" s="196">
        <v>0.25</v>
      </c>
      <c r="M1462" s="195">
        <v>7</v>
      </c>
      <c r="N1462" s="196">
        <v>0.10144927536231885</v>
      </c>
      <c r="O1462" s="197" t="s">
        <v>929</v>
      </c>
      <c r="P1462" s="198">
        <v>8.625</v>
      </c>
      <c r="Q1462" s="198">
        <v>6.333333333333333</v>
      </c>
      <c r="R1462" s="199"/>
      <c r="S1462" s="186"/>
    </row>
    <row r="1463" spans="1:19" s="184" customFormat="1" ht="15" customHeight="1">
      <c r="A1463" s="186"/>
      <c r="B1463" s="193" t="s">
        <v>468</v>
      </c>
      <c r="C1463" s="194" t="s">
        <v>1002</v>
      </c>
      <c r="D1463" s="194" t="s">
        <v>914</v>
      </c>
      <c r="E1463" s="195"/>
      <c r="F1463" s="196"/>
      <c r="G1463" s="195">
        <v>1</v>
      </c>
      <c r="H1463" s="196">
        <v>5.7142857142857143E-3</v>
      </c>
      <c r="I1463" s="195">
        <v>6</v>
      </c>
      <c r="J1463" s="196">
        <v>3.4562211981566822E-3</v>
      </c>
      <c r="K1463" s="195"/>
      <c r="L1463" s="196"/>
      <c r="M1463" s="195"/>
      <c r="N1463" s="196"/>
      <c r="O1463" s="197" t="s">
        <v>920</v>
      </c>
      <c r="P1463" s="198">
        <v>6</v>
      </c>
      <c r="Q1463" s="198">
        <v>6</v>
      </c>
      <c r="R1463" s="199"/>
      <c r="S1463" s="186"/>
    </row>
    <row r="1464" spans="1:19" s="184" customFormat="1" ht="15" customHeight="1">
      <c r="A1464" s="186"/>
      <c r="B1464" s="193" t="s">
        <v>572</v>
      </c>
      <c r="C1464" s="194" t="s">
        <v>924</v>
      </c>
      <c r="D1464" s="194" t="s">
        <v>907</v>
      </c>
      <c r="E1464" s="195"/>
      <c r="F1464" s="196"/>
      <c r="G1464" s="195">
        <v>29</v>
      </c>
      <c r="H1464" s="196">
        <v>0.1657142857142857</v>
      </c>
      <c r="I1464" s="195">
        <v>290</v>
      </c>
      <c r="J1464" s="196">
        <v>0.16705069124423963</v>
      </c>
      <c r="K1464" s="195"/>
      <c r="L1464" s="196"/>
      <c r="M1464" s="195"/>
      <c r="N1464" s="196"/>
      <c r="O1464" s="197" t="s">
        <v>912</v>
      </c>
      <c r="P1464" s="198">
        <v>10</v>
      </c>
      <c r="Q1464" s="198">
        <v>10</v>
      </c>
      <c r="R1464" s="199">
        <v>5.5172413793103452</v>
      </c>
      <c r="S1464" s="186"/>
    </row>
    <row r="1465" spans="1:19" s="184" customFormat="1" ht="15" customHeight="1">
      <c r="A1465" s="186"/>
      <c r="B1465" s="193" t="s">
        <v>385</v>
      </c>
      <c r="C1465" s="194" t="s">
        <v>1000</v>
      </c>
      <c r="D1465" s="194" t="s">
        <v>907</v>
      </c>
      <c r="E1465" s="195"/>
      <c r="F1465" s="196"/>
      <c r="G1465" s="195">
        <v>1</v>
      </c>
      <c r="H1465" s="196">
        <v>5.7142857142857143E-3</v>
      </c>
      <c r="I1465" s="195">
        <v>4</v>
      </c>
      <c r="J1465" s="196">
        <v>2.304147465437788E-3</v>
      </c>
      <c r="K1465" s="195"/>
      <c r="L1465" s="196"/>
      <c r="M1465" s="195"/>
      <c r="N1465" s="196"/>
      <c r="O1465" s="197" t="s">
        <v>948</v>
      </c>
      <c r="P1465" s="198">
        <v>4</v>
      </c>
      <c r="Q1465" s="198">
        <v>4</v>
      </c>
      <c r="R1465" s="199">
        <v>0</v>
      </c>
      <c r="S1465" s="186"/>
    </row>
    <row r="1466" spans="1:19" s="184" customFormat="1" ht="15" customHeight="1">
      <c r="A1466" s="186"/>
      <c r="B1466" s="193" t="s">
        <v>589</v>
      </c>
      <c r="C1466" s="194" t="s">
        <v>924</v>
      </c>
      <c r="D1466" s="194" t="s">
        <v>914</v>
      </c>
      <c r="E1466" s="195"/>
      <c r="F1466" s="196"/>
      <c r="G1466" s="195">
        <v>1</v>
      </c>
      <c r="H1466" s="196">
        <v>5.7142857142857143E-3</v>
      </c>
      <c r="I1466" s="195">
        <v>4</v>
      </c>
      <c r="J1466" s="196">
        <v>2.304147465437788E-3</v>
      </c>
      <c r="K1466" s="195"/>
      <c r="L1466" s="196"/>
      <c r="M1466" s="195"/>
      <c r="N1466" s="196"/>
      <c r="O1466" s="197" t="s">
        <v>918</v>
      </c>
      <c r="P1466" s="198">
        <v>4</v>
      </c>
      <c r="Q1466" s="198">
        <v>4</v>
      </c>
      <c r="R1466" s="199"/>
      <c r="S1466" s="186"/>
    </row>
    <row r="1467" spans="1:19" s="184" customFormat="1" ht="15" customHeight="1">
      <c r="A1467" s="186"/>
      <c r="B1467" s="193" t="s">
        <v>588</v>
      </c>
      <c r="C1467" s="194" t="s">
        <v>924</v>
      </c>
      <c r="D1467" s="194" t="s">
        <v>914</v>
      </c>
      <c r="E1467" s="195"/>
      <c r="F1467" s="196"/>
      <c r="G1467" s="195">
        <v>3</v>
      </c>
      <c r="H1467" s="196">
        <v>1.7142857142857144E-2</v>
      </c>
      <c r="I1467" s="195">
        <v>27</v>
      </c>
      <c r="J1467" s="196">
        <v>1.5552995391705069E-2</v>
      </c>
      <c r="K1467" s="195">
        <v>2</v>
      </c>
      <c r="L1467" s="196">
        <v>0.66666666666666663</v>
      </c>
      <c r="M1467" s="195">
        <v>2</v>
      </c>
      <c r="N1467" s="196">
        <v>7.407407407407407E-2</v>
      </c>
      <c r="O1467" s="197" t="s">
        <v>924</v>
      </c>
      <c r="P1467" s="198">
        <v>9</v>
      </c>
      <c r="Q1467" s="198">
        <v>3</v>
      </c>
      <c r="R1467" s="199"/>
      <c r="S1467" s="186"/>
    </row>
    <row r="1468" spans="1:19" s="184" customFormat="1" ht="15" customHeight="1">
      <c r="A1468" s="186"/>
      <c r="B1468" s="193" t="s">
        <v>289</v>
      </c>
      <c r="C1468" s="194" t="s">
        <v>1003</v>
      </c>
      <c r="D1468" s="194" t="s">
        <v>914</v>
      </c>
      <c r="E1468" s="195"/>
      <c r="F1468" s="196"/>
      <c r="G1468" s="195">
        <v>1</v>
      </c>
      <c r="H1468" s="196">
        <v>5.7142857142857143E-3</v>
      </c>
      <c r="I1468" s="195">
        <v>6</v>
      </c>
      <c r="J1468" s="196">
        <v>3.4562211981566822E-3</v>
      </c>
      <c r="K1468" s="195"/>
      <c r="L1468" s="196"/>
      <c r="M1468" s="195"/>
      <c r="N1468" s="196"/>
      <c r="O1468" s="197" t="s">
        <v>920</v>
      </c>
      <c r="P1468" s="198">
        <v>6</v>
      </c>
      <c r="Q1468" s="198">
        <v>6</v>
      </c>
      <c r="R1468" s="199"/>
      <c r="S1468" s="186"/>
    </row>
    <row r="1469" spans="1:19" s="184" customFormat="1" ht="15" customHeight="1">
      <c r="A1469" s="186"/>
      <c r="B1469" s="193" t="s">
        <v>369</v>
      </c>
      <c r="C1469" s="194" t="s">
        <v>1004</v>
      </c>
      <c r="D1469" s="194" t="s">
        <v>914</v>
      </c>
      <c r="E1469" s="195"/>
      <c r="F1469" s="196"/>
      <c r="G1469" s="195">
        <v>1</v>
      </c>
      <c r="H1469" s="196">
        <v>5.7142857142857143E-3</v>
      </c>
      <c r="I1469" s="195">
        <v>9</v>
      </c>
      <c r="J1469" s="196">
        <v>5.1843317972350231E-3</v>
      </c>
      <c r="K1469" s="195"/>
      <c r="L1469" s="196"/>
      <c r="M1469" s="195"/>
      <c r="N1469" s="196"/>
      <c r="O1469" s="197" t="s">
        <v>929</v>
      </c>
      <c r="P1469" s="198">
        <v>9</v>
      </c>
      <c r="Q1469" s="198">
        <v>9</v>
      </c>
      <c r="R1469" s="199"/>
      <c r="S1469" s="186"/>
    </row>
    <row r="1470" spans="1:19" s="184" customFormat="1" ht="15" customHeight="1">
      <c r="A1470" s="186"/>
      <c r="B1470" s="193" t="s">
        <v>812</v>
      </c>
      <c r="C1470" s="194" t="s">
        <v>926</v>
      </c>
      <c r="D1470" s="194" t="s">
        <v>907</v>
      </c>
      <c r="E1470" s="195"/>
      <c r="F1470" s="196"/>
      <c r="G1470" s="195">
        <v>1</v>
      </c>
      <c r="H1470" s="196">
        <v>5.7142857142857143E-3</v>
      </c>
      <c r="I1470" s="195">
        <v>93</v>
      </c>
      <c r="J1470" s="196">
        <v>5.3571428571428568E-2</v>
      </c>
      <c r="K1470" s="195">
        <v>1</v>
      </c>
      <c r="L1470" s="196">
        <v>1</v>
      </c>
      <c r="M1470" s="195">
        <v>20</v>
      </c>
      <c r="N1470" s="196">
        <v>0.21505376344086022</v>
      </c>
      <c r="O1470" s="197" t="s">
        <v>944</v>
      </c>
      <c r="P1470" s="198">
        <v>93</v>
      </c>
      <c r="Q1470" s="198"/>
      <c r="R1470" s="199">
        <v>3</v>
      </c>
      <c r="S1470" s="186"/>
    </row>
    <row r="1471" spans="1:19" s="184" customFormat="1" ht="15" customHeight="1">
      <c r="A1471" s="186"/>
      <c r="B1471" s="193" t="s">
        <v>691</v>
      </c>
      <c r="C1471" s="194" t="s">
        <v>939</v>
      </c>
      <c r="D1471" s="194" t="s">
        <v>907</v>
      </c>
      <c r="E1471" s="195"/>
      <c r="F1471" s="196"/>
      <c r="G1471" s="195">
        <v>1</v>
      </c>
      <c r="H1471" s="196">
        <v>5.7142857142857143E-3</v>
      </c>
      <c r="I1471" s="195">
        <v>6</v>
      </c>
      <c r="J1471" s="196">
        <v>3.4562211981566822E-3</v>
      </c>
      <c r="K1471" s="195"/>
      <c r="L1471" s="196"/>
      <c r="M1471" s="195"/>
      <c r="N1471" s="196"/>
      <c r="O1471" s="197" t="s">
        <v>943</v>
      </c>
      <c r="P1471" s="198">
        <v>6</v>
      </c>
      <c r="Q1471" s="198">
        <v>6</v>
      </c>
      <c r="R1471" s="199">
        <v>1</v>
      </c>
      <c r="S1471" s="186"/>
    </row>
    <row r="1472" spans="1:19" s="184" customFormat="1" ht="15" customHeight="1">
      <c r="A1472" s="186"/>
      <c r="B1472" s="193" t="s">
        <v>712</v>
      </c>
      <c r="C1472" s="194" t="s">
        <v>1568</v>
      </c>
      <c r="D1472" s="194" t="s">
        <v>907</v>
      </c>
      <c r="E1472" s="195"/>
      <c r="F1472" s="196"/>
      <c r="G1472" s="195">
        <v>1</v>
      </c>
      <c r="H1472" s="196">
        <v>5.7142857142857143E-3</v>
      </c>
      <c r="I1472" s="195">
        <v>40</v>
      </c>
      <c r="J1472" s="196">
        <v>2.3041474654377881E-2</v>
      </c>
      <c r="K1472" s="195"/>
      <c r="L1472" s="196"/>
      <c r="M1472" s="195"/>
      <c r="N1472" s="196"/>
      <c r="O1472" s="197" t="s">
        <v>972</v>
      </c>
      <c r="P1472" s="198">
        <v>40</v>
      </c>
      <c r="Q1472" s="198">
        <v>40</v>
      </c>
      <c r="R1472" s="199">
        <v>25</v>
      </c>
      <c r="S1472" s="186"/>
    </row>
    <row r="1473" spans="1:19" s="184" customFormat="1" ht="15" customHeight="1">
      <c r="A1473" s="186"/>
      <c r="B1473" s="193" t="s">
        <v>809</v>
      </c>
      <c r="C1473" s="194" t="s">
        <v>926</v>
      </c>
      <c r="D1473" s="194" t="s">
        <v>914</v>
      </c>
      <c r="E1473" s="195"/>
      <c r="F1473" s="196"/>
      <c r="G1473" s="195">
        <v>1</v>
      </c>
      <c r="H1473" s="196">
        <v>5.7142857142857143E-3</v>
      </c>
      <c r="I1473" s="195">
        <v>19</v>
      </c>
      <c r="J1473" s="196">
        <v>1.0944700460829493E-2</v>
      </c>
      <c r="K1473" s="195"/>
      <c r="L1473" s="196"/>
      <c r="M1473" s="195"/>
      <c r="N1473" s="196"/>
      <c r="O1473" s="197" t="s">
        <v>980</v>
      </c>
      <c r="P1473" s="198">
        <v>19</v>
      </c>
      <c r="Q1473" s="198">
        <v>19</v>
      </c>
      <c r="R1473" s="199"/>
      <c r="S1473" s="186"/>
    </row>
    <row r="1474" spans="1:19" s="184" customFormat="1" ht="18.75" customHeight="1">
      <c r="A1474" s="186"/>
      <c r="B1474" s="200" t="s">
        <v>1006</v>
      </c>
      <c r="C1474" s="201"/>
      <c r="D1474" s="201"/>
      <c r="E1474" s="202"/>
      <c r="F1474" s="203">
        <v>0</v>
      </c>
      <c r="G1474" s="202">
        <v>0</v>
      </c>
      <c r="H1474" s="203">
        <v>0</v>
      </c>
      <c r="I1474" s="202">
        <v>0</v>
      </c>
      <c r="J1474" s="203">
        <v>0</v>
      </c>
      <c r="K1474" s="202">
        <v>0</v>
      </c>
      <c r="L1474" s="203">
        <v>0</v>
      </c>
      <c r="M1474" s="202">
        <v>0</v>
      </c>
      <c r="N1474" s="203">
        <v>0</v>
      </c>
      <c r="O1474" s="201"/>
      <c r="P1474" s="204">
        <v>0</v>
      </c>
      <c r="Q1474" s="204">
        <v>0</v>
      </c>
      <c r="R1474" s="205">
        <v>0</v>
      </c>
      <c r="S1474" s="186"/>
    </row>
    <row r="1475" spans="1:19" s="184" customFormat="1" ht="18" customHeight="1">
      <c r="A1475" s="186"/>
      <c r="B1475" s="200" t="s">
        <v>1007</v>
      </c>
      <c r="C1475" s="201"/>
      <c r="D1475" s="201"/>
      <c r="E1475" s="202"/>
      <c r="F1475" s="203">
        <v>0</v>
      </c>
      <c r="G1475" s="202">
        <v>0</v>
      </c>
      <c r="H1475" s="203">
        <v>0</v>
      </c>
      <c r="I1475" s="202">
        <v>0</v>
      </c>
      <c r="J1475" s="203">
        <v>0</v>
      </c>
      <c r="K1475" s="202">
        <v>0</v>
      </c>
      <c r="L1475" s="203">
        <v>0</v>
      </c>
      <c r="M1475" s="202">
        <v>0</v>
      </c>
      <c r="N1475" s="203">
        <v>0</v>
      </c>
      <c r="O1475" s="201"/>
      <c r="P1475" s="204">
        <v>0</v>
      </c>
      <c r="Q1475" s="204">
        <v>0</v>
      </c>
      <c r="R1475" s="206"/>
      <c r="S1475" s="186"/>
    </row>
    <row r="1476" spans="1:19" s="184" customFormat="1" ht="18" customHeight="1">
      <c r="A1476" s="186"/>
      <c r="B1476" s="207" t="s">
        <v>887</v>
      </c>
      <c r="C1476" s="208"/>
      <c r="D1476" s="208"/>
      <c r="E1476" s="209"/>
      <c r="F1476" s="210"/>
      <c r="G1476" s="209">
        <v>175</v>
      </c>
      <c r="H1476" s="210">
        <v>1</v>
      </c>
      <c r="I1476" s="209">
        <v>1736</v>
      </c>
      <c r="J1476" s="210">
        <v>1</v>
      </c>
      <c r="K1476" s="209">
        <v>11</v>
      </c>
      <c r="L1476" s="210">
        <v>6.2857142857142861E-2</v>
      </c>
      <c r="M1476" s="209">
        <v>68</v>
      </c>
      <c r="N1476" s="210">
        <v>3.9170506912442393E-2</v>
      </c>
      <c r="O1476" s="208"/>
      <c r="P1476" s="211">
        <v>9.92</v>
      </c>
      <c r="Q1476" s="211">
        <v>8.6036585365853657</v>
      </c>
      <c r="R1476" s="212">
        <v>5.3611111111111107</v>
      </c>
      <c r="S1476" s="186"/>
    </row>
    <row r="1477" spans="1:19" s="184" customFormat="1" ht="15.75" customHeight="1">
      <c r="A1477" s="186"/>
      <c r="B1477" s="255" t="s">
        <v>988</v>
      </c>
      <c r="C1477" s="255"/>
      <c r="D1477" s="255"/>
      <c r="E1477" s="255"/>
      <c r="F1477" s="255"/>
      <c r="G1477" s="255"/>
      <c r="H1477" s="255"/>
      <c r="I1477" s="255"/>
      <c r="J1477" s="255"/>
      <c r="K1477" s="255"/>
      <c r="L1477" s="255"/>
      <c r="M1477" s="255"/>
      <c r="N1477" s="255"/>
      <c r="O1477" s="255"/>
      <c r="P1477" s="255"/>
      <c r="Q1477" s="255"/>
      <c r="R1477" s="255"/>
      <c r="S1477" s="186"/>
    </row>
    <row r="1478" spans="1:19" s="184" customFormat="1" ht="9" customHeight="1">
      <c r="A1478" s="186"/>
      <c r="B1478" s="186"/>
      <c r="C1478" s="186"/>
      <c r="D1478" s="186"/>
      <c r="E1478" s="186"/>
      <c r="F1478" s="186"/>
      <c r="G1478" s="186"/>
      <c r="H1478" s="186"/>
      <c r="I1478" s="186"/>
      <c r="J1478" s="186"/>
      <c r="K1478" s="186"/>
      <c r="L1478" s="186"/>
      <c r="M1478" s="186"/>
      <c r="N1478" s="186"/>
      <c r="O1478" s="186"/>
      <c r="P1478" s="186"/>
      <c r="Q1478" s="186"/>
      <c r="R1478" s="186"/>
      <c r="S1478" s="186"/>
    </row>
    <row r="1479" spans="1:19" s="184" customFormat="1" ht="9" customHeight="1">
      <c r="A1479" s="186"/>
      <c r="B1479" s="186"/>
      <c r="C1479" s="186"/>
      <c r="D1479" s="186"/>
      <c r="E1479" s="186"/>
      <c r="F1479" s="186"/>
      <c r="G1479" s="186"/>
      <c r="H1479" s="186"/>
      <c r="I1479" s="186"/>
      <c r="J1479" s="186"/>
      <c r="K1479" s="186"/>
      <c r="L1479" s="186"/>
      <c r="M1479" s="186"/>
      <c r="N1479" s="186"/>
      <c r="O1479" s="186"/>
      <c r="P1479" s="186"/>
      <c r="Q1479" s="186"/>
      <c r="R1479" s="186"/>
      <c r="S1479" s="186"/>
    </row>
    <row r="1480" spans="1:19" s="184" customFormat="1" ht="18" customHeight="1">
      <c r="A1480" s="186"/>
      <c r="B1480" s="256" t="s">
        <v>3705</v>
      </c>
      <c r="C1480" s="256"/>
      <c r="D1480" s="186"/>
      <c r="E1480" s="186"/>
      <c r="F1480" s="186"/>
      <c r="G1480" s="186"/>
      <c r="H1480" s="186"/>
      <c r="I1480" s="186"/>
      <c r="J1480" s="186"/>
      <c r="K1480" s="186"/>
      <c r="L1480" s="186"/>
      <c r="M1480" s="186"/>
      <c r="N1480" s="186"/>
      <c r="O1480" s="186"/>
      <c r="P1480" s="186"/>
      <c r="Q1480" s="186"/>
      <c r="R1480" s="186"/>
      <c r="S1480" s="186"/>
    </row>
    <row r="1481" spans="1:19" s="184" customFormat="1" ht="27" customHeight="1">
      <c r="A1481" s="186"/>
      <c r="B1481" s="247"/>
      <c r="C1481" s="188"/>
      <c r="D1481" s="248"/>
      <c r="E1481" s="248"/>
      <c r="F1481" s="248"/>
      <c r="G1481" s="249" t="s">
        <v>893</v>
      </c>
      <c r="H1481" s="249"/>
      <c r="I1481" s="249"/>
      <c r="J1481" s="249"/>
      <c r="K1481" s="249"/>
      <c r="L1481" s="249"/>
      <c r="M1481" s="249"/>
      <c r="N1481" s="249"/>
      <c r="O1481" s="249"/>
      <c r="P1481" s="249"/>
      <c r="Q1481" s="249"/>
      <c r="R1481" s="249"/>
      <c r="S1481" s="186"/>
    </row>
    <row r="1482" spans="1:19" s="184" customFormat="1" ht="18" customHeight="1">
      <c r="A1482" s="186"/>
      <c r="B1482" s="247"/>
      <c r="C1482" s="189"/>
      <c r="D1482" s="248"/>
      <c r="E1482" s="248"/>
      <c r="F1482" s="248"/>
      <c r="G1482" s="250" t="s">
        <v>839</v>
      </c>
      <c r="H1482" s="250"/>
      <c r="I1482" s="250"/>
      <c r="J1482" s="250"/>
      <c r="K1482" s="251" t="s">
        <v>894</v>
      </c>
      <c r="L1482" s="251"/>
      <c r="M1482" s="251"/>
      <c r="N1482" s="251"/>
      <c r="O1482" s="251" t="s">
        <v>895</v>
      </c>
      <c r="P1482" s="252" t="s">
        <v>896</v>
      </c>
      <c r="Q1482" s="252"/>
      <c r="R1482" s="252"/>
      <c r="S1482" s="186"/>
    </row>
    <row r="1483" spans="1:19" s="184" customFormat="1" ht="18" customHeight="1">
      <c r="A1483" s="186"/>
      <c r="B1483" s="253" t="s">
        <v>275</v>
      </c>
      <c r="C1483" s="250" t="s">
        <v>998</v>
      </c>
      <c r="D1483" s="250" t="s">
        <v>897</v>
      </c>
      <c r="E1483" s="254" t="s">
        <v>849</v>
      </c>
      <c r="F1483" s="254"/>
      <c r="G1483" s="250" t="s">
        <v>898</v>
      </c>
      <c r="H1483" s="250"/>
      <c r="I1483" s="250" t="s">
        <v>899</v>
      </c>
      <c r="J1483" s="250"/>
      <c r="K1483" s="251" t="s">
        <v>898</v>
      </c>
      <c r="L1483" s="251"/>
      <c r="M1483" s="251" t="s">
        <v>899</v>
      </c>
      <c r="N1483" s="251"/>
      <c r="O1483" s="251"/>
      <c r="P1483" s="252"/>
      <c r="Q1483" s="252"/>
      <c r="R1483" s="252"/>
      <c r="S1483" s="186"/>
    </row>
    <row r="1484" spans="1:19" s="184" customFormat="1" ht="45.75" customHeight="1">
      <c r="A1484" s="186"/>
      <c r="B1484" s="253"/>
      <c r="C1484" s="250"/>
      <c r="D1484" s="250"/>
      <c r="E1484" s="190" t="s">
        <v>900</v>
      </c>
      <c r="F1484" s="190" t="s">
        <v>901</v>
      </c>
      <c r="G1484" s="190" t="s">
        <v>900</v>
      </c>
      <c r="H1484" s="191" t="s">
        <v>902</v>
      </c>
      <c r="I1484" s="190" t="s">
        <v>900</v>
      </c>
      <c r="J1484" s="191" t="s">
        <v>902</v>
      </c>
      <c r="K1484" s="191" t="s">
        <v>900</v>
      </c>
      <c r="L1484" s="191" t="s">
        <v>901</v>
      </c>
      <c r="M1484" s="191" t="s">
        <v>900</v>
      </c>
      <c r="N1484" s="191" t="s">
        <v>901</v>
      </c>
      <c r="O1484" s="251"/>
      <c r="P1484" s="191" t="s">
        <v>903</v>
      </c>
      <c r="Q1484" s="191" t="s">
        <v>904</v>
      </c>
      <c r="R1484" s="192" t="s">
        <v>905</v>
      </c>
      <c r="S1484" s="186"/>
    </row>
    <row r="1485" spans="1:19" s="184" customFormat="1" ht="15" customHeight="1">
      <c r="A1485" s="186"/>
      <c r="B1485" s="193" t="s">
        <v>392</v>
      </c>
      <c r="C1485" s="194" t="s">
        <v>1000</v>
      </c>
      <c r="D1485" s="194" t="s">
        <v>914</v>
      </c>
      <c r="E1485" s="195">
        <v>9</v>
      </c>
      <c r="F1485" s="196">
        <v>3.354453969437197E-3</v>
      </c>
      <c r="G1485" s="195">
        <v>2674</v>
      </c>
      <c r="H1485" s="196">
        <v>3.0946924982061429E-2</v>
      </c>
      <c r="I1485" s="195">
        <v>53000</v>
      </c>
      <c r="J1485" s="196">
        <v>2.5772844952509887E-2</v>
      </c>
      <c r="K1485" s="195">
        <v>1004</v>
      </c>
      <c r="L1485" s="196">
        <v>0.37546746447270007</v>
      </c>
      <c r="M1485" s="195">
        <v>9644</v>
      </c>
      <c r="N1485" s="196">
        <v>0.18196226415094341</v>
      </c>
      <c r="O1485" s="197" t="s">
        <v>923</v>
      </c>
      <c r="P1485" s="198">
        <v>19.820493642483171</v>
      </c>
      <c r="Q1485" s="198">
        <v>13.931137724550899</v>
      </c>
      <c r="R1485" s="199"/>
      <c r="S1485" s="186"/>
    </row>
    <row r="1486" spans="1:19" s="184" customFormat="1" ht="15" customHeight="1">
      <c r="A1486" s="186"/>
      <c r="B1486" s="193" t="s">
        <v>513</v>
      </c>
      <c r="C1486" s="194" t="s">
        <v>999</v>
      </c>
      <c r="D1486" s="194" t="s">
        <v>914</v>
      </c>
      <c r="E1486" s="195">
        <v>36</v>
      </c>
      <c r="F1486" s="196">
        <v>1.3652912621359224E-3</v>
      </c>
      <c r="G1486" s="195">
        <v>26332</v>
      </c>
      <c r="H1486" s="196">
        <v>0.30474735550771936</v>
      </c>
      <c r="I1486" s="195">
        <v>437802</v>
      </c>
      <c r="J1486" s="196">
        <v>0.21289439746978742</v>
      </c>
      <c r="K1486" s="195">
        <v>3039</v>
      </c>
      <c r="L1486" s="196">
        <v>0.11541090688136108</v>
      </c>
      <c r="M1486" s="195">
        <v>20333</v>
      </c>
      <c r="N1486" s="196">
        <v>4.644336937702432E-2</v>
      </c>
      <c r="O1486" s="197" t="s">
        <v>920</v>
      </c>
      <c r="P1486" s="198">
        <v>16.626234239708339</v>
      </c>
      <c r="Q1486" s="198">
        <v>15.133044262224702</v>
      </c>
      <c r="R1486" s="199"/>
      <c r="S1486" s="186"/>
    </row>
    <row r="1487" spans="1:19" s="184" customFormat="1" ht="15" customHeight="1">
      <c r="A1487" s="186"/>
      <c r="B1487" s="193" t="s">
        <v>285</v>
      </c>
      <c r="C1487" s="194" t="s">
        <v>1003</v>
      </c>
      <c r="D1487" s="194" t="s">
        <v>914</v>
      </c>
      <c r="E1487" s="195">
        <v>36</v>
      </c>
      <c r="F1487" s="196">
        <v>3.3330247199333395E-3</v>
      </c>
      <c r="G1487" s="195">
        <v>10765</v>
      </c>
      <c r="H1487" s="196">
        <v>0.12458625558410295</v>
      </c>
      <c r="I1487" s="195">
        <v>426981</v>
      </c>
      <c r="J1487" s="196">
        <v>0.20763236057863441</v>
      </c>
      <c r="K1487" s="195">
        <v>1522</v>
      </c>
      <c r="L1487" s="196">
        <v>0.14138411518810962</v>
      </c>
      <c r="M1487" s="195">
        <v>20762</v>
      </c>
      <c r="N1487" s="196">
        <v>4.8625114466451666E-2</v>
      </c>
      <c r="O1487" s="197" t="s">
        <v>917</v>
      </c>
      <c r="P1487" s="198">
        <v>39.6638179284719</v>
      </c>
      <c r="Q1487" s="198">
        <v>33.827004219409282</v>
      </c>
      <c r="R1487" s="199"/>
      <c r="S1487" s="186"/>
    </row>
    <row r="1488" spans="1:19" s="184" customFormat="1" ht="15" customHeight="1">
      <c r="A1488" s="186"/>
      <c r="B1488" s="193" t="s">
        <v>357</v>
      </c>
      <c r="C1488" s="194" t="s">
        <v>1004</v>
      </c>
      <c r="D1488" s="194" t="s">
        <v>914</v>
      </c>
      <c r="E1488" s="195">
        <v>40</v>
      </c>
      <c r="F1488" s="196">
        <v>1.1584129742253113E-2</v>
      </c>
      <c r="G1488" s="195">
        <v>3413</v>
      </c>
      <c r="H1488" s="196">
        <v>3.9499571788996136E-2</v>
      </c>
      <c r="I1488" s="195">
        <v>75894</v>
      </c>
      <c r="J1488" s="196">
        <v>3.6905741411807268E-2</v>
      </c>
      <c r="K1488" s="195">
        <v>270</v>
      </c>
      <c r="L1488" s="196">
        <v>7.9109288016407847E-2</v>
      </c>
      <c r="M1488" s="195">
        <v>2279</v>
      </c>
      <c r="N1488" s="196">
        <v>3.0028724273328589E-2</v>
      </c>
      <c r="O1488" s="197" t="s">
        <v>922</v>
      </c>
      <c r="P1488" s="198">
        <v>22.236741869323176</v>
      </c>
      <c r="Q1488" s="198">
        <v>19.984409799554566</v>
      </c>
      <c r="R1488" s="199"/>
      <c r="S1488" s="186"/>
    </row>
    <row r="1489" spans="1:19" s="184" customFormat="1" ht="15" customHeight="1">
      <c r="A1489" s="186"/>
      <c r="B1489" s="193" t="s">
        <v>684</v>
      </c>
      <c r="C1489" s="194" t="s">
        <v>936</v>
      </c>
      <c r="D1489" s="194" t="s">
        <v>914</v>
      </c>
      <c r="E1489" s="195">
        <v>19</v>
      </c>
      <c r="F1489" s="196">
        <v>1.1677934849416103E-2</v>
      </c>
      <c r="G1489" s="195">
        <v>1608</v>
      </c>
      <c r="H1489" s="196">
        <v>1.8609818762585932E-2</v>
      </c>
      <c r="I1489" s="195">
        <v>43606</v>
      </c>
      <c r="J1489" s="196">
        <v>2.120472975470087E-2</v>
      </c>
      <c r="K1489" s="195">
        <v>444</v>
      </c>
      <c r="L1489" s="196">
        <v>0.27611940298507465</v>
      </c>
      <c r="M1489" s="195">
        <v>3470</v>
      </c>
      <c r="N1489" s="196">
        <v>7.957620510938862E-2</v>
      </c>
      <c r="O1489" s="197" t="s">
        <v>971</v>
      </c>
      <c r="P1489" s="198">
        <v>27.118159203980099</v>
      </c>
      <c r="Q1489" s="198">
        <v>23.037800687285223</v>
      </c>
      <c r="R1489" s="199"/>
      <c r="S1489" s="186"/>
    </row>
    <row r="1490" spans="1:19" s="184" customFormat="1" ht="15" customHeight="1">
      <c r="A1490" s="186"/>
      <c r="B1490" s="193" t="s">
        <v>711</v>
      </c>
      <c r="C1490" s="194" t="s">
        <v>917</v>
      </c>
      <c r="D1490" s="194" t="s">
        <v>914</v>
      </c>
      <c r="E1490" s="195">
        <v>32</v>
      </c>
      <c r="F1490" s="196">
        <v>3.4744842562432141E-2</v>
      </c>
      <c r="G1490" s="195">
        <v>889</v>
      </c>
      <c r="H1490" s="196">
        <v>1.0288637363146077E-2</v>
      </c>
      <c r="I1490" s="195">
        <v>16862</v>
      </c>
      <c r="J1490" s="196">
        <v>8.1996549356456918E-3</v>
      </c>
      <c r="K1490" s="195">
        <v>321</v>
      </c>
      <c r="L1490" s="196">
        <v>0.36107986501687289</v>
      </c>
      <c r="M1490" s="195">
        <v>2695</v>
      </c>
      <c r="N1490" s="196">
        <v>0.15982682955758509</v>
      </c>
      <c r="O1490" s="197" t="s">
        <v>930</v>
      </c>
      <c r="P1490" s="198">
        <v>18.967379077615298</v>
      </c>
      <c r="Q1490" s="198">
        <v>13.617957746478874</v>
      </c>
      <c r="R1490" s="199"/>
      <c r="S1490" s="186"/>
    </row>
    <row r="1491" spans="1:19" s="184" customFormat="1" ht="15" customHeight="1">
      <c r="A1491" s="186"/>
      <c r="B1491" s="193" t="s">
        <v>358</v>
      </c>
      <c r="C1491" s="194" t="s">
        <v>1004</v>
      </c>
      <c r="D1491" s="194" t="s">
        <v>914</v>
      </c>
      <c r="E1491" s="195">
        <v>13</v>
      </c>
      <c r="F1491" s="196">
        <v>3.3871808233454925E-3</v>
      </c>
      <c r="G1491" s="195">
        <v>3825</v>
      </c>
      <c r="H1491" s="196">
        <v>4.4267759183390043E-2</v>
      </c>
      <c r="I1491" s="195">
        <v>90762</v>
      </c>
      <c r="J1491" s="196">
        <v>4.413575384112646E-2</v>
      </c>
      <c r="K1491" s="195">
        <v>254</v>
      </c>
      <c r="L1491" s="196">
        <v>6.640522875816994E-2</v>
      </c>
      <c r="M1491" s="195">
        <v>1778</v>
      </c>
      <c r="N1491" s="196">
        <v>1.9589696128335648E-2</v>
      </c>
      <c r="O1491" s="197" t="s">
        <v>939</v>
      </c>
      <c r="P1491" s="198">
        <v>23.728627450980394</v>
      </c>
      <c r="Q1491" s="198">
        <v>22.072248669840381</v>
      </c>
      <c r="R1491" s="199"/>
      <c r="S1491" s="186"/>
    </row>
    <row r="1492" spans="1:19" s="184" customFormat="1" ht="15" customHeight="1">
      <c r="A1492" s="186"/>
      <c r="B1492" s="193" t="s">
        <v>410</v>
      </c>
      <c r="C1492" s="194" t="s">
        <v>1000</v>
      </c>
      <c r="D1492" s="194" t="s">
        <v>914</v>
      </c>
      <c r="E1492" s="195">
        <v>13</v>
      </c>
      <c r="F1492" s="196">
        <v>1.7837541163556532E-3</v>
      </c>
      <c r="G1492" s="195">
        <v>7275</v>
      </c>
      <c r="H1492" s="196">
        <v>8.4195541976251648E-2</v>
      </c>
      <c r="I1492" s="195">
        <v>113780</v>
      </c>
      <c r="J1492" s="196">
        <v>5.5328949032010848E-2</v>
      </c>
      <c r="K1492" s="195">
        <v>1078</v>
      </c>
      <c r="L1492" s="196">
        <v>0.14817869415807561</v>
      </c>
      <c r="M1492" s="195">
        <v>5743</v>
      </c>
      <c r="N1492" s="196">
        <v>5.0474600105466692E-2</v>
      </c>
      <c r="O1492" s="197" t="s">
        <v>939</v>
      </c>
      <c r="P1492" s="198">
        <v>15.639862542955326</v>
      </c>
      <c r="Q1492" s="198">
        <v>13.950621268355656</v>
      </c>
      <c r="R1492" s="199"/>
      <c r="S1492" s="186"/>
    </row>
    <row r="1493" spans="1:19" s="184" customFormat="1" ht="15" customHeight="1">
      <c r="A1493" s="186"/>
      <c r="B1493" s="193" t="s">
        <v>409</v>
      </c>
      <c r="C1493" s="194" t="s">
        <v>1000</v>
      </c>
      <c r="D1493" s="194" t="s">
        <v>914</v>
      </c>
      <c r="E1493" s="195">
        <v>14</v>
      </c>
      <c r="F1493" s="196">
        <v>3.2444959443800694E-3</v>
      </c>
      <c r="G1493" s="195">
        <v>4301</v>
      </c>
      <c r="H1493" s="196">
        <v>4.9776635881767471E-2</v>
      </c>
      <c r="I1493" s="195">
        <v>90869</v>
      </c>
      <c r="J1493" s="196">
        <v>4.4187785811124924E-2</v>
      </c>
      <c r="K1493" s="195">
        <v>512</v>
      </c>
      <c r="L1493" s="196">
        <v>0.11904208323645664</v>
      </c>
      <c r="M1493" s="195">
        <v>6917</v>
      </c>
      <c r="N1493" s="196">
        <v>7.6120569171004418E-2</v>
      </c>
      <c r="O1493" s="197" t="s">
        <v>929</v>
      </c>
      <c r="P1493" s="198">
        <v>21.127412229714022</v>
      </c>
      <c r="Q1493" s="198">
        <v>18.088149907627344</v>
      </c>
      <c r="R1493" s="199"/>
      <c r="S1493" s="186"/>
    </row>
    <row r="1494" spans="1:19" s="184" customFormat="1" ht="15" customHeight="1">
      <c r="A1494" s="186"/>
      <c r="B1494" s="193" t="s">
        <v>506</v>
      </c>
      <c r="C1494" s="194" t="s">
        <v>999</v>
      </c>
      <c r="D1494" s="194" t="s">
        <v>914</v>
      </c>
      <c r="E1494" s="195">
        <v>9</v>
      </c>
      <c r="F1494" s="196">
        <v>2.0125223613595708E-3</v>
      </c>
      <c r="G1494" s="195">
        <v>4463</v>
      </c>
      <c r="H1494" s="196">
        <v>5.1651505682475757E-2</v>
      </c>
      <c r="I1494" s="195">
        <v>101225</v>
      </c>
      <c r="J1494" s="196">
        <v>4.9223702458826665E-2</v>
      </c>
      <c r="K1494" s="195">
        <v>1713</v>
      </c>
      <c r="L1494" s="196">
        <v>0.38382254089177681</v>
      </c>
      <c r="M1494" s="195">
        <v>17181</v>
      </c>
      <c r="N1494" s="196">
        <v>0.16973079772783403</v>
      </c>
      <c r="O1494" s="197" t="s">
        <v>936</v>
      </c>
      <c r="P1494" s="198">
        <v>22.680932108447234</v>
      </c>
      <c r="Q1494" s="198">
        <v>17.36509090909091</v>
      </c>
      <c r="R1494" s="199"/>
      <c r="S1494" s="186"/>
    </row>
    <row r="1495" spans="1:19" s="184" customFormat="1" ht="15" customHeight="1">
      <c r="A1495" s="186"/>
      <c r="B1495" s="193" t="s">
        <v>500</v>
      </c>
      <c r="C1495" s="194" t="s">
        <v>999</v>
      </c>
      <c r="D1495" s="194" t="s">
        <v>914</v>
      </c>
      <c r="E1495" s="195">
        <v>3</v>
      </c>
      <c r="F1495" s="196">
        <v>2.6408450704225352E-3</v>
      </c>
      <c r="G1495" s="195">
        <v>1133</v>
      </c>
      <c r="H1495" s="196">
        <v>1.3112515334583246E-2</v>
      </c>
      <c r="I1495" s="195">
        <v>21014</v>
      </c>
      <c r="J1495" s="196">
        <v>1.0218689883623448E-2</v>
      </c>
      <c r="K1495" s="195">
        <v>480</v>
      </c>
      <c r="L1495" s="196">
        <v>0.42365401588702561</v>
      </c>
      <c r="M1495" s="195">
        <v>4779</v>
      </c>
      <c r="N1495" s="196">
        <v>0.22741981536118777</v>
      </c>
      <c r="O1495" s="197" t="s">
        <v>921</v>
      </c>
      <c r="P1495" s="198">
        <v>18.547219770520741</v>
      </c>
      <c r="Q1495" s="198">
        <v>11.776416539050537</v>
      </c>
      <c r="R1495" s="199"/>
      <c r="S1495" s="186"/>
    </row>
    <row r="1496" spans="1:19" s="184" customFormat="1" ht="15" customHeight="1">
      <c r="A1496" s="186"/>
      <c r="B1496" s="193" t="s">
        <v>305</v>
      </c>
      <c r="C1496" s="194" t="s">
        <v>1003</v>
      </c>
      <c r="D1496" s="194" t="s">
        <v>914</v>
      </c>
      <c r="E1496" s="195">
        <v>6</v>
      </c>
      <c r="F1496" s="196">
        <v>3.0581039755351682E-3</v>
      </c>
      <c r="G1496" s="195">
        <v>1956</v>
      </c>
      <c r="H1496" s="196">
        <v>2.263731685299632E-2</v>
      </c>
      <c r="I1496" s="195">
        <v>55068</v>
      </c>
      <c r="J1496" s="196">
        <v>2.6778472185751214E-2</v>
      </c>
      <c r="K1496" s="195">
        <v>295</v>
      </c>
      <c r="L1496" s="196">
        <v>0.15081799591002046</v>
      </c>
      <c r="M1496" s="195">
        <v>3814</v>
      </c>
      <c r="N1496" s="196">
        <v>6.9259824217331303E-2</v>
      </c>
      <c r="O1496" s="197" t="s">
        <v>918</v>
      </c>
      <c r="P1496" s="198">
        <v>28.153374233128833</v>
      </c>
      <c r="Q1496" s="198">
        <v>23.662853702588801</v>
      </c>
      <c r="R1496" s="199"/>
      <c r="S1496" s="186"/>
    </row>
    <row r="1497" spans="1:19" s="184" customFormat="1" ht="15" customHeight="1">
      <c r="A1497" s="186"/>
      <c r="B1497" s="193" t="s">
        <v>682</v>
      </c>
      <c r="C1497" s="194" t="s">
        <v>936</v>
      </c>
      <c r="D1497" s="194" t="s">
        <v>914</v>
      </c>
      <c r="E1497" s="195">
        <v>3</v>
      </c>
      <c r="F1497" s="196">
        <v>9.0361445783132526E-3</v>
      </c>
      <c r="G1497" s="195">
        <v>329</v>
      </c>
      <c r="H1497" s="196">
        <v>3.8076059532902808E-3</v>
      </c>
      <c r="I1497" s="195">
        <v>14499</v>
      </c>
      <c r="J1497" s="196">
        <v>7.0505750748385059E-3</v>
      </c>
      <c r="K1497" s="195">
        <v>120</v>
      </c>
      <c r="L1497" s="196">
        <v>0.36474164133738601</v>
      </c>
      <c r="M1497" s="195">
        <v>6163</v>
      </c>
      <c r="N1497" s="196">
        <v>0.42506379750327611</v>
      </c>
      <c r="O1497" s="197" t="s">
        <v>952</v>
      </c>
      <c r="P1497" s="198">
        <v>44.069908814589667</v>
      </c>
      <c r="Q1497" s="198">
        <v>21.248803827751196</v>
      </c>
      <c r="R1497" s="199"/>
      <c r="S1497" s="186"/>
    </row>
    <row r="1498" spans="1:19" s="184" customFormat="1" ht="15" customHeight="1">
      <c r="A1498" s="186"/>
      <c r="B1498" s="193" t="s">
        <v>493</v>
      </c>
      <c r="C1498" s="194" t="s">
        <v>999</v>
      </c>
      <c r="D1498" s="194" t="s">
        <v>914</v>
      </c>
      <c r="E1498" s="195">
        <v>9</v>
      </c>
      <c r="F1498" s="196">
        <v>4.0196516301920504E-3</v>
      </c>
      <c r="G1498" s="195">
        <v>2230</v>
      </c>
      <c r="H1498" s="196">
        <v>2.5808392935675762E-2</v>
      </c>
      <c r="I1498" s="195">
        <v>66522</v>
      </c>
      <c r="J1498" s="196">
        <v>3.2348324376054012E-2</v>
      </c>
      <c r="K1498" s="195">
        <v>330</v>
      </c>
      <c r="L1498" s="196">
        <v>0.14798206278026907</v>
      </c>
      <c r="M1498" s="195">
        <v>2456</v>
      </c>
      <c r="N1498" s="196">
        <v>3.6920116653137311E-2</v>
      </c>
      <c r="O1498" s="197" t="s">
        <v>915</v>
      </c>
      <c r="P1498" s="198">
        <v>29.830493273542601</v>
      </c>
      <c r="Q1498" s="198">
        <v>26.97684210526316</v>
      </c>
      <c r="R1498" s="199"/>
      <c r="S1498" s="186"/>
    </row>
    <row r="1499" spans="1:19" s="184" customFormat="1" ht="15" customHeight="1">
      <c r="A1499" s="186"/>
      <c r="B1499" s="193" t="s">
        <v>343</v>
      </c>
      <c r="C1499" s="194" t="s">
        <v>1005</v>
      </c>
      <c r="D1499" s="194" t="s">
        <v>914</v>
      </c>
      <c r="E1499" s="195">
        <v>22</v>
      </c>
      <c r="F1499" s="196">
        <v>2.8833551769331587E-2</v>
      </c>
      <c r="G1499" s="195">
        <v>741</v>
      </c>
      <c r="H1499" s="196">
        <v>8.5757933476841887E-3</v>
      </c>
      <c r="I1499" s="195">
        <v>4623</v>
      </c>
      <c r="J1499" s="196">
        <v>2.248072871989683E-3</v>
      </c>
      <c r="K1499" s="195">
        <v>24</v>
      </c>
      <c r="L1499" s="196">
        <v>3.2388663967611336E-2</v>
      </c>
      <c r="M1499" s="195">
        <v>145</v>
      </c>
      <c r="N1499" s="196">
        <v>3.1364914557646548E-2</v>
      </c>
      <c r="O1499" s="197" t="s">
        <v>920</v>
      </c>
      <c r="P1499" s="198">
        <v>6.238866396761134</v>
      </c>
      <c r="Q1499" s="198">
        <v>5.5760111576011155</v>
      </c>
      <c r="R1499" s="199"/>
      <c r="S1499" s="186"/>
    </row>
    <row r="1500" spans="1:19" s="184" customFormat="1" ht="15" customHeight="1">
      <c r="A1500" s="186"/>
      <c r="B1500" s="193" t="s">
        <v>282</v>
      </c>
      <c r="C1500" s="194" t="s">
        <v>1003</v>
      </c>
      <c r="D1500" s="194" t="s">
        <v>914</v>
      </c>
      <c r="E1500" s="195">
        <v>3</v>
      </c>
      <c r="F1500" s="196">
        <v>1.6538037486218302E-3</v>
      </c>
      <c r="G1500" s="195">
        <v>1811</v>
      </c>
      <c r="H1500" s="196">
        <v>2.095919264865866E-2</v>
      </c>
      <c r="I1500" s="195">
        <v>84846</v>
      </c>
      <c r="J1500" s="196">
        <v>4.1258920808314226E-2</v>
      </c>
      <c r="K1500" s="195">
        <v>41</v>
      </c>
      <c r="L1500" s="196">
        <v>2.2639425731639979E-2</v>
      </c>
      <c r="M1500" s="195">
        <v>1499</v>
      </c>
      <c r="N1500" s="196">
        <v>1.7667303113876907E-2</v>
      </c>
      <c r="O1500" s="197" t="s">
        <v>915</v>
      </c>
      <c r="P1500" s="198">
        <v>46.850358917725011</v>
      </c>
      <c r="Q1500" s="198">
        <v>42.893220338983049</v>
      </c>
      <c r="R1500" s="199"/>
      <c r="S1500" s="186"/>
    </row>
    <row r="1501" spans="1:19" s="184" customFormat="1" ht="15" customHeight="1">
      <c r="A1501" s="186"/>
      <c r="B1501" s="193" t="s">
        <v>286</v>
      </c>
      <c r="C1501" s="194" t="s">
        <v>1003</v>
      </c>
      <c r="D1501" s="194" t="s">
        <v>914</v>
      </c>
      <c r="E1501" s="195">
        <v>6</v>
      </c>
      <c r="F1501" s="196">
        <v>4.9382716049382715E-3</v>
      </c>
      <c r="G1501" s="195">
        <v>1209</v>
      </c>
      <c r="H1501" s="196">
        <v>1.3992083883063677E-2</v>
      </c>
      <c r="I1501" s="195">
        <v>37983</v>
      </c>
      <c r="J1501" s="196">
        <v>1.8470376789267603E-2</v>
      </c>
      <c r="K1501" s="195">
        <v>36</v>
      </c>
      <c r="L1501" s="196">
        <v>2.9776674937965261E-2</v>
      </c>
      <c r="M1501" s="195">
        <v>379</v>
      </c>
      <c r="N1501" s="196">
        <v>9.9781481188952956E-3</v>
      </c>
      <c r="O1501" s="197" t="s">
        <v>918</v>
      </c>
      <c r="P1501" s="198">
        <v>31.416873449131515</v>
      </c>
      <c r="Q1501" s="198">
        <v>30.216538789428814</v>
      </c>
      <c r="R1501" s="199"/>
      <c r="S1501" s="186"/>
    </row>
    <row r="1502" spans="1:19" s="184" customFormat="1" ht="15" customHeight="1">
      <c r="A1502" s="186"/>
      <c r="B1502" s="193" t="s">
        <v>505</v>
      </c>
      <c r="C1502" s="194" t="s">
        <v>999</v>
      </c>
      <c r="D1502" s="194" t="s">
        <v>914</v>
      </c>
      <c r="E1502" s="195">
        <v>1</v>
      </c>
      <c r="F1502" s="196">
        <v>1.7152658662092624E-3</v>
      </c>
      <c r="G1502" s="195">
        <v>582</v>
      </c>
      <c r="H1502" s="196">
        <v>6.7356433581001315E-3</v>
      </c>
      <c r="I1502" s="195">
        <v>11541</v>
      </c>
      <c r="J1502" s="196">
        <v>5.6121585584323888E-3</v>
      </c>
      <c r="K1502" s="195">
        <v>341</v>
      </c>
      <c r="L1502" s="196">
        <v>0.58591065292096223</v>
      </c>
      <c r="M1502" s="195">
        <v>3877</v>
      </c>
      <c r="N1502" s="196">
        <v>0.33593276145914563</v>
      </c>
      <c r="O1502" s="197" t="s">
        <v>917</v>
      </c>
      <c r="P1502" s="198">
        <v>19.829896907216494</v>
      </c>
      <c r="Q1502" s="198">
        <v>11.427385892116183</v>
      </c>
      <c r="R1502" s="199"/>
      <c r="S1502" s="186"/>
    </row>
    <row r="1503" spans="1:19" s="184" customFormat="1" ht="15" customHeight="1">
      <c r="A1503" s="186"/>
      <c r="B1503" s="193" t="s">
        <v>396</v>
      </c>
      <c r="C1503" s="194" t="s">
        <v>1000</v>
      </c>
      <c r="D1503" s="194" t="s">
        <v>914</v>
      </c>
      <c r="E1503" s="195"/>
      <c r="F1503" s="196"/>
      <c r="G1503" s="195">
        <v>253</v>
      </c>
      <c r="H1503" s="196">
        <v>2.9280374048098511E-3</v>
      </c>
      <c r="I1503" s="195">
        <v>4951</v>
      </c>
      <c r="J1503" s="196">
        <v>2.4075727426391782E-3</v>
      </c>
      <c r="K1503" s="195">
        <v>92</v>
      </c>
      <c r="L1503" s="196">
        <v>0.36363636363636365</v>
      </c>
      <c r="M1503" s="195">
        <v>792</v>
      </c>
      <c r="N1503" s="196">
        <v>0.15996768329630379</v>
      </c>
      <c r="O1503" s="197" t="s">
        <v>922</v>
      </c>
      <c r="P1503" s="198">
        <v>19.569169960474309</v>
      </c>
      <c r="Q1503" s="198">
        <v>14.403726708074535</v>
      </c>
      <c r="R1503" s="199"/>
      <c r="S1503" s="186"/>
    </row>
    <row r="1504" spans="1:19" s="184" customFormat="1" ht="15" customHeight="1">
      <c r="A1504" s="186"/>
      <c r="B1504" s="193" t="s">
        <v>292</v>
      </c>
      <c r="C1504" s="194" t="s">
        <v>1003</v>
      </c>
      <c r="D1504" s="194" t="s">
        <v>914</v>
      </c>
      <c r="E1504" s="195">
        <v>2</v>
      </c>
      <c r="F1504" s="196">
        <v>3.5778175313059034E-3</v>
      </c>
      <c r="G1504" s="195">
        <v>557</v>
      </c>
      <c r="H1504" s="196">
        <v>6.4463115987315692E-3</v>
      </c>
      <c r="I1504" s="195">
        <v>16582</v>
      </c>
      <c r="J1504" s="196">
        <v>8.0634965094814898E-3</v>
      </c>
      <c r="K1504" s="195">
        <v>108</v>
      </c>
      <c r="L1504" s="196">
        <v>0.19389587073608616</v>
      </c>
      <c r="M1504" s="195">
        <v>1029</v>
      </c>
      <c r="N1504" s="196">
        <v>6.2055240622361597E-2</v>
      </c>
      <c r="O1504" s="197" t="s">
        <v>921</v>
      </c>
      <c r="P1504" s="198">
        <v>29.770197486535007</v>
      </c>
      <c r="Q1504" s="198">
        <v>25.015590200445434</v>
      </c>
      <c r="R1504" s="199"/>
      <c r="S1504" s="186"/>
    </row>
    <row r="1505" spans="1:19" s="184" customFormat="1" ht="15" customHeight="1">
      <c r="A1505" s="186"/>
      <c r="B1505" s="193" t="s">
        <v>504</v>
      </c>
      <c r="C1505" s="194" t="s">
        <v>999</v>
      </c>
      <c r="D1505" s="194" t="s">
        <v>914</v>
      </c>
      <c r="E1505" s="195"/>
      <c r="F1505" s="196"/>
      <c r="G1505" s="195">
        <v>833</v>
      </c>
      <c r="H1505" s="196">
        <v>9.6405342221604975E-3</v>
      </c>
      <c r="I1505" s="195">
        <v>17867</v>
      </c>
      <c r="J1505" s="196">
        <v>8.6883664295564923E-3</v>
      </c>
      <c r="K1505" s="195">
        <v>498</v>
      </c>
      <c r="L1505" s="196">
        <v>0.59783913565426172</v>
      </c>
      <c r="M1505" s="195">
        <v>4387</v>
      </c>
      <c r="N1505" s="196">
        <v>0.2455364638719427</v>
      </c>
      <c r="O1505" s="197" t="s">
        <v>918</v>
      </c>
      <c r="P1505" s="198">
        <v>21.448979591836736</v>
      </c>
      <c r="Q1505" s="198">
        <v>14.343283582089553</v>
      </c>
      <c r="R1505" s="199"/>
      <c r="S1505" s="186"/>
    </row>
    <row r="1506" spans="1:19" s="184" customFormat="1" ht="15" customHeight="1">
      <c r="A1506" s="186"/>
      <c r="B1506" s="193" t="s">
        <v>304</v>
      </c>
      <c r="C1506" s="194" t="s">
        <v>1003</v>
      </c>
      <c r="D1506" s="194" t="s">
        <v>914</v>
      </c>
      <c r="E1506" s="195">
        <v>4</v>
      </c>
      <c r="F1506" s="196">
        <v>5.1413881748071976E-3</v>
      </c>
      <c r="G1506" s="195">
        <v>774</v>
      </c>
      <c r="H1506" s="196">
        <v>8.9577112700506903E-3</v>
      </c>
      <c r="I1506" s="195">
        <v>23052</v>
      </c>
      <c r="J1506" s="196">
        <v>1.120972871406147E-2</v>
      </c>
      <c r="K1506" s="195">
        <v>157</v>
      </c>
      <c r="L1506" s="196">
        <v>0.20284237726098192</v>
      </c>
      <c r="M1506" s="195">
        <v>2312</v>
      </c>
      <c r="N1506" s="196">
        <v>0.10029498525073746</v>
      </c>
      <c r="O1506" s="197" t="s">
        <v>928</v>
      </c>
      <c r="P1506" s="198">
        <v>29.782945736434108</v>
      </c>
      <c r="Q1506" s="198">
        <v>22.964343598055105</v>
      </c>
      <c r="R1506" s="199"/>
      <c r="S1506" s="186"/>
    </row>
    <row r="1507" spans="1:19" s="184" customFormat="1" ht="15" customHeight="1">
      <c r="A1507" s="186"/>
      <c r="B1507" s="193" t="s">
        <v>295</v>
      </c>
      <c r="C1507" s="194" t="s">
        <v>1003</v>
      </c>
      <c r="D1507" s="194" t="s">
        <v>914</v>
      </c>
      <c r="E1507" s="195">
        <v>10</v>
      </c>
      <c r="F1507" s="196">
        <v>1.3297872340425532E-2</v>
      </c>
      <c r="G1507" s="195">
        <v>742</v>
      </c>
      <c r="H1507" s="196">
        <v>8.5873666180589312E-3</v>
      </c>
      <c r="I1507" s="195">
        <v>63967</v>
      </c>
      <c r="J1507" s="196">
        <v>3.1105878737305657E-2</v>
      </c>
      <c r="K1507" s="195">
        <v>79</v>
      </c>
      <c r="L1507" s="196">
        <v>0.10646900269541779</v>
      </c>
      <c r="M1507" s="195">
        <v>4079</v>
      </c>
      <c r="N1507" s="196">
        <v>6.3767254990854658E-2</v>
      </c>
      <c r="O1507" s="197" t="s">
        <v>923</v>
      </c>
      <c r="P1507" s="198">
        <v>86.208894878706204</v>
      </c>
      <c r="Q1507" s="198">
        <v>68.880844645550525</v>
      </c>
      <c r="R1507" s="199"/>
      <c r="S1507" s="186"/>
    </row>
    <row r="1508" spans="1:19" s="184" customFormat="1" ht="15" customHeight="1">
      <c r="A1508" s="186"/>
      <c r="B1508" s="193" t="s">
        <v>370</v>
      </c>
      <c r="C1508" s="194" t="s">
        <v>1004</v>
      </c>
      <c r="D1508" s="194" t="s">
        <v>914</v>
      </c>
      <c r="E1508" s="195">
        <v>144</v>
      </c>
      <c r="F1508" s="196">
        <v>0.21021897810218979</v>
      </c>
      <c r="G1508" s="195">
        <v>541</v>
      </c>
      <c r="H1508" s="196">
        <v>6.2611392727356897E-3</v>
      </c>
      <c r="I1508" s="195">
        <v>6737</v>
      </c>
      <c r="J1508" s="196">
        <v>3.2760689895294172E-3</v>
      </c>
      <c r="K1508" s="195">
        <v>117</v>
      </c>
      <c r="L1508" s="196">
        <v>0.21626617375231053</v>
      </c>
      <c r="M1508" s="195">
        <v>666</v>
      </c>
      <c r="N1508" s="196">
        <v>9.8857058037702242E-2</v>
      </c>
      <c r="O1508" s="197" t="s">
        <v>916</v>
      </c>
      <c r="P1508" s="198">
        <v>12.452865064695009</v>
      </c>
      <c r="Q1508" s="198">
        <v>8.7995283018867916</v>
      </c>
      <c r="R1508" s="199"/>
      <c r="S1508" s="186"/>
    </row>
    <row r="1509" spans="1:19" s="184" customFormat="1" ht="15" customHeight="1">
      <c r="A1509" s="186"/>
      <c r="B1509" s="193" t="s">
        <v>681</v>
      </c>
      <c r="C1509" s="194" t="s">
        <v>936</v>
      </c>
      <c r="D1509" s="194" t="s">
        <v>914</v>
      </c>
      <c r="E1509" s="195">
        <v>5</v>
      </c>
      <c r="F1509" s="196">
        <v>1.5151515151515152E-2</v>
      </c>
      <c r="G1509" s="195">
        <v>325</v>
      </c>
      <c r="H1509" s="196">
        <v>3.7613128717913107E-3</v>
      </c>
      <c r="I1509" s="195">
        <v>9277</v>
      </c>
      <c r="J1509" s="196">
        <v>4.5112204268761176E-3</v>
      </c>
      <c r="K1509" s="195">
        <v>119</v>
      </c>
      <c r="L1509" s="196">
        <v>0.36615384615384616</v>
      </c>
      <c r="M1509" s="195">
        <v>952</v>
      </c>
      <c r="N1509" s="196">
        <v>0.10261938126549532</v>
      </c>
      <c r="O1509" s="197" t="s">
        <v>953</v>
      </c>
      <c r="P1509" s="198">
        <v>28.544615384615383</v>
      </c>
      <c r="Q1509" s="198">
        <v>23.082524271844662</v>
      </c>
      <c r="R1509" s="199"/>
      <c r="S1509" s="186"/>
    </row>
    <row r="1510" spans="1:19" s="184" customFormat="1" ht="15" customHeight="1">
      <c r="A1510" s="186"/>
      <c r="B1510" s="193" t="s">
        <v>706</v>
      </c>
      <c r="C1510" s="194" t="s">
        <v>917</v>
      </c>
      <c r="D1510" s="194" t="s">
        <v>914</v>
      </c>
      <c r="E1510" s="195">
        <v>4</v>
      </c>
      <c r="F1510" s="196">
        <v>7.1174377224199285E-3</v>
      </c>
      <c r="G1510" s="195">
        <v>558</v>
      </c>
      <c r="H1510" s="196">
        <v>6.4578848691063118E-3</v>
      </c>
      <c r="I1510" s="195">
        <v>11887</v>
      </c>
      <c r="J1510" s="196">
        <v>5.780411470763868E-3</v>
      </c>
      <c r="K1510" s="195">
        <v>259</v>
      </c>
      <c r="L1510" s="196">
        <v>0.46415770609318996</v>
      </c>
      <c r="M1510" s="195">
        <v>2518</v>
      </c>
      <c r="N1510" s="196">
        <v>0.21182804744679062</v>
      </c>
      <c r="O1510" s="197" t="s">
        <v>952</v>
      </c>
      <c r="P1510" s="198">
        <v>21.302867383512545</v>
      </c>
      <c r="Q1510" s="198">
        <v>13.862876254180602</v>
      </c>
      <c r="R1510" s="199"/>
      <c r="S1510" s="186"/>
    </row>
    <row r="1511" spans="1:19" s="184" customFormat="1" ht="15" customHeight="1">
      <c r="A1511" s="186"/>
      <c r="B1511" s="193" t="s">
        <v>758</v>
      </c>
      <c r="C1511" s="194" t="s">
        <v>918</v>
      </c>
      <c r="D1511" s="194" t="s">
        <v>914</v>
      </c>
      <c r="E1511" s="195">
        <v>7</v>
      </c>
      <c r="F1511" s="196">
        <v>1.9607843137254902E-2</v>
      </c>
      <c r="G1511" s="195">
        <v>350</v>
      </c>
      <c r="H1511" s="196">
        <v>4.0506446311598734E-3</v>
      </c>
      <c r="I1511" s="195">
        <v>8416</v>
      </c>
      <c r="J1511" s="196">
        <v>4.0925332664211922E-3</v>
      </c>
      <c r="K1511" s="195">
        <v>91</v>
      </c>
      <c r="L1511" s="196">
        <v>0.26</v>
      </c>
      <c r="M1511" s="195">
        <v>417</v>
      </c>
      <c r="N1511" s="196">
        <v>4.9548479087452468E-2</v>
      </c>
      <c r="O1511" s="197" t="s">
        <v>953</v>
      </c>
      <c r="P1511" s="198">
        <v>24.045714285714286</v>
      </c>
      <c r="Q1511" s="198">
        <v>20.343629343629345</v>
      </c>
      <c r="R1511" s="199"/>
      <c r="S1511" s="186"/>
    </row>
    <row r="1512" spans="1:19" s="184" customFormat="1" ht="15" customHeight="1">
      <c r="A1512" s="186"/>
      <c r="B1512" s="193" t="s">
        <v>398</v>
      </c>
      <c r="C1512" s="194" t="s">
        <v>1000</v>
      </c>
      <c r="D1512" s="194" t="s">
        <v>914</v>
      </c>
      <c r="E1512" s="195">
        <v>3</v>
      </c>
      <c r="F1512" s="196">
        <v>6.6666666666666671E-3</v>
      </c>
      <c r="G1512" s="195">
        <v>447</v>
      </c>
      <c r="H1512" s="196">
        <v>5.1732518575098949E-3</v>
      </c>
      <c r="I1512" s="195">
        <v>6488</v>
      </c>
      <c r="J1512" s="196">
        <v>3.1549852462619647E-3</v>
      </c>
      <c r="K1512" s="195">
        <v>62</v>
      </c>
      <c r="L1512" s="196">
        <v>0.13870246085011187</v>
      </c>
      <c r="M1512" s="195">
        <v>270</v>
      </c>
      <c r="N1512" s="196">
        <v>4.1615289765721333E-2</v>
      </c>
      <c r="O1512" s="197" t="s">
        <v>943</v>
      </c>
      <c r="P1512" s="198">
        <v>14.514541387024609</v>
      </c>
      <c r="Q1512" s="198">
        <v>12.92987012987013</v>
      </c>
      <c r="R1512" s="199"/>
      <c r="S1512" s="186"/>
    </row>
    <row r="1513" spans="1:19" s="184" customFormat="1" ht="15" customHeight="1">
      <c r="A1513" s="186"/>
      <c r="B1513" s="193" t="s">
        <v>502</v>
      </c>
      <c r="C1513" s="194" t="s">
        <v>999</v>
      </c>
      <c r="D1513" s="194" t="s">
        <v>914</v>
      </c>
      <c r="E1513" s="195">
        <v>2</v>
      </c>
      <c r="F1513" s="196">
        <v>4.9261083743842365E-3</v>
      </c>
      <c r="G1513" s="195">
        <v>404</v>
      </c>
      <c r="H1513" s="196">
        <v>4.6756012313959681E-3</v>
      </c>
      <c r="I1513" s="195">
        <v>7925</v>
      </c>
      <c r="J1513" s="196">
        <v>3.8537697405403933E-3</v>
      </c>
      <c r="K1513" s="195">
        <v>199</v>
      </c>
      <c r="L1513" s="196">
        <v>0.49257425742574257</v>
      </c>
      <c r="M1513" s="195">
        <v>1604</v>
      </c>
      <c r="N1513" s="196">
        <v>0.20239747634069399</v>
      </c>
      <c r="O1513" s="197" t="s">
        <v>923</v>
      </c>
      <c r="P1513" s="198">
        <v>19.616336633663366</v>
      </c>
      <c r="Q1513" s="198">
        <v>13.546341463414635</v>
      </c>
      <c r="R1513" s="199"/>
      <c r="S1513" s="186"/>
    </row>
    <row r="1514" spans="1:19" s="184" customFormat="1" ht="15" customHeight="1">
      <c r="A1514" s="186"/>
      <c r="B1514" s="193" t="s">
        <v>291</v>
      </c>
      <c r="C1514" s="194" t="s">
        <v>1003</v>
      </c>
      <c r="D1514" s="194" t="s">
        <v>914</v>
      </c>
      <c r="E1514" s="195"/>
      <c r="F1514" s="196"/>
      <c r="G1514" s="195">
        <v>347</v>
      </c>
      <c r="H1514" s="196">
        <v>4.0159248200356459E-3</v>
      </c>
      <c r="I1514" s="195">
        <v>10986</v>
      </c>
      <c r="J1514" s="196">
        <v>5.3422731065712005E-3</v>
      </c>
      <c r="K1514" s="195">
        <v>28</v>
      </c>
      <c r="L1514" s="196">
        <v>8.069164265129683E-2</v>
      </c>
      <c r="M1514" s="195">
        <v>477</v>
      </c>
      <c r="N1514" s="196">
        <v>4.3418896777717098E-2</v>
      </c>
      <c r="O1514" s="197" t="s">
        <v>920</v>
      </c>
      <c r="P1514" s="198">
        <v>31.659942363112393</v>
      </c>
      <c r="Q1514" s="198">
        <v>28.548589341692789</v>
      </c>
      <c r="R1514" s="199"/>
      <c r="S1514" s="186"/>
    </row>
    <row r="1515" spans="1:19" s="184" customFormat="1" ht="18.75" customHeight="1">
      <c r="A1515" s="186"/>
      <c r="B1515" s="200" t="s">
        <v>1006</v>
      </c>
      <c r="C1515" s="201"/>
      <c r="D1515" s="201"/>
      <c r="E1515" s="202"/>
      <c r="F1515" s="203"/>
      <c r="G1515" s="202">
        <v>89</v>
      </c>
      <c r="H1515" s="203">
        <v>1.0300210633520819E-3</v>
      </c>
      <c r="I1515" s="202">
        <v>2418</v>
      </c>
      <c r="J1515" s="203">
        <v>1.175825265946583E-3</v>
      </c>
      <c r="K1515" s="202">
        <v>68</v>
      </c>
      <c r="L1515" s="203">
        <v>0.7640449438202247</v>
      </c>
      <c r="M1515" s="202">
        <v>840</v>
      </c>
      <c r="N1515" s="203">
        <v>0.34739454094292804</v>
      </c>
      <c r="O1515" s="201"/>
      <c r="P1515" s="204">
        <v>27.168539325842698</v>
      </c>
      <c r="Q1515" s="204">
        <v>13</v>
      </c>
      <c r="R1515" s="205">
        <v>3.7640449438202248</v>
      </c>
      <c r="S1515" s="186"/>
    </row>
    <row r="1516" spans="1:19" s="184" customFormat="1" ht="18" customHeight="1">
      <c r="A1516" s="186"/>
      <c r="B1516" s="200" t="s">
        <v>1007</v>
      </c>
      <c r="C1516" s="201"/>
      <c r="D1516" s="201"/>
      <c r="E1516" s="202">
        <v>84</v>
      </c>
      <c r="F1516" s="203">
        <v>1.7743979721166033E-2</v>
      </c>
      <c r="G1516" s="202">
        <v>4650</v>
      </c>
      <c r="H1516" s="203">
        <v>5.38157072425526E-2</v>
      </c>
      <c r="I1516" s="202">
        <v>118998</v>
      </c>
      <c r="J1516" s="203">
        <v>5.7866358559599464E-2</v>
      </c>
      <c r="K1516" s="202">
        <v>1602</v>
      </c>
      <c r="L1516" s="203">
        <v>0.34451612903225809</v>
      </c>
      <c r="M1516" s="202">
        <v>20674</v>
      </c>
      <c r="N1516" s="203">
        <v>0.17373401233634178</v>
      </c>
      <c r="O1516" s="201"/>
      <c r="P1516" s="204">
        <v>25.590967741935483</v>
      </c>
      <c r="Q1516" s="204">
        <v>20.661089238845143</v>
      </c>
      <c r="R1516" s="206"/>
      <c r="S1516" s="186"/>
    </row>
    <row r="1517" spans="1:19" s="184" customFormat="1" ht="18" customHeight="1">
      <c r="A1517" s="186"/>
      <c r="B1517" s="207" t="s">
        <v>887</v>
      </c>
      <c r="C1517" s="208"/>
      <c r="D1517" s="208"/>
      <c r="E1517" s="209">
        <v>539</v>
      </c>
      <c r="F1517" s="210">
        <v>6.1993214100868367E-3</v>
      </c>
      <c r="G1517" s="209">
        <v>86406</v>
      </c>
      <c r="H1517" s="210">
        <v>1</v>
      </c>
      <c r="I1517" s="209">
        <v>2056428</v>
      </c>
      <c r="J1517" s="210">
        <v>1</v>
      </c>
      <c r="K1517" s="209">
        <v>15303</v>
      </c>
      <c r="L1517" s="210">
        <v>0.17710575654468438</v>
      </c>
      <c r="M1517" s="209">
        <v>153346</v>
      </c>
      <c r="N1517" s="210">
        <v>7.4569107209199639E-2</v>
      </c>
      <c r="O1517" s="208"/>
      <c r="P1517" s="211">
        <v>23.79959725019096</v>
      </c>
      <c r="Q1517" s="211">
        <v>20.594869414792626</v>
      </c>
      <c r="R1517" s="212">
        <v>3.7640449438202248</v>
      </c>
      <c r="S1517" s="186"/>
    </row>
    <row r="1518" spans="1:19" s="184" customFormat="1" ht="15.75" customHeight="1">
      <c r="A1518" s="186"/>
      <c r="B1518" s="255" t="s">
        <v>988</v>
      </c>
      <c r="C1518" s="255"/>
      <c r="D1518" s="255"/>
      <c r="E1518" s="255"/>
      <c r="F1518" s="255"/>
      <c r="G1518" s="255"/>
      <c r="H1518" s="255"/>
      <c r="I1518" s="255"/>
      <c r="J1518" s="255"/>
      <c r="K1518" s="255"/>
      <c r="L1518" s="255"/>
      <c r="M1518" s="255"/>
      <c r="N1518" s="255"/>
      <c r="O1518" s="255"/>
      <c r="P1518" s="255"/>
      <c r="Q1518" s="255"/>
      <c r="R1518" s="255"/>
      <c r="S1518" s="186"/>
    </row>
    <row r="1519" spans="1:19" s="184" customFormat="1" ht="9" customHeight="1">
      <c r="A1519" s="186"/>
      <c r="B1519" s="186"/>
      <c r="C1519" s="186"/>
      <c r="D1519" s="186"/>
      <c r="E1519" s="186"/>
      <c r="F1519" s="186"/>
      <c r="G1519" s="186"/>
      <c r="H1519" s="186"/>
      <c r="I1519" s="186"/>
      <c r="J1519" s="186"/>
      <c r="K1519" s="186"/>
      <c r="L1519" s="186"/>
      <c r="M1519" s="186"/>
      <c r="N1519" s="186"/>
      <c r="O1519" s="186"/>
      <c r="P1519" s="186"/>
      <c r="Q1519" s="186"/>
      <c r="R1519" s="186"/>
      <c r="S1519" s="186"/>
    </row>
    <row r="1520" spans="1:19" s="184" customFormat="1" ht="9" customHeight="1">
      <c r="A1520" s="186"/>
      <c r="B1520" s="186"/>
      <c r="C1520" s="186"/>
      <c r="D1520" s="186"/>
      <c r="E1520" s="186"/>
      <c r="F1520" s="186"/>
      <c r="G1520" s="186"/>
      <c r="H1520" s="186"/>
      <c r="I1520" s="186"/>
      <c r="J1520" s="186"/>
      <c r="K1520" s="186"/>
      <c r="L1520" s="186"/>
      <c r="M1520" s="186"/>
      <c r="N1520" s="186"/>
      <c r="O1520" s="186"/>
      <c r="P1520" s="186"/>
      <c r="Q1520" s="186"/>
      <c r="R1520" s="186"/>
      <c r="S1520" s="186"/>
    </row>
    <row r="1521" spans="1:19" s="184" customFormat="1" ht="18" customHeight="1">
      <c r="A1521" s="186"/>
      <c r="B1521" s="187" t="s">
        <v>3706</v>
      </c>
      <c r="C1521" s="186"/>
      <c r="D1521" s="186"/>
      <c r="E1521" s="186"/>
      <c r="F1521" s="186"/>
      <c r="G1521" s="186"/>
      <c r="H1521" s="186"/>
      <c r="I1521" s="186"/>
      <c r="J1521" s="186"/>
      <c r="K1521" s="186"/>
      <c r="L1521" s="186"/>
      <c r="M1521" s="186"/>
      <c r="N1521" s="186"/>
      <c r="O1521" s="186"/>
      <c r="P1521" s="186"/>
      <c r="Q1521" s="186"/>
      <c r="R1521" s="186"/>
      <c r="S1521" s="186"/>
    </row>
    <row r="1522" spans="1:19" s="184" customFormat="1" ht="27" customHeight="1">
      <c r="A1522" s="186"/>
      <c r="B1522" s="247"/>
      <c r="C1522" s="188"/>
      <c r="D1522" s="248"/>
      <c r="E1522" s="248"/>
      <c r="F1522" s="248"/>
      <c r="G1522" s="249" t="s">
        <v>893</v>
      </c>
      <c r="H1522" s="249"/>
      <c r="I1522" s="249"/>
      <c r="J1522" s="249"/>
      <c r="K1522" s="249"/>
      <c r="L1522" s="249"/>
      <c r="M1522" s="249"/>
      <c r="N1522" s="249"/>
      <c r="O1522" s="249"/>
      <c r="P1522" s="249"/>
      <c r="Q1522" s="249"/>
      <c r="R1522" s="249"/>
      <c r="S1522" s="186"/>
    </row>
    <row r="1523" spans="1:19" s="184" customFormat="1" ht="18" customHeight="1">
      <c r="A1523" s="186"/>
      <c r="B1523" s="247"/>
      <c r="C1523" s="189"/>
      <c r="D1523" s="248"/>
      <c r="E1523" s="248"/>
      <c r="F1523" s="248"/>
      <c r="G1523" s="250" t="s">
        <v>839</v>
      </c>
      <c r="H1523" s="250"/>
      <c r="I1523" s="250"/>
      <c r="J1523" s="250"/>
      <c r="K1523" s="251" t="s">
        <v>894</v>
      </c>
      <c r="L1523" s="251"/>
      <c r="M1523" s="251"/>
      <c r="N1523" s="251"/>
      <c r="O1523" s="251" t="s">
        <v>895</v>
      </c>
      <c r="P1523" s="252" t="s">
        <v>896</v>
      </c>
      <c r="Q1523" s="252"/>
      <c r="R1523" s="252"/>
      <c r="S1523" s="186"/>
    </row>
    <row r="1524" spans="1:19" s="184" customFormat="1" ht="18" customHeight="1">
      <c r="A1524" s="186"/>
      <c r="B1524" s="253" t="s">
        <v>275</v>
      </c>
      <c r="C1524" s="250" t="s">
        <v>998</v>
      </c>
      <c r="D1524" s="250" t="s">
        <v>897</v>
      </c>
      <c r="E1524" s="254" t="s">
        <v>849</v>
      </c>
      <c r="F1524" s="254"/>
      <c r="G1524" s="250" t="s">
        <v>898</v>
      </c>
      <c r="H1524" s="250"/>
      <c r="I1524" s="250" t="s">
        <v>899</v>
      </c>
      <c r="J1524" s="250"/>
      <c r="K1524" s="251" t="s">
        <v>898</v>
      </c>
      <c r="L1524" s="251"/>
      <c r="M1524" s="251" t="s">
        <v>899</v>
      </c>
      <c r="N1524" s="251"/>
      <c r="O1524" s="251"/>
      <c r="P1524" s="252"/>
      <c r="Q1524" s="252"/>
      <c r="R1524" s="252"/>
      <c r="S1524" s="186"/>
    </row>
    <row r="1525" spans="1:19" s="184" customFormat="1" ht="45.75" customHeight="1">
      <c r="A1525" s="186"/>
      <c r="B1525" s="253"/>
      <c r="C1525" s="250"/>
      <c r="D1525" s="250"/>
      <c r="E1525" s="190" t="s">
        <v>900</v>
      </c>
      <c r="F1525" s="190" t="s">
        <v>901</v>
      </c>
      <c r="G1525" s="190" t="s">
        <v>900</v>
      </c>
      <c r="H1525" s="191" t="s">
        <v>902</v>
      </c>
      <c r="I1525" s="190" t="s">
        <v>900</v>
      </c>
      <c r="J1525" s="191" t="s">
        <v>902</v>
      </c>
      <c r="K1525" s="191" t="s">
        <v>900</v>
      </c>
      <c r="L1525" s="191" t="s">
        <v>901</v>
      </c>
      <c r="M1525" s="191" t="s">
        <v>900</v>
      </c>
      <c r="N1525" s="191" t="s">
        <v>901</v>
      </c>
      <c r="O1525" s="251"/>
      <c r="P1525" s="191" t="s">
        <v>903</v>
      </c>
      <c r="Q1525" s="191" t="s">
        <v>904</v>
      </c>
      <c r="R1525" s="192" t="s">
        <v>905</v>
      </c>
      <c r="S1525" s="186"/>
    </row>
    <row r="1526" spans="1:19" s="184" customFormat="1" ht="15" customHeight="1">
      <c r="A1526" s="186"/>
      <c r="B1526" s="193" t="s">
        <v>359</v>
      </c>
      <c r="C1526" s="194" t="s">
        <v>1004</v>
      </c>
      <c r="D1526" s="194" t="s">
        <v>914</v>
      </c>
      <c r="E1526" s="195"/>
      <c r="F1526" s="196"/>
      <c r="G1526" s="195">
        <v>34</v>
      </c>
      <c r="H1526" s="196">
        <v>4.9867996479906126E-3</v>
      </c>
      <c r="I1526" s="195">
        <v>428</v>
      </c>
      <c r="J1526" s="196">
        <v>6.8942188431243053E-3</v>
      </c>
      <c r="K1526" s="195">
        <v>7</v>
      </c>
      <c r="L1526" s="196">
        <v>0.20588235294117646</v>
      </c>
      <c r="M1526" s="195">
        <v>72</v>
      </c>
      <c r="N1526" s="196">
        <v>0.16822429906542055</v>
      </c>
      <c r="O1526" s="197" t="s">
        <v>931</v>
      </c>
      <c r="P1526" s="198">
        <v>12.588235294117647</v>
      </c>
      <c r="Q1526" s="198">
        <v>9.2962962962962958</v>
      </c>
      <c r="R1526" s="199"/>
      <c r="S1526" s="186"/>
    </row>
    <row r="1527" spans="1:19" s="184" customFormat="1" ht="15" customHeight="1">
      <c r="A1527" s="186"/>
      <c r="B1527" s="193" t="s">
        <v>810</v>
      </c>
      <c r="C1527" s="194" t="s">
        <v>926</v>
      </c>
      <c r="D1527" s="194" t="s">
        <v>914</v>
      </c>
      <c r="E1527" s="195"/>
      <c r="F1527" s="196"/>
      <c r="G1527" s="195">
        <v>96</v>
      </c>
      <c r="H1527" s="196">
        <v>1.4080375476679377E-2</v>
      </c>
      <c r="I1527" s="195">
        <v>1669</v>
      </c>
      <c r="J1527" s="196">
        <v>2.6884231890594548E-2</v>
      </c>
      <c r="K1527" s="195">
        <v>6</v>
      </c>
      <c r="L1527" s="196">
        <v>6.25E-2</v>
      </c>
      <c r="M1527" s="195">
        <v>51</v>
      </c>
      <c r="N1527" s="196">
        <v>3.0557219892150989E-2</v>
      </c>
      <c r="O1527" s="197" t="s">
        <v>980</v>
      </c>
      <c r="P1527" s="198">
        <v>17.385416666666668</v>
      </c>
      <c r="Q1527" s="198">
        <v>15.244444444444444</v>
      </c>
      <c r="R1527" s="199"/>
      <c r="S1527" s="186"/>
    </row>
    <row r="1528" spans="1:19" s="184" customFormat="1" ht="15" customHeight="1">
      <c r="A1528" s="186"/>
      <c r="B1528" s="193" t="s">
        <v>446</v>
      </c>
      <c r="C1528" s="194" t="s">
        <v>1001</v>
      </c>
      <c r="D1528" s="194" t="s">
        <v>914</v>
      </c>
      <c r="E1528" s="195">
        <v>58</v>
      </c>
      <c r="F1528" s="196">
        <v>0.12526997840172785</v>
      </c>
      <c r="G1528" s="195">
        <v>405</v>
      </c>
      <c r="H1528" s="196">
        <v>5.9401584042241128E-2</v>
      </c>
      <c r="I1528" s="195">
        <v>2144</v>
      </c>
      <c r="J1528" s="196">
        <v>3.4535526167426424E-2</v>
      </c>
      <c r="K1528" s="195">
        <v>5</v>
      </c>
      <c r="L1528" s="196">
        <v>1.2345679012345678E-2</v>
      </c>
      <c r="M1528" s="195">
        <v>21</v>
      </c>
      <c r="N1528" s="196">
        <v>9.7947761194029856E-3</v>
      </c>
      <c r="O1528" s="197" t="s">
        <v>926</v>
      </c>
      <c r="P1528" s="198">
        <v>5.2938271604938274</v>
      </c>
      <c r="Q1528" s="198">
        <v>5.0824999999999996</v>
      </c>
      <c r="R1528" s="199"/>
      <c r="S1528" s="186"/>
    </row>
    <row r="1529" spans="1:19" s="184" customFormat="1" ht="15" customHeight="1">
      <c r="A1529" s="186"/>
      <c r="B1529" s="193" t="s">
        <v>466</v>
      </c>
      <c r="C1529" s="194" t="s">
        <v>1002</v>
      </c>
      <c r="D1529" s="194" t="s">
        <v>914</v>
      </c>
      <c r="E1529" s="195">
        <v>20</v>
      </c>
      <c r="F1529" s="196">
        <v>2.063983488132095E-2</v>
      </c>
      <c r="G1529" s="195">
        <v>949</v>
      </c>
      <c r="H1529" s="196">
        <v>0.13919037841009094</v>
      </c>
      <c r="I1529" s="195">
        <v>6479</v>
      </c>
      <c r="J1529" s="196">
        <v>0.10436365393598686</v>
      </c>
      <c r="K1529" s="195">
        <v>9</v>
      </c>
      <c r="L1529" s="196">
        <v>9.4836670179135937E-3</v>
      </c>
      <c r="M1529" s="195">
        <v>93</v>
      </c>
      <c r="N1529" s="196">
        <v>1.4354066985645933E-2</v>
      </c>
      <c r="O1529" s="197" t="s">
        <v>952</v>
      </c>
      <c r="P1529" s="198">
        <v>6.8271865121180193</v>
      </c>
      <c r="Q1529" s="198">
        <v>6.4680851063829783</v>
      </c>
      <c r="R1529" s="199"/>
      <c r="S1529" s="186"/>
    </row>
    <row r="1530" spans="1:19" s="184" customFormat="1" ht="15" customHeight="1">
      <c r="A1530" s="186"/>
      <c r="B1530" s="193" t="s">
        <v>652</v>
      </c>
      <c r="C1530" s="194" t="s">
        <v>916</v>
      </c>
      <c r="D1530" s="194" t="s">
        <v>914</v>
      </c>
      <c r="E1530" s="195">
        <v>2</v>
      </c>
      <c r="F1530" s="196">
        <v>2.1276595744680851E-2</v>
      </c>
      <c r="G1530" s="195">
        <v>92</v>
      </c>
      <c r="H1530" s="196">
        <v>1.3493693165151071E-2</v>
      </c>
      <c r="I1530" s="195">
        <v>664</v>
      </c>
      <c r="J1530" s="196">
        <v>1.0695703999613409E-2</v>
      </c>
      <c r="K1530" s="195"/>
      <c r="L1530" s="196"/>
      <c r="M1530" s="195"/>
      <c r="N1530" s="196"/>
      <c r="O1530" s="197" t="s">
        <v>953</v>
      </c>
      <c r="P1530" s="198">
        <v>7.2173913043478262</v>
      </c>
      <c r="Q1530" s="198">
        <v>7.2173913043478262</v>
      </c>
      <c r="R1530" s="199"/>
      <c r="S1530" s="186"/>
    </row>
    <row r="1531" spans="1:19" s="184" customFormat="1" ht="15" customHeight="1">
      <c r="A1531" s="186"/>
      <c r="B1531" s="193" t="s">
        <v>471</v>
      </c>
      <c r="C1531" s="194" t="s">
        <v>1002</v>
      </c>
      <c r="D1531" s="194" t="s">
        <v>914</v>
      </c>
      <c r="E1531" s="195">
        <v>14</v>
      </c>
      <c r="F1531" s="196">
        <v>2.4475524475524476E-2</v>
      </c>
      <c r="G1531" s="195">
        <v>558</v>
      </c>
      <c r="H1531" s="196">
        <v>8.1842182458198881E-2</v>
      </c>
      <c r="I1531" s="195">
        <v>3276</v>
      </c>
      <c r="J1531" s="196">
        <v>5.2769768528213142E-2</v>
      </c>
      <c r="K1531" s="195">
        <v>7</v>
      </c>
      <c r="L1531" s="196">
        <v>1.2544802867383513E-2</v>
      </c>
      <c r="M1531" s="195">
        <v>31</v>
      </c>
      <c r="N1531" s="196">
        <v>9.4627594627594621E-3</v>
      </c>
      <c r="O1531" s="197" t="s">
        <v>936</v>
      </c>
      <c r="P1531" s="198">
        <v>5.870967741935484</v>
      </c>
      <c r="Q1531" s="198">
        <v>5.6479128856624321</v>
      </c>
      <c r="R1531" s="199"/>
      <c r="S1531" s="186"/>
    </row>
    <row r="1532" spans="1:19" s="184" customFormat="1" ht="15" customHeight="1">
      <c r="A1532" s="186"/>
      <c r="B1532" s="193" t="s">
        <v>465</v>
      </c>
      <c r="C1532" s="194" t="s">
        <v>1002</v>
      </c>
      <c r="D1532" s="194" t="s">
        <v>914</v>
      </c>
      <c r="E1532" s="195">
        <v>7</v>
      </c>
      <c r="F1532" s="196">
        <v>1.1608623548922056E-2</v>
      </c>
      <c r="G1532" s="195">
        <v>596</v>
      </c>
      <c r="H1532" s="196">
        <v>8.7415664417717809E-2</v>
      </c>
      <c r="I1532" s="195">
        <v>7856</v>
      </c>
      <c r="J1532" s="196">
        <v>0.1265443533448237</v>
      </c>
      <c r="K1532" s="195">
        <v>48</v>
      </c>
      <c r="L1532" s="196">
        <v>8.0536912751677847E-2</v>
      </c>
      <c r="M1532" s="195">
        <v>603</v>
      </c>
      <c r="N1532" s="196">
        <v>7.6756619144602856E-2</v>
      </c>
      <c r="O1532" s="197" t="s">
        <v>951</v>
      </c>
      <c r="P1532" s="198">
        <v>13.181208053691275</v>
      </c>
      <c r="Q1532" s="198">
        <v>10.695255474452555</v>
      </c>
      <c r="R1532" s="199"/>
      <c r="S1532" s="186"/>
    </row>
    <row r="1533" spans="1:19" s="184" customFormat="1" ht="15" customHeight="1">
      <c r="A1533" s="186"/>
      <c r="B1533" s="193" t="s">
        <v>444</v>
      </c>
      <c r="C1533" s="194" t="s">
        <v>1001</v>
      </c>
      <c r="D1533" s="194" t="s">
        <v>914</v>
      </c>
      <c r="E1533" s="195">
        <v>2</v>
      </c>
      <c r="F1533" s="196">
        <v>3.0303030303030304E-2</v>
      </c>
      <c r="G1533" s="195">
        <v>64</v>
      </c>
      <c r="H1533" s="196">
        <v>9.3869169844529188E-3</v>
      </c>
      <c r="I1533" s="195">
        <v>503</v>
      </c>
      <c r="J1533" s="196">
        <v>8.1023179394661814E-3</v>
      </c>
      <c r="K1533" s="195">
        <v>5</v>
      </c>
      <c r="L1533" s="196">
        <v>7.8125E-2</v>
      </c>
      <c r="M1533" s="195">
        <v>35</v>
      </c>
      <c r="N1533" s="196">
        <v>6.9582504970178927E-2</v>
      </c>
      <c r="O1533" s="197" t="s">
        <v>943</v>
      </c>
      <c r="P1533" s="198">
        <v>7.859375</v>
      </c>
      <c r="Q1533" s="198">
        <v>6.4915254237288131</v>
      </c>
      <c r="R1533" s="199"/>
      <c r="S1533" s="186"/>
    </row>
    <row r="1534" spans="1:19" s="184" customFormat="1" ht="15" customHeight="1">
      <c r="A1534" s="186"/>
      <c r="B1534" s="193" t="s">
        <v>437</v>
      </c>
      <c r="C1534" s="194" t="s">
        <v>1001</v>
      </c>
      <c r="D1534" s="194" t="s">
        <v>914</v>
      </c>
      <c r="E1534" s="195">
        <v>3</v>
      </c>
      <c r="F1534" s="196">
        <v>7.1599045346062056E-3</v>
      </c>
      <c r="G1534" s="195">
        <v>416</v>
      </c>
      <c r="H1534" s="196">
        <v>6.1014960398943975E-2</v>
      </c>
      <c r="I1534" s="195">
        <v>3312</v>
      </c>
      <c r="J1534" s="196">
        <v>5.3349656094457243E-2</v>
      </c>
      <c r="K1534" s="195">
        <v>64</v>
      </c>
      <c r="L1534" s="196">
        <v>0.15384615384615385</v>
      </c>
      <c r="M1534" s="195">
        <v>470</v>
      </c>
      <c r="N1534" s="196">
        <v>0.14190821256038647</v>
      </c>
      <c r="O1534" s="197" t="s">
        <v>924</v>
      </c>
      <c r="P1534" s="198">
        <v>7.9615384615384617</v>
      </c>
      <c r="Q1534" s="198">
        <v>6.0710227272727275</v>
      </c>
      <c r="R1534" s="199"/>
      <c r="S1534" s="186"/>
    </row>
    <row r="1535" spans="1:19" s="184" customFormat="1" ht="15" customHeight="1">
      <c r="A1535" s="186"/>
      <c r="B1535" s="193" t="s">
        <v>467</v>
      </c>
      <c r="C1535" s="194" t="s">
        <v>1002</v>
      </c>
      <c r="D1535" s="194" t="s">
        <v>914</v>
      </c>
      <c r="E1535" s="195">
        <v>2</v>
      </c>
      <c r="F1535" s="196">
        <v>4.6728971962616819E-3</v>
      </c>
      <c r="G1535" s="195">
        <v>426</v>
      </c>
      <c r="H1535" s="196">
        <v>6.2481666177764739E-2</v>
      </c>
      <c r="I1535" s="195">
        <v>3819</v>
      </c>
      <c r="J1535" s="196">
        <v>6.1516405985728322E-2</v>
      </c>
      <c r="K1535" s="195">
        <v>13</v>
      </c>
      <c r="L1535" s="196">
        <v>3.0516431924882629E-2</v>
      </c>
      <c r="M1535" s="195">
        <v>162</v>
      </c>
      <c r="N1535" s="196">
        <v>4.2419481539670068E-2</v>
      </c>
      <c r="O1535" s="197" t="s">
        <v>908</v>
      </c>
      <c r="P1535" s="198">
        <v>8.964788732394366</v>
      </c>
      <c r="Q1535" s="198">
        <v>8.0363196125907983</v>
      </c>
      <c r="R1535" s="199"/>
      <c r="S1535" s="186"/>
    </row>
    <row r="1536" spans="1:19" s="184" customFormat="1" ht="15" customHeight="1">
      <c r="A1536" s="186"/>
      <c r="B1536" s="193" t="s">
        <v>435</v>
      </c>
      <c r="C1536" s="194" t="s">
        <v>1001</v>
      </c>
      <c r="D1536" s="194" t="s">
        <v>914</v>
      </c>
      <c r="E1536" s="195">
        <v>1</v>
      </c>
      <c r="F1536" s="196">
        <v>7.8125E-3</v>
      </c>
      <c r="G1536" s="195">
        <v>127</v>
      </c>
      <c r="H1536" s="196">
        <v>1.8627163391023761E-2</v>
      </c>
      <c r="I1536" s="195">
        <v>1191</v>
      </c>
      <c r="J1536" s="196">
        <v>1.9184613649908991E-2</v>
      </c>
      <c r="K1536" s="195">
        <v>7</v>
      </c>
      <c r="L1536" s="196">
        <v>5.5118110236220472E-2</v>
      </c>
      <c r="M1536" s="195">
        <v>68</v>
      </c>
      <c r="N1536" s="196">
        <v>5.7094878253568432E-2</v>
      </c>
      <c r="O1536" s="197" t="s">
        <v>943</v>
      </c>
      <c r="P1536" s="198">
        <v>9.3779527559055111</v>
      </c>
      <c r="Q1536" s="198">
        <v>8.3666666666666671</v>
      </c>
      <c r="R1536" s="199"/>
      <c r="S1536" s="186"/>
    </row>
    <row r="1537" spans="1:19" s="184" customFormat="1" ht="15" customHeight="1">
      <c r="A1537" s="186"/>
      <c r="B1537" s="193" t="s">
        <v>707</v>
      </c>
      <c r="C1537" s="194" t="s">
        <v>917</v>
      </c>
      <c r="D1537" s="194" t="s">
        <v>914</v>
      </c>
      <c r="E1537" s="195"/>
      <c r="F1537" s="196"/>
      <c r="G1537" s="195">
        <v>46</v>
      </c>
      <c r="H1537" s="196">
        <v>6.7468465825755355E-3</v>
      </c>
      <c r="I1537" s="195">
        <v>416</v>
      </c>
      <c r="J1537" s="196">
        <v>6.7009229877096049E-3</v>
      </c>
      <c r="K1537" s="195">
        <v>8</v>
      </c>
      <c r="L1537" s="196">
        <v>0.17391304347826086</v>
      </c>
      <c r="M1537" s="195">
        <v>73</v>
      </c>
      <c r="N1537" s="196">
        <v>0.17548076923076922</v>
      </c>
      <c r="O1537" s="197" t="s">
        <v>920</v>
      </c>
      <c r="P1537" s="198">
        <v>9.0434782608695645</v>
      </c>
      <c r="Q1537" s="198">
        <v>6.2894736842105265</v>
      </c>
      <c r="R1537" s="199"/>
      <c r="S1537" s="186"/>
    </row>
    <row r="1538" spans="1:19" s="184" customFormat="1" ht="15" customHeight="1">
      <c r="A1538" s="186"/>
      <c r="B1538" s="193" t="s">
        <v>445</v>
      </c>
      <c r="C1538" s="194" t="s">
        <v>1001</v>
      </c>
      <c r="D1538" s="194" t="s">
        <v>914</v>
      </c>
      <c r="E1538" s="195">
        <v>2</v>
      </c>
      <c r="F1538" s="196">
        <v>1.8181818181818181E-2</v>
      </c>
      <c r="G1538" s="195">
        <v>108</v>
      </c>
      <c r="H1538" s="196">
        <v>1.58404224112643E-2</v>
      </c>
      <c r="I1538" s="195">
        <v>959</v>
      </c>
      <c r="J1538" s="196">
        <v>1.5447560445224787E-2</v>
      </c>
      <c r="K1538" s="195">
        <v>25</v>
      </c>
      <c r="L1538" s="196">
        <v>0.23148148148148148</v>
      </c>
      <c r="M1538" s="195">
        <v>264</v>
      </c>
      <c r="N1538" s="196">
        <v>0.27528675703858185</v>
      </c>
      <c r="O1538" s="197" t="s">
        <v>928</v>
      </c>
      <c r="P1538" s="198">
        <v>8.8796296296296298</v>
      </c>
      <c r="Q1538" s="198">
        <v>5.3614457831325302</v>
      </c>
      <c r="R1538" s="199"/>
      <c r="S1538" s="186"/>
    </row>
    <row r="1539" spans="1:19" s="184" customFormat="1" ht="15" customHeight="1">
      <c r="A1539" s="186"/>
      <c r="B1539" s="193" t="s">
        <v>470</v>
      </c>
      <c r="C1539" s="194" t="s">
        <v>1002</v>
      </c>
      <c r="D1539" s="194" t="s">
        <v>914</v>
      </c>
      <c r="E1539" s="195">
        <v>3</v>
      </c>
      <c r="F1539" s="196">
        <v>7.4257425742574254E-3</v>
      </c>
      <c r="G1539" s="195">
        <v>401</v>
      </c>
      <c r="H1539" s="196">
        <v>5.8814901730712819E-2</v>
      </c>
      <c r="I1539" s="195">
        <v>3441</v>
      </c>
      <c r="J1539" s="196">
        <v>5.5427586540165268E-2</v>
      </c>
      <c r="K1539" s="195">
        <v>66</v>
      </c>
      <c r="L1539" s="196">
        <v>0.16458852867830423</v>
      </c>
      <c r="M1539" s="195">
        <v>433</v>
      </c>
      <c r="N1539" s="196">
        <v>0.12583551293228712</v>
      </c>
      <c r="O1539" s="197" t="s">
        <v>920</v>
      </c>
      <c r="P1539" s="198">
        <v>8.581047381546135</v>
      </c>
      <c r="Q1539" s="198">
        <v>6.4179104477611943</v>
      </c>
      <c r="R1539" s="199"/>
      <c r="S1539" s="186"/>
    </row>
    <row r="1540" spans="1:19" s="184" customFormat="1" ht="15" customHeight="1">
      <c r="A1540" s="186"/>
      <c r="B1540" s="193" t="s">
        <v>452</v>
      </c>
      <c r="C1540" s="194" t="s">
        <v>1001</v>
      </c>
      <c r="D1540" s="194" t="s">
        <v>914</v>
      </c>
      <c r="E1540" s="195">
        <v>43</v>
      </c>
      <c r="F1540" s="196">
        <v>0.2</v>
      </c>
      <c r="G1540" s="195">
        <v>172</v>
      </c>
      <c r="H1540" s="196">
        <v>2.5227339395717221E-2</v>
      </c>
      <c r="I1540" s="195">
        <v>851</v>
      </c>
      <c r="J1540" s="196">
        <v>1.3707897746492486E-2</v>
      </c>
      <c r="K1540" s="195">
        <v>3</v>
      </c>
      <c r="L1540" s="196">
        <v>1.7441860465116279E-2</v>
      </c>
      <c r="M1540" s="195">
        <v>27</v>
      </c>
      <c r="N1540" s="196">
        <v>3.1727379553466509E-2</v>
      </c>
      <c r="O1540" s="197" t="s">
        <v>931</v>
      </c>
      <c r="P1540" s="198">
        <v>4.9476744186046515</v>
      </c>
      <c r="Q1540" s="198">
        <v>4.609467455621302</v>
      </c>
      <c r="R1540" s="199"/>
      <c r="S1540" s="186"/>
    </row>
    <row r="1541" spans="1:19" s="184" customFormat="1" ht="15" customHeight="1">
      <c r="A1541" s="186"/>
      <c r="B1541" s="193" t="s">
        <v>806</v>
      </c>
      <c r="C1541" s="194" t="s">
        <v>1001</v>
      </c>
      <c r="D1541" s="194" t="s">
        <v>914</v>
      </c>
      <c r="E1541" s="195"/>
      <c r="F1541" s="196"/>
      <c r="G1541" s="195">
        <v>68</v>
      </c>
      <c r="H1541" s="196">
        <v>9.9735992959812253E-3</v>
      </c>
      <c r="I1541" s="195">
        <v>812</v>
      </c>
      <c r="J1541" s="196">
        <v>1.307968621639471E-2</v>
      </c>
      <c r="K1541" s="195">
        <v>28</v>
      </c>
      <c r="L1541" s="196">
        <v>0.41176470588235292</v>
      </c>
      <c r="M1541" s="195">
        <v>289</v>
      </c>
      <c r="N1541" s="196">
        <v>0.35591133004926107</v>
      </c>
      <c r="O1541" s="197" t="s">
        <v>928</v>
      </c>
      <c r="P1541" s="198">
        <v>11.941176470588236</v>
      </c>
      <c r="Q1541" s="198">
        <v>6.0750000000000002</v>
      </c>
      <c r="R1541" s="199"/>
      <c r="S1541" s="186"/>
    </row>
    <row r="1542" spans="1:19" s="184" customFormat="1" ht="15" customHeight="1">
      <c r="A1542" s="186"/>
      <c r="B1542" s="193" t="s">
        <v>553</v>
      </c>
      <c r="C1542" s="194" t="s">
        <v>928</v>
      </c>
      <c r="D1542" s="194" t="s">
        <v>914</v>
      </c>
      <c r="E1542" s="195"/>
      <c r="F1542" s="196"/>
      <c r="G1542" s="195">
        <v>21</v>
      </c>
      <c r="H1542" s="196">
        <v>3.0800821355236141E-3</v>
      </c>
      <c r="I1542" s="195">
        <v>196</v>
      </c>
      <c r="J1542" s="196">
        <v>3.1571656384401024E-3</v>
      </c>
      <c r="K1542" s="195">
        <v>5</v>
      </c>
      <c r="L1542" s="196">
        <v>0.23809523809523808</v>
      </c>
      <c r="M1542" s="195">
        <v>29</v>
      </c>
      <c r="N1542" s="196">
        <v>0.14795918367346939</v>
      </c>
      <c r="O1542" s="197" t="s">
        <v>929</v>
      </c>
      <c r="P1542" s="198">
        <v>9.3333333333333339</v>
      </c>
      <c r="Q1542" s="198">
        <v>6.6875</v>
      </c>
      <c r="R1542" s="199"/>
      <c r="S1542" s="186"/>
    </row>
    <row r="1543" spans="1:19" s="184" customFormat="1" ht="15" customHeight="1">
      <c r="A1543" s="186"/>
      <c r="B1543" s="193" t="s">
        <v>438</v>
      </c>
      <c r="C1543" s="194" t="s">
        <v>1001</v>
      </c>
      <c r="D1543" s="194" t="s">
        <v>914</v>
      </c>
      <c r="E1543" s="195">
        <v>1</v>
      </c>
      <c r="F1543" s="196">
        <v>7.9365079365079361E-3</v>
      </c>
      <c r="G1543" s="195">
        <v>125</v>
      </c>
      <c r="H1543" s="196">
        <v>1.8333822235259607E-2</v>
      </c>
      <c r="I1543" s="195">
        <v>679</v>
      </c>
      <c r="J1543" s="196">
        <v>1.0937323818881784E-2</v>
      </c>
      <c r="K1543" s="195">
        <v>1</v>
      </c>
      <c r="L1543" s="196">
        <v>8.0000000000000002E-3</v>
      </c>
      <c r="M1543" s="195">
        <v>12</v>
      </c>
      <c r="N1543" s="196">
        <v>1.7673048600883652E-2</v>
      </c>
      <c r="O1543" s="197" t="s">
        <v>926</v>
      </c>
      <c r="P1543" s="198">
        <v>5.4320000000000004</v>
      </c>
      <c r="Q1543" s="198">
        <v>5.2338709677419351</v>
      </c>
      <c r="R1543" s="199"/>
      <c r="S1543" s="186"/>
    </row>
    <row r="1544" spans="1:19" s="184" customFormat="1" ht="15" customHeight="1">
      <c r="A1544" s="186"/>
      <c r="B1544" s="193" t="s">
        <v>469</v>
      </c>
      <c r="C1544" s="194" t="s">
        <v>1002</v>
      </c>
      <c r="D1544" s="194" t="s">
        <v>914</v>
      </c>
      <c r="E1544" s="195">
        <v>5</v>
      </c>
      <c r="F1544" s="196">
        <v>2.717391304347826E-2</v>
      </c>
      <c r="G1544" s="195">
        <v>179</v>
      </c>
      <c r="H1544" s="196">
        <v>2.6254033440891757E-2</v>
      </c>
      <c r="I1544" s="195">
        <v>1291</v>
      </c>
      <c r="J1544" s="196">
        <v>2.079541244503149E-2</v>
      </c>
      <c r="K1544" s="195">
        <v>1</v>
      </c>
      <c r="L1544" s="196">
        <v>5.5865921787709499E-3</v>
      </c>
      <c r="M1544" s="195">
        <v>3</v>
      </c>
      <c r="N1544" s="196">
        <v>2.3237800154918666E-3</v>
      </c>
      <c r="O1544" s="197" t="s">
        <v>951</v>
      </c>
      <c r="P1544" s="198">
        <v>7.2122905027932962</v>
      </c>
      <c r="Q1544" s="198">
        <v>7.0730337078651688</v>
      </c>
      <c r="R1544" s="199"/>
      <c r="S1544" s="186"/>
    </row>
    <row r="1545" spans="1:19" s="184" customFormat="1" ht="15" customHeight="1">
      <c r="A1545" s="186"/>
      <c r="B1545" s="193" t="s">
        <v>468</v>
      </c>
      <c r="C1545" s="194" t="s">
        <v>1002</v>
      </c>
      <c r="D1545" s="194" t="s">
        <v>914</v>
      </c>
      <c r="E1545" s="195">
        <v>3</v>
      </c>
      <c r="F1545" s="196">
        <v>1.1904761904761904E-2</v>
      </c>
      <c r="G1545" s="195">
        <v>249</v>
      </c>
      <c r="H1545" s="196">
        <v>3.6520973892637136E-2</v>
      </c>
      <c r="I1545" s="195">
        <v>3089</v>
      </c>
      <c r="J1545" s="196">
        <v>4.9757574781334066E-2</v>
      </c>
      <c r="K1545" s="195">
        <v>79</v>
      </c>
      <c r="L1545" s="196">
        <v>0.31726907630522089</v>
      </c>
      <c r="M1545" s="195">
        <v>956</v>
      </c>
      <c r="N1545" s="196">
        <v>0.30948527031401746</v>
      </c>
      <c r="O1545" s="197" t="s">
        <v>920</v>
      </c>
      <c r="P1545" s="198">
        <v>12.405622489959839</v>
      </c>
      <c r="Q1545" s="198">
        <v>6.5058823529411764</v>
      </c>
      <c r="R1545" s="199"/>
      <c r="S1545" s="186"/>
    </row>
    <row r="1546" spans="1:19" s="184" customFormat="1" ht="15" customHeight="1">
      <c r="A1546" s="186"/>
      <c r="B1546" s="193" t="s">
        <v>454</v>
      </c>
      <c r="C1546" s="194" t="s">
        <v>1002</v>
      </c>
      <c r="D1546" s="194" t="s">
        <v>907</v>
      </c>
      <c r="E1546" s="195"/>
      <c r="F1546" s="196"/>
      <c r="G1546" s="195">
        <v>122</v>
      </c>
      <c r="H1546" s="196">
        <v>1.7893810501613375E-2</v>
      </c>
      <c r="I1546" s="195">
        <v>1346</v>
      </c>
      <c r="J1546" s="196">
        <v>2.1681351782348868E-2</v>
      </c>
      <c r="K1546" s="195">
        <v>12</v>
      </c>
      <c r="L1546" s="196">
        <v>9.8360655737704916E-2</v>
      </c>
      <c r="M1546" s="195">
        <v>375</v>
      </c>
      <c r="N1546" s="196">
        <v>0.2786032689450223</v>
      </c>
      <c r="O1546" s="197" t="s">
        <v>922</v>
      </c>
      <c r="P1546" s="198">
        <v>11.032786885245901</v>
      </c>
      <c r="Q1546" s="198">
        <v>5.8818181818181818</v>
      </c>
      <c r="R1546" s="199">
        <v>4.721311475409836</v>
      </c>
      <c r="S1546" s="186"/>
    </row>
    <row r="1547" spans="1:19" s="184" customFormat="1" ht="15" customHeight="1">
      <c r="A1547" s="186"/>
      <c r="B1547" s="193" t="s">
        <v>455</v>
      </c>
      <c r="C1547" s="194" t="s">
        <v>1002</v>
      </c>
      <c r="D1547" s="194" t="s">
        <v>907</v>
      </c>
      <c r="E1547" s="195">
        <v>1</v>
      </c>
      <c r="F1547" s="196">
        <v>8.6206896551724137E-3</v>
      </c>
      <c r="G1547" s="195">
        <v>115</v>
      </c>
      <c r="H1547" s="196">
        <v>1.686711645643884E-2</v>
      </c>
      <c r="I1547" s="195">
        <v>626</v>
      </c>
      <c r="J1547" s="196">
        <v>1.0083600457466858E-2</v>
      </c>
      <c r="K1547" s="195"/>
      <c r="L1547" s="196"/>
      <c r="M1547" s="195"/>
      <c r="N1547" s="196"/>
      <c r="O1547" s="197" t="s">
        <v>954</v>
      </c>
      <c r="P1547" s="198">
        <v>5.4434782608695649</v>
      </c>
      <c r="Q1547" s="198">
        <v>5.4434782608695649</v>
      </c>
      <c r="R1547" s="199">
        <v>1.9565217391304348</v>
      </c>
      <c r="S1547" s="186"/>
    </row>
    <row r="1548" spans="1:19" s="184" customFormat="1" ht="15" customHeight="1">
      <c r="A1548" s="186"/>
      <c r="B1548" s="193" t="s">
        <v>436</v>
      </c>
      <c r="C1548" s="194" t="s">
        <v>1001</v>
      </c>
      <c r="D1548" s="194" t="s">
        <v>907</v>
      </c>
      <c r="E1548" s="195">
        <v>17</v>
      </c>
      <c r="F1548" s="196">
        <v>0.17708333333333334</v>
      </c>
      <c r="G1548" s="195">
        <v>79</v>
      </c>
      <c r="H1548" s="196">
        <v>1.1586975652684071E-2</v>
      </c>
      <c r="I1548" s="195">
        <v>254</v>
      </c>
      <c r="J1548" s="196">
        <v>4.091428939611153E-3</v>
      </c>
      <c r="K1548" s="195"/>
      <c r="L1548" s="196"/>
      <c r="M1548" s="195"/>
      <c r="N1548" s="196"/>
      <c r="O1548" s="197" t="s">
        <v>908</v>
      </c>
      <c r="P1548" s="198">
        <v>3.2151898734177213</v>
      </c>
      <c r="Q1548" s="198">
        <v>3.2151898734177213</v>
      </c>
      <c r="R1548" s="199">
        <v>0.89873417721518989</v>
      </c>
      <c r="S1548" s="186"/>
    </row>
    <row r="1549" spans="1:19" s="184" customFormat="1" ht="15" customHeight="1">
      <c r="A1549" s="186"/>
      <c r="B1549" s="193" t="s">
        <v>436</v>
      </c>
      <c r="C1549" s="194" t="s">
        <v>1001</v>
      </c>
      <c r="D1549" s="194" t="s">
        <v>914</v>
      </c>
      <c r="E1549" s="195">
        <v>12</v>
      </c>
      <c r="F1549" s="196">
        <v>0.13953488372093023</v>
      </c>
      <c r="G1549" s="195">
        <v>74</v>
      </c>
      <c r="H1549" s="196">
        <v>1.0853622763273688E-2</v>
      </c>
      <c r="I1549" s="195">
        <v>505</v>
      </c>
      <c r="J1549" s="196">
        <v>8.1345339153686309E-3</v>
      </c>
      <c r="K1549" s="195"/>
      <c r="L1549" s="196"/>
      <c r="M1549" s="195"/>
      <c r="N1549" s="196"/>
      <c r="O1549" s="197" t="s">
        <v>908</v>
      </c>
      <c r="P1549" s="198">
        <v>6.8243243243243246</v>
      </c>
      <c r="Q1549" s="198">
        <v>6.8243243243243246</v>
      </c>
      <c r="R1549" s="199"/>
      <c r="S1549" s="186"/>
    </row>
    <row r="1550" spans="1:19" s="184" customFormat="1" ht="15" customHeight="1">
      <c r="A1550" s="186"/>
      <c r="B1550" s="193" t="s">
        <v>443</v>
      </c>
      <c r="C1550" s="194" t="s">
        <v>1001</v>
      </c>
      <c r="D1550" s="194" t="s">
        <v>914</v>
      </c>
      <c r="E1550" s="195"/>
      <c r="F1550" s="196"/>
      <c r="G1550" s="195">
        <v>35</v>
      </c>
      <c r="H1550" s="196">
        <v>5.1334702258726897E-3</v>
      </c>
      <c r="I1550" s="195">
        <v>339</v>
      </c>
      <c r="J1550" s="196">
        <v>5.4606079154652792E-3</v>
      </c>
      <c r="K1550" s="195">
        <v>9</v>
      </c>
      <c r="L1550" s="196">
        <v>0.25714285714285712</v>
      </c>
      <c r="M1550" s="195">
        <v>69</v>
      </c>
      <c r="N1550" s="196">
        <v>0.20353982300884957</v>
      </c>
      <c r="O1550" s="197" t="s">
        <v>929</v>
      </c>
      <c r="P1550" s="198">
        <v>9.6857142857142851</v>
      </c>
      <c r="Q1550" s="198">
        <v>6.2307692307692308</v>
      </c>
      <c r="R1550" s="199"/>
      <c r="S1550" s="186"/>
    </row>
    <row r="1551" spans="1:19" s="184" customFormat="1" ht="15" customHeight="1">
      <c r="A1551" s="186"/>
      <c r="B1551" s="193" t="s">
        <v>442</v>
      </c>
      <c r="C1551" s="194" t="s">
        <v>1001</v>
      </c>
      <c r="D1551" s="194" t="s">
        <v>914</v>
      </c>
      <c r="E1551" s="195">
        <v>6</v>
      </c>
      <c r="F1551" s="196">
        <v>1.680672268907563E-2</v>
      </c>
      <c r="G1551" s="195">
        <v>351</v>
      </c>
      <c r="H1551" s="196">
        <v>5.1481372836608974E-2</v>
      </c>
      <c r="I1551" s="195">
        <v>3682</v>
      </c>
      <c r="J1551" s="196">
        <v>5.9309611636410499E-2</v>
      </c>
      <c r="K1551" s="195">
        <v>17</v>
      </c>
      <c r="L1551" s="196">
        <v>4.843304843304843E-2</v>
      </c>
      <c r="M1551" s="195">
        <v>137</v>
      </c>
      <c r="N1551" s="196">
        <v>3.7208039109179795E-2</v>
      </c>
      <c r="O1551" s="197" t="s">
        <v>908</v>
      </c>
      <c r="P1551" s="198">
        <v>10.490028490028489</v>
      </c>
      <c r="Q1551" s="198">
        <v>9.2904191616766472</v>
      </c>
      <c r="R1551" s="199"/>
      <c r="S1551" s="186"/>
    </row>
    <row r="1552" spans="1:19" s="184" customFormat="1" ht="15" customHeight="1">
      <c r="A1552" s="186"/>
      <c r="B1552" s="193" t="s">
        <v>451</v>
      </c>
      <c r="C1552" s="194" t="s">
        <v>1001</v>
      </c>
      <c r="D1552" s="194" t="s">
        <v>914</v>
      </c>
      <c r="E1552" s="195">
        <v>1</v>
      </c>
      <c r="F1552" s="196">
        <v>9.3457943925233638E-3</v>
      </c>
      <c r="G1552" s="195">
        <v>106</v>
      </c>
      <c r="H1552" s="196">
        <v>1.5547081255500146E-2</v>
      </c>
      <c r="I1552" s="195">
        <v>962</v>
      </c>
      <c r="J1552" s="196">
        <v>1.5495884409078462E-2</v>
      </c>
      <c r="K1552" s="195">
        <v>20</v>
      </c>
      <c r="L1552" s="196">
        <v>0.18867924528301888</v>
      </c>
      <c r="M1552" s="195">
        <v>200</v>
      </c>
      <c r="N1552" s="196">
        <v>0.20790020790020791</v>
      </c>
      <c r="O1552" s="197" t="s">
        <v>929</v>
      </c>
      <c r="P1552" s="198">
        <v>9.0754716981132084</v>
      </c>
      <c r="Q1552" s="198">
        <v>6.0697674418604652</v>
      </c>
      <c r="R1552" s="199"/>
      <c r="S1552" s="186"/>
    </row>
    <row r="1553" spans="1:19" s="184" customFormat="1" ht="15" customHeight="1">
      <c r="A1553" s="186"/>
      <c r="B1553" s="193" t="s">
        <v>805</v>
      </c>
      <c r="C1553" s="194" t="s">
        <v>1001</v>
      </c>
      <c r="D1553" s="194" t="s">
        <v>914</v>
      </c>
      <c r="E1553" s="195">
        <v>5</v>
      </c>
      <c r="F1553" s="196">
        <v>6.4935064935064929E-2</v>
      </c>
      <c r="G1553" s="195">
        <v>72</v>
      </c>
      <c r="H1553" s="196">
        <v>1.0560281607509533E-2</v>
      </c>
      <c r="I1553" s="195">
        <v>527</v>
      </c>
      <c r="J1553" s="196">
        <v>8.4889096502955824E-3</v>
      </c>
      <c r="K1553" s="195">
        <v>8</v>
      </c>
      <c r="L1553" s="196">
        <v>0.1111111111111111</v>
      </c>
      <c r="M1553" s="195">
        <v>35</v>
      </c>
      <c r="N1553" s="196">
        <v>6.6413662239089177E-2</v>
      </c>
      <c r="O1553" s="197" t="s">
        <v>924</v>
      </c>
      <c r="P1553" s="198">
        <v>7.3194444444444446</v>
      </c>
      <c r="Q1553" s="198">
        <v>6.3125</v>
      </c>
      <c r="R1553" s="199"/>
      <c r="S1553" s="186"/>
    </row>
    <row r="1554" spans="1:19" s="184" customFormat="1" ht="15" customHeight="1">
      <c r="A1554" s="186"/>
      <c r="B1554" s="193" t="s">
        <v>439</v>
      </c>
      <c r="C1554" s="194" t="s">
        <v>1001</v>
      </c>
      <c r="D1554" s="194" t="s">
        <v>914</v>
      </c>
      <c r="E1554" s="195">
        <v>4</v>
      </c>
      <c r="F1554" s="196">
        <v>8.8888888888888892E-2</v>
      </c>
      <c r="G1554" s="195">
        <v>41</v>
      </c>
      <c r="H1554" s="196">
        <v>6.0134936931651511E-3</v>
      </c>
      <c r="I1554" s="195">
        <v>283</v>
      </c>
      <c r="J1554" s="196">
        <v>4.5585605901966786E-3</v>
      </c>
      <c r="K1554" s="195">
        <v>1</v>
      </c>
      <c r="L1554" s="196">
        <v>2.4390243902439025E-2</v>
      </c>
      <c r="M1554" s="195">
        <v>3</v>
      </c>
      <c r="N1554" s="196">
        <v>1.0600706713780919E-2</v>
      </c>
      <c r="O1554" s="197" t="s">
        <v>953</v>
      </c>
      <c r="P1554" s="198">
        <v>6.9024390243902438</v>
      </c>
      <c r="Q1554" s="198">
        <v>6.375</v>
      </c>
      <c r="R1554" s="199"/>
      <c r="S1554" s="186"/>
    </row>
    <row r="1555" spans="1:19" s="184" customFormat="1" ht="15" customHeight="1">
      <c r="A1555" s="186"/>
      <c r="B1555" s="193" t="s">
        <v>720</v>
      </c>
      <c r="C1555" s="194" t="s">
        <v>1569</v>
      </c>
      <c r="D1555" s="194" t="s">
        <v>907</v>
      </c>
      <c r="E1555" s="195"/>
      <c r="F1555" s="196"/>
      <c r="G1555" s="195">
        <v>44</v>
      </c>
      <c r="H1555" s="196">
        <v>6.4535054268113814E-3</v>
      </c>
      <c r="I1555" s="195">
        <v>2611</v>
      </c>
      <c r="J1555" s="196">
        <v>4.2057956540648506E-2</v>
      </c>
      <c r="K1555" s="195">
        <v>7</v>
      </c>
      <c r="L1555" s="196">
        <v>0.15909090909090909</v>
      </c>
      <c r="M1555" s="195">
        <v>259</v>
      </c>
      <c r="N1555" s="196">
        <v>9.9195710455764072E-2</v>
      </c>
      <c r="O1555" s="197" t="s">
        <v>974</v>
      </c>
      <c r="P1555" s="198">
        <v>59.340909090909093</v>
      </c>
      <c r="Q1555" s="198">
        <v>46.54054054054054</v>
      </c>
      <c r="R1555" s="199">
        <v>14.954545454545455</v>
      </c>
      <c r="S1555" s="186"/>
    </row>
    <row r="1556" spans="1:19" s="184" customFormat="1" ht="15" customHeight="1">
      <c r="A1556" s="186"/>
      <c r="B1556" s="193" t="s">
        <v>464</v>
      </c>
      <c r="C1556" s="194" t="s">
        <v>1002</v>
      </c>
      <c r="D1556" s="194" t="s">
        <v>907</v>
      </c>
      <c r="E1556" s="195"/>
      <c r="F1556" s="196"/>
      <c r="G1556" s="195">
        <v>21</v>
      </c>
      <c r="H1556" s="196">
        <v>3.0800821355236141E-3</v>
      </c>
      <c r="I1556" s="195">
        <v>645</v>
      </c>
      <c r="J1556" s="196">
        <v>1.0389652228540132E-2</v>
      </c>
      <c r="K1556" s="195">
        <v>2</v>
      </c>
      <c r="L1556" s="196">
        <v>9.5238095238095233E-2</v>
      </c>
      <c r="M1556" s="195">
        <v>54</v>
      </c>
      <c r="N1556" s="196">
        <v>8.3720930232558138E-2</v>
      </c>
      <c r="O1556" s="197" t="s">
        <v>957</v>
      </c>
      <c r="P1556" s="198">
        <v>30.714285714285715</v>
      </c>
      <c r="Q1556" s="198">
        <v>23.526315789473685</v>
      </c>
      <c r="R1556" s="199">
        <v>11.142857142857142</v>
      </c>
      <c r="S1556" s="186"/>
    </row>
    <row r="1557" spans="1:19" s="184" customFormat="1" ht="15" customHeight="1">
      <c r="A1557" s="186"/>
      <c r="B1557" s="193" t="s">
        <v>463</v>
      </c>
      <c r="C1557" s="194" t="s">
        <v>1002</v>
      </c>
      <c r="D1557" s="194" t="s">
        <v>907</v>
      </c>
      <c r="E1557" s="195"/>
      <c r="F1557" s="196"/>
      <c r="G1557" s="195">
        <v>27</v>
      </c>
      <c r="H1557" s="196">
        <v>3.9601056028160751E-3</v>
      </c>
      <c r="I1557" s="195">
        <v>324</v>
      </c>
      <c r="J1557" s="196">
        <v>5.2189880961969037E-3</v>
      </c>
      <c r="K1557" s="195">
        <v>1</v>
      </c>
      <c r="L1557" s="196">
        <v>3.7037037037037035E-2</v>
      </c>
      <c r="M1557" s="195">
        <v>29</v>
      </c>
      <c r="N1557" s="196">
        <v>8.9506172839506168E-2</v>
      </c>
      <c r="O1557" s="197" t="s">
        <v>956</v>
      </c>
      <c r="P1557" s="198">
        <v>12</v>
      </c>
      <c r="Q1557" s="198">
        <v>9.3076923076923084</v>
      </c>
      <c r="R1557" s="199">
        <v>5.4444444444444446</v>
      </c>
      <c r="S1557" s="186"/>
    </row>
    <row r="1558" spans="1:19" s="184" customFormat="1" ht="18.75" customHeight="1">
      <c r="A1558" s="186"/>
      <c r="B1558" s="200" t="s">
        <v>1006</v>
      </c>
      <c r="C1558" s="201"/>
      <c r="D1558" s="201"/>
      <c r="E1558" s="202">
        <v>3</v>
      </c>
      <c r="F1558" s="203">
        <v>1.8987341772151899E-2</v>
      </c>
      <c r="G1558" s="202">
        <v>155</v>
      </c>
      <c r="H1558" s="203">
        <v>2.2733939571721911E-2</v>
      </c>
      <c r="I1558" s="202">
        <v>2641</v>
      </c>
      <c r="J1558" s="203">
        <v>4.254119617918526E-2</v>
      </c>
      <c r="K1558" s="202">
        <v>43</v>
      </c>
      <c r="L1558" s="203">
        <v>0.27741935483870966</v>
      </c>
      <c r="M1558" s="202">
        <v>567</v>
      </c>
      <c r="N1558" s="203">
        <v>0.21469140477092011</v>
      </c>
      <c r="O1558" s="201"/>
      <c r="P1558" s="204">
        <v>17.038709677419355</v>
      </c>
      <c r="Q1558" s="204">
        <v>12.3125</v>
      </c>
      <c r="R1558" s="205">
        <v>6.3354838709677423</v>
      </c>
      <c r="S1558" s="186"/>
    </row>
    <row r="1559" spans="1:19" s="184" customFormat="1" ht="18" customHeight="1">
      <c r="A1559" s="186"/>
      <c r="B1559" s="200" t="s">
        <v>1007</v>
      </c>
      <c r="C1559" s="201"/>
      <c r="D1559" s="201"/>
      <c r="E1559" s="202">
        <v>32</v>
      </c>
      <c r="F1559" s="203">
        <v>6.7226890756302518E-2</v>
      </c>
      <c r="G1559" s="202">
        <v>444</v>
      </c>
      <c r="H1559" s="203">
        <v>6.5121736579642125E-2</v>
      </c>
      <c r="I1559" s="202">
        <v>4261</v>
      </c>
      <c r="J1559" s="203">
        <v>6.863613666016978E-2</v>
      </c>
      <c r="K1559" s="202">
        <v>56</v>
      </c>
      <c r="L1559" s="203">
        <v>0.12612612612612611</v>
      </c>
      <c r="M1559" s="202">
        <v>616</v>
      </c>
      <c r="N1559" s="203">
        <v>0.14456700305092701</v>
      </c>
      <c r="O1559" s="201"/>
      <c r="P1559" s="204">
        <v>9.5968468468468462</v>
      </c>
      <c r="Q1559" s="204">
        <v>7.3943298969072169</v>
      </c>
      <c r="R1559" s="206"/>
      <c r="S1559" s="186"/>
    </row>
    <row r="1560" spans="1:19" s="184" customFormat="1" ht="18" customHeight="1">
      <c r="A1560" s="186"/>
      <c r="B1560" s="207" t="s">
        <v>887</v>
      </c>
      <c r="C1560" s="208"/>
      <c r="D1560" s="208"/>
      <c r="E1560" s="209">
        <v>247</v>
      </c>
      <c r="F1560" s="210">
        <v>3.4961075725406937E-2</v>
      </c>
      <c r="G1560" s="209">
        <v>6818</v>
      </c>
      <c r="H1560" s="210">
        <v>1</v>
      </c>
      <c r="I1560" s="209">
        <v>62081</v>
      </c>
      <c r="J1560" s="210">
        <v>1</v>
      </c>
      <c r="K1560" s="209">
        <v>563</v>
      </c>
      <c r="L1560" s="210">
        <v>8.2575535347609266E-2</v>
      </c>
      <c r="M1560" s="209">
        <v>5963</v>
      </c>
      <c r="N1560" s="210">
        <v>9.6051932153154745E-2</v>
      </c>
      <c r="O1560" s="208"/>
      <c r="P1560" s="211">
        <v>9.1054561454972127</v>
      </c>
      <c r="Q1560" s="211">
        <v>7.4068745003996801</v>
      </c>
      <c r="R1560" s="212">
        <v>5.1385435168738898</v>
      </c>
      <c r="S1560" s="186"/>
    </row>
    <row r="1561" spans="1:19" s="184" customFormat="1" ht="15.75" customHeight="1">
      <c r="A1561" s="186"/>
      <c r="B1561" s="255" t="s">
        <v>988</v>
      </c>
      <c r="C1561" s="255"/>
      <c r="D1561" s="255"/>
      <c r="E1561" s="255"/>
      <c r="F1561" s="255"/>
      <c r="G1561" s="255"/>
      <c r="H1561" s="255"/>
      <c r="I1561" s="255"/>
      <c r="J1561" s="255"/>
      <c r="K1561" s="255"/>
      <c r="L1561" s="255"/>
      <c r="M1561" s="255"/>
      <c r="N1561" s="255"/>
      <c r="O1561" s="255"/>
      <c r="P1561" s="255"/>
      <c r="Q1561" s="255"/>
      <c r="R1561" s="255"/>
      <c r="S1561" s="186"/>
    </row>
    <row r="1562" spans="1:19" s="184" customFormat="1" ht="9" customHeight="1">
      <c r="A1562" s="186"/>
      <c r="B1562" s="186"/>
      <c r="C1562" s="186"/>
      <c r="D1562" s="186"/>
      <c r="E1562" s="186"/>
      <c r="F1562" s="186"/>
      <c r="G1562" s="186"/>
      <c r="H1562" s="186"/>
      <c r="I1562" s="186"/>
      <c r="J1562" s="186"/>
      <c r="K1562" s="186"/>
      <c r="L1562" s="186"/>
      <c r="M1562" s="186"/>
      <c r="N1562" s="186"/>
      <c r="O1562" s="186"/>
      <c r="P1562" s="186"/>
      <c r="Q1562" s="186"/>
      <c r="R1562" s="186"/>
      <c r="S1562" s="186"/>
    </row>
    <row r="1563" spans="1:19" s="184" customFormat="1" ht="9" customHeight="1">
      <c r="A1563" s="186"/>
      <c r="B1563" s="186"/>
      <c r="C1563" s="186"/>
      <c r="D1563" s="186"/>
      <c r="E1563" s="186"/>
      <c r="F1563" s="186"/>
      <c r="G1563" s="186"/>
      <c r="H1563" s="186"/>
      <c r="I1563" s="186"/>
      <c r="J1563" s="186"/>
      <c r="K1563" s="186"/>
      <c r="L1563" s="186"/>
      <c r="M1563" s="186"/>
      <c r="N1563" s="186"/>
      <c r="O1563" s="186"/>
      <c r="P1563" s="186"/>
      <c r="Q1563" s="186"/>
      <c r="R1563" s="186"/>
      <c r="S1563" s="186"/>
    </row>
    <row r="1564" spans="1:19" s="184" customFormat="1" ht="18" customHeight="1">
      <c r="A1564" s="186"/>
      <c r="B1564" s="187" t="s">
        <v>3707</v>
      </c>
      <c r="C1564" s="186"/>
      <c r="D1564" s="186"/>
      <c r="E1564" s="186"/>
      <c r="F1564" s="186"/>
      <c r="G1564" s="186"/>
      <c r="H1564" s="186"/>
      <c r="I1564" s="186"/>
      <c r="J1564" s="186"/>
      <c r="K1564" s="186"/>
      <c r="L1564" s="186"/>
      <c r="M1564" s="186"/>
      <c r="N1564" s="186"/>
      <c r="O1564" s="186"/>
      <c r="P1564" s="186"/>
      <c r="Q1564" s="186"/>
      <c r="R1564" s="186"/>
      <c r="S1564" s="186"/>
    </row>
    <row r="1565" spans="1:19" s="184" customFormat="1" ht="27" customHeight="1">
      <c r="A1565" s="186"/>
      <c r="B1565" s="247"/>
      <c r="C1565" s="188"/>
      <c r="D1565" s="248"/>
      <c r="E1565" s="248"/>
      <c r="F1565" s="248"/>
      <c r="G1565" s="249" t="s">
        <v>893</v>
      </c>
      <c r="H1565" s="249"/>
      <c r="I1565" s="249"/>
      <c r="J1565" s="249"/>
      <c r="K1565" s="249"/>
      <c r="L1565" s="249"/>
      <c r="M1565" s="249"/>
      <c r="N1565" s="249"/>
      <c r="O1565" s="249"/>
      <c r="P1565" s="249"/>
      <c r="Q1565" s="249"/>
      <c r="R1565" s="249"/>
      <c r="S1565" s="186"/>
    </row>
    <row r="1566" spans="1:19" s="184" customFormat="1" ht="18" customHeight="1">
      <c r="A1566" s="186"/>
      <c r="B1566" s="247"/>
      <c r="C1566" s="189"/>
      <c r="D1566" s="248"/>
      <c r="E1566" s="248"/>
      <c r="F1566" s="248"/>
      <c r="G1566" s="250" t="s">
        <v>839</v>
      </c>
      <c r="H1566" s="250"/>
      <c r="I1566" s="250"/>
      <c r="J1566" s="250"/>
      <c r="K1566" s="251" t="s">
        <v>894</v>
      </c>
      <c r="L1566" s="251"/>
      <c r="M1566" s="251"/>
      <c r="N1566" s="251"/>
      <c r="O1566" s="251" t="s">
        <v>895</v>
      </c>
      <c r="P1566" s="252" t="s">
        <v>896</v>
      </c>
      <c r="Q1566" s="252"/>
      <c r="R1566" s="252"/>
      <c r="S1566" s="186"/>
    </row>
    <row r="1567" spans="1:19" s="184" customFormat="1" ht="18" customHeight="1">
      <c r="A1567" s="186"/>
      <c r="B1567" s="253" t="s">
        <v>275</v>
      </c>
      <c r="C1567" s="250" t="s">
        <v>998</v>
      </c>
      <c r="D1567" s="250" t="s">
        <v>897</v>
      </c>
      <c r="E1567" s="254" t="s">
        <v>849</v>
      </c>
      <c r="F1567" s="254"/>
      <c r="G1567" s="250" t="s">
        <v>898</v>
      </c>
      <c r="H1567" s="250"/>
      <c r="I1567" s="250" t="s">
        <v>899</v>
      </c>
      <c r="J1567" s="250"/>
      <c r="K1567" s="251" t="s">
        <v>898</v>
      </c>
      <c r="L1567" s="251"/>
      <c r="M1567" s="251" t="s">
        <v>899</v>
      </c>
      <c r="N1567" s="251"/>
      <c r="O1567" s="251"/>
      <c r="P1567" s="252"/>
      <c r="Q1567" s="252"/>
      <c r="R1567" s="252"/>
      <c r="S1567" s="186"/>
    </row>
    <row r="1568" spans="1:19" s="184" customFormat="1" ht="45.75" customHeight="1">
      <c r="A1568" s="186"/>
      <c r="B1568" s="253"/>
      <c r="C1568" s="250"/>
      <c r="D1568" s="250"/>
      <c r="E1568" s="190" t="s">
        <v>900</v>
      </c>
      <c r="F1568" s="190" t="s">
        <v>901</v>
      </c>
      <c r="G1568" s="190" t="s">
        <v>900</v>
      </c>
      <c r="H1568" s="191" t="s">
        <v>902</v>
      </c>
      <c r="I1568" s="190" t="s">
        <v>900</v>
      </c>
      <c r="J1568" s="191" t="s">
        <v>902</v>
      </c>
      <c r="K1568" s="191" t="s">
        <v>900</v>
      </c>
      <c r="L1568" s="191" t="s">
        <v>901</v>
      </c>
      <c r="M1568" s="191" t="s">
        <v>900</v>
      </c>
      <c r="N1568" s="191" t="s">
        <v>901</v>
      </c>
      <c r="O1568" s="251"/>
      <c r="P1568" s="191" t="s">
        <v>903</v>
      </c>
      <c r="Q1568" s="191" t="s">
        <v>904</v>
      </c>
      <c r="R1568" s="192" t="s">
        <v>905</v>
      </c>
      <c r="S1568" s="186"/>
    </row>
    <row r="1569" spans="1:19" s="184" customFormat="1" ht="15" customHeight="1">
      <c r="A1569" s="186"/>
      <c r="B1569" s="193" t="s">
        <v>392</v>
      </c>
      <c r="C1569" s="194" t="s">
        <v>1000</v>
      </c>
      <c r="D1569" s="194" t="s">
        <v>914</v>
      </c>
      <c r="E1569" s="195"/>
      <c r="F1569" s="196"/>
      <c r="G1569" s="195">
        <v>61</v>
      </c>
      <c r="H1569" s="196">
        <v>8.1901181525241683E-3</v>
      </c>
      <c r="I1569" s="195">
        <v>1536</v>
      </c>
      <c r="J1569" s="196">
        <v>6.8883866106985254E-3</v>
      </c>
      <c r="K1569" s="195">
        <v>4</v>
      </c>
      <c r="L1569" s="196">
        <v>6.5573770491803282E-2</v>
      </c>
      <c r="M1569" s="195">
        <v>67</v>
      </c>
      <c r="N1569" s="196">
        <v>4.3619791666666664E-2</v>
      </c>
      <c r="O1569" s="197" t="s">
        <v>923</v>
      </c>
      <c r="P1569" s="198">
        <v>25.180327868852459</v>
      </c>
      <c r="Q1569" s="198">
        <v>21.561403508771932</v>
      </c>
      <c r="R1569" s="199"/>
      <c r="S1569" s="186"/>
    </row>
    <row r="1570" spans="1:19" s="184" customFormat="1" ht="15" customHeight="1">
      <c r="A1570" s="186"/>
      <c r="B1570" s="193" t="s">
        <v>513</v>
      </c>
      <c r="C1570" s="194" t="s">
        <v>999</v>
      </c>
      <c r="D1570" s="194" t="s">
        <v>914</v>
      </c>
      <c r="E1570" s="195">
        <v>2</v>
      </c>
      <c r="F1570" s="196">
        <v>2.3584905660377358E-3</v>
      </c>
      <c r="G1570" s="195">
        <v>846</v>
      </c>
      <c r="H1570" s="196">
        <v>0.11358754027926961</v>
      </c>
      <c r="I1570" s="195">
        <v>22668</v>
      </c>
      <c r="J1570" s="196">
        <v>0.10165751802819933</v>
      </c>
      <c r="K1570" s="195">
        <v>16</v>
      </c>
      <c r="L1570" s="196">
        <v>1.8912529550827423E-2</v>
      </c>
      <c r="M1570" s="195">
        <v>118</v>
      </c>
      <c r="N1570" s="196">
        <v>5.2055761425798481E-3</v>
      </c>
      <c r="O1570" s="197" t="s">
        <v>920</v>
      </c>
      <c r="P1570" s="198">
        <v>26.794326241134751</v>
      </c>
      <c r="Q1570" s="198">
        <v>26.050602409638554</v>
      </c>
      <c r="R1570" s="199"/>
      <c r="S1570" s="186"/>
    </row>
    <row r="1571" spans="1:19" s="184" customFormat="1" ht="15" customHeight="1">
      <c r="A1571" s="186"/>
      <c r="B1571" s="193" t="s">
        <v>285</v>
      </c>
      <c r="C1571" s="194" t="s">
        <v>1003</v>
      </c>
      <c r="D1571" s="194" t="s">
        <v>914</v>
      </c>
      <c r="E1571" s="195">
        <v>2</v>
      </c>
      <c r="F1571" s="196">
        <v>3.0911901081916537E-3</v>
      </c>
      <c r="G1571" s="195">
        <v>645</v>
      </c>
      <c r="H1571" s="196">
        <v>8.6600429645542432E-2</v>
      </c>
      <c r="I1571" s="195">
        <v>20917</v>
      </c>
      <c r="J1571" s="196">
        <v>9.3804936677071002E-2</v>
      </c>
      <c r="K1571" s="195">
        <v>30</v>
      </c>
      <c r="L1571" s="196">
        <v>4.6511627906976744E-2</v>
      </c>
      <c r="M1571" s="195">
        <v>306</v>
      </c>
      <c r="N1571" s="196">
        <v>1.4629248936271932E-2</v>
      </c>
      <c r="O1571" s="197" t="s">
        <v>917</v>
      </c>
      <c r="P1571" s="198">
        <v>32.429457364341083</v>
      </c>
      <c r="Q1571" s="198">
        <v>30.586991869918698</v>
      </c>
      <c r="R1571" s="199"/>
      <c r="S1571" s="186"/>
    </row>
    <row r="1572" spans="1:19" s="184" customFormat="1" ht="15" customHeight="1">
      <c r="A1572" s="186"/>
      <c r="B1572" s="193" t="s">
        <v>357</v>
      </c>
      <c r="C1572" s="194" t="s">
        <v>1004</v>
      </c>
      <c r="D1572" s="194" t="s">
        <v>914</v>
      </c>
      <c r="E1572" s="195"/>
      <c r="F1572" s="196"/>
      <c r="G1572" s="195">
        <v>42</v>
      </c>
      <c r="H1572" s="196">
        <v>5.6390977443609019E-3</v>
      </c>
      <c r="I1572" s="195">
        <v>866</v>
      </c>
      <c r="J1572" s="196">
        <v>3.8836867219172676E-3</v>
      </c>
      <c r="K1572" s="195">
        <v>2</v>
      </c>
      <c r="L1572" s="196">
        <v>4.7619047619047616E-2</v>
      </c>
      <c r="M1572" s="195">
        <v>7</v>
      </c>
      <c r="N1572" s="196">
        <v>8.0831408775981529E-3</v>
      </c>
      <c r="O1572" s="197" t="s">
        <v>922</v>
      </c>
      <c r="P1572" s="198">
        <v>20.61904761904762</v>
      </c>
      <c r="Q1572" s="198">
        <v>18.475000000000001</v>
      </c>
      <c r="R1572" s="199"/>
      <c r="S1572" s="186"/>
    </row>
    <row r="1573" spans="1:19" s="184" customFormat="1" ht="15" customHeight="1">
      <c r="A1573" s="186"/>
      <c r="B1573" s="193" t="s">
        <v>287</v>
      </c>
      <c r="C1573" s="194" t="s">
        <v>1003</v>
      </c>
      <c r="D1573" s="194" t="s">
        <v>914</v>
      </c>
      <c r="E1573" s="195"/>
      <c r="F1573" s="196"/>
      <c r="G1573" s="195">
        <v>25</v>
      </c>
      <c r="H1573" s="196">
        <v>3.3566058002148227E-3</v>
      </c>
      <c r="I1573" s="195">
        <v>811</v>
      </c>
      <c r="J1573" s="196">
        <v>3.6370322534352239E-3</v>
      </c>
      <c r="K1573" s="195">
        <v>4</v>
      </c>
      <c r="L1573" s="196">
        <v>0.16</v>
      </c>
      <c r="M1573" s="195">
        <v>56</v>
      </c>
      <c r="N1573" s="196">
        <v>6.9050554870530204E-2</v>
      </c>
      <c r="O1573" s="197" t="s">
        <v>919</v>
      </c>
      <c r="P1573" s="198">
        <v>32.44</v>
      </c>
      <c r="Q1573" s="198">
        <v>24.523809523809526</v>
      </c>
      <c r="R1573" s="199"/>
      <c r="S1573" s="186"/>
    </row>
    <row r="1574" spans="1:19" s="184" customFormat="1" ht="15" customHeight="1">
      <c r="A1574" s="186"/>
      <c r="B1574" s="193" t="s">
        <v>684</v>
      </c>
      <c r="C1574" s="194" t="s">
        <v>936</v>
      </c>
      <c r="D1574" s="194" t="s">
        <v>914</v>
      </c>
      <c r="E1574" s="195"/>
      <c r="F1574" s="196"/>
      <c r="G1574" s="195">
        <v>49</v>
      </c>
      <c r="H1574" s="196">
        <v>6.5789473684210523E-3</v>
      </c>
      <c r="I1574" s="195">
        <v>2288</v>
      </c>
      <c r="J1574" s="196">
        <v>1.0260825888853011E-2</v>
      </c>
      <c r="K1574" s="195">
        <v>11</v>
      </c>
      <c r="L1574" s="196">
        <v>0.22448979591836735</v>
      </c>
      <c r="M1574" s="195">
        <v>141</v>
      </c>
      <c r="N1574" s="196">
        <v>6.1625874125874128E-2</v>
      </c>
      <c r="O1574" s="197" t="s">
        <v>971</v>
      </c>
      <c r="P1574" s="198">
        <v>46.693877551020407</v>
      </c>
      <c r="Q1574" s="198">
        <v>39.131578947368418</v>
      </c>
      <c r="R1574" s="199"/>
      <c r="S1574" s="186"/>
    </row>
    <row r="1575" spans="1:19" s="184" customFormat="1" ht="15" customHeight="1">
      <c r="A1575" s="186"/>
      <c r="B1575" s="193" t="s">
        <v>711</v>
      </c>
      <c r="C1575" s="194" t="s">
        <v>917</v>
      </c>
      <c r="D1575" s="194" t="s">
        <v>914</v>
      </c>
      <c r="E1575" s="195">
        <v>1</v>
      </c>
      <c r="F1575" s="196">
        <v>4.5454545454545452E-3</v>
      </c>
      <c r="G1575" s="195">
        <v>219</v>
      </c>
      <c r="H1575" s="196">
        <v>2.9403866809881846E-2</v>
      </c>
      <c r="I1575" s="195">
        <v>5695</v>
      </c>
      <c r="J1575" s="196">
        <v>2.5539949054640691E-2</v>
      </c>
      <c r="K1575" s="195">
        <v>5</v>
      </c>
      <c r="L1575" s="196">
        <v>2.2831050228310501E-2</v>
      </c>
      <c r="M1575" s="195">
        <v>131</v>
      </c>
      <c r="N1575" s="196">
        <v>2.3002633889376647E-2</v>
      </c>
      <c r="O1575" s="197" t="s">
        <v>930</v>
      </c>
      <c r="P1575" s="198">
        <v>26.004566210045663</v>
      </c>
      <c r="Q1575" s="198">
        <v>24.598130841121495</v>
      </c>
      <c r="R1575" s="199"/>
      <c r="S1575" s="186"/>
    </row>
    <row r="1576" spans="1:19" s="184" customFormat="1" ht="15" customHeight="1">
      <c r="A1576" s="186"/>
      <c r="B1576" s="193" t="s">
        <v>358</v>
      </c>
      <c r="C1576" s="194" t="s">
        <v>1004</v>
      </c>
      <c r="D1576" s="194" t="s">
        <v>914</v>
      </c>
      <c r="E1576" s="195"/>
      <c r="F1576" s="196"/>
      <c r="G1576" s="195">
        <v>38</v>
      </c>
      <c r="H1576" s="196">
        <v>5.1020408163265302E-3</v>
      </c>
      <c r="I1576" s="195">
        <v>858</v>
      </c>
      <c r="J1576" s="196">
        <v>3.8478097083198795E-3</v>
      </c>
      <c r="K1576" s="195"/>
      <c r="L1576" s="196"/>
      <c r="M1576" s="195"/>
      <c r="N1576" s="196"/>
      <c r="O1576" s="197" t="s">
        <v>939</v>
      </c>
      <c r="P1576" s="198">
        <v>22.578947368421051</v>
      </c>
      <c r="Q1576" s="198">
        <v>22.578947368421051</v>
      </c>
      <c r="R1576" s="199"/>
      <c r="S1576" s="186"/>
    </row>
    <row r="1577" spans="1:19" s="184" customFormat="1" ht="15" customHeight="1">
      <c r="A1577" s="186"/>
      <c r="B1577" s="193" t="s">
        <v>506</v>
      </c>
      <c r="C1577" s="194" t="s">
        <v>999</v>
      </c>
      <c r="D1577" s="194" t="s">
        <v>914</v>
      </c>
      <c r="E1577" s="195">
        <v>1</v>
      </c>
      <c r="F1577" s="196">
        <v>1.176470588235294E-3</v>
      </c>
      <c r="G1577" s="195">
        <v>849</v>
      </c>
      <c r="H1577" s="196">
        <v>0.11399033297529539</v>
      </c>
      <c r="I1577" s="195">
        <v>29378</v>
      </c>
      <c r="J1577" s="196">
        <v>0.13174936318300864</v>
      </c>
      <c r="K1577" s="195">
        <v>57</v>
      </c>
      <c r="L1577" s="196">
        <v>6.7137809187279157E-2</v>
      </c>
      <c r="M1577" s="195">
        <v>658</v>
      </c>
      <c r="N1577" s="196">
        <v>2.2397712574034993E-2</v>
      </c>
      <c r="O1577" s="197" t="s">
        <v>936</v>
      </c>
      <c r="P1577" s="198">
        <v>34.603062426383978</v>
      </c>
      <c r="Q1577" s="198">
        <v>32.299242424242422</v>
      </c>
      <c r="R1577" s="199"/>
      <c r="S1577" s="186"/>
    </row>
    <row r="1578" spans="1:19" s="184" customFormat="1" ht="15" customHeight="1">
      <c r="A1578" s="186"/>
      <c r="B1578" s="193" t="s">
        <v>500</v>
      </c>
      <c r="C1578" s="194" t="s">
        <v>999</v>
      </c>
      <c r="D1578" s="194" t="s">
        <v>914</v>
      </c>
      <c r="E1578" s="195">
        <v>1</v>
      </c>
      <c r="F1578" s="196">
        <v>5.4054054054054057E-3</v>
      </c>
      <c r="G1578" s="195">
        <v>184</v>
      </c>
      <c r="H1578" s="196">
        <v>2.4704618689581095E-2</v>
      </c>
      <c r="I1578" s="195">
        <v>5315</v>
      </c>
      <c r="J1578" s="196">
        <v>2.3835790908764753E-2</v>
      </c>
      <c r="K1578" s="195">
        <v>4</v>
      </c>
      <c r="L1578" s="196">
        <v>2.1739130434782608E-2</v>
      </c>
      <c r="M1578" s="195">
        <v>58</v>
      </c>
      <c r="N1578" s="196">
        <v>1.0912511759172154E-2</v>
      </c>
      <c r="O1578" s="197" t="s">
        <v>921</v>
      </c>
      <c r="P1578" s="198">
        <v>28.885869565217391</v>
      </c>
      <c r="Q1578" s="198">
        <v>27.872222222222224</v>
      </c>
      <c r="R1578" s="199"/>
      <c r="S1578" s="186"/>
    </row>
    <row r="1579" spans="1:19" s="184" customFormat="1" ht="15" customHeight="1">
      <c r="A1579" s="186"/>
      <c r="B1579" s="193" t="s">
        <v>305</v>
      </c>
      <c r="C1579" s="194" t="s">
        <v>1003</v>
      </c>
      <c r="D1579" s="194" t="s">
        <v>914</v>
      </c>
      <c r="E1579" s="195">
        <v>1</v>
      </c>
      <c r="F1579" s="196">
        <v>2.4096385542168677E-3</v>
      </c>
      <c r="G1579" s="195">
        <v>414</v>
      </c>
      <c r="H1579" s="196">
        <v>5.5585392051557464E-2</v>
      </c>
      <c r="I1579" s="195">
        <v>15527</v>
      </c>
      <c r="J1579" s="196">
        <v>6.9632798765830728E-2</v>
      </c>
      <c r="K1579" s="195">
        <v>20</v>
      </c>
      <c r="L1579" s="196">
        <v>4.8309178743961352E-2</v>
      </c>
      <c r="M1579" s="195">
        <v>1554</v>
      </c>
      <c r="N1579" s="196">
        <v>0.10008372512397759</v>
      </c>
      <c r="O1579" s="197" t="s">
        <v>918</v>
      </c>
      <c r="P1579" s="198">
        <v>37.504830917874393</v>
      </c>
      <c r="Q1579" s="198">
        <v>32.418781725888323</v>
      </c>
      <c r="R1579" s="199"/>
      <c r="S1579" s="186"/>
    </row>
    <row r="1580" spans="1:19" s="184" customFormat="1" ht="15" customHeight="1">
      <c r="A1580" s="186"/>
      <c r="B1580" s="193" t="s">
        <v>493</v>
      </c>
      <c r="C1580" s="194" t="s">
        <v>999</v>
      </c>
      <c r="D1580" s="194" t="s">
        <v>914</v>
      </c>
      <c r="E1580" s="195"/>
      <c r="F1580" s="196"/>
      <c r="G1580" s="195">
        <v>306</v>
      </c>
      <c r="H1580" s="196">
        <v>4.1084854994629431E-2</v>
      </c>
      <c r="I1580" s="195">
        <v>10593</v>
      </c>
      <c r="J1580" s="196">
        <v>4.7505650629641585E-2</v>
      </c>
      <c r="K1580" s="195">
        <v>11</v>
      </c>
      <c r="L1580" s="196">
        <v>3.5947712418300651E-2</v>
      </c>
      <c r="M1580" s="195">
        <v>86</v>
      </c>
      <c r="N1580" s="196">
        <v>8.118568866232417E-3</v>
      </c>
      <c r="O1580" s="197" t="s">
        <v>915</v>
      </c>
      <c r="P1580" s="198">
        <v>34.617647058823529</v>
      </c>
      <c r="Q1580" s="198">
        <v>33.37966101694915</v>
      </c>
      <c r="R1580" s="199"/>
      <c r="S1580" s="186"/>
    </row>
    <row r="1581" spans="1:19" s="184" customFormat="1" ht="15" customHeight="1">
      <c r="A1581" s="186"/>
      <c r="B1581" s="193" t="s">
        <v>683</v>
      </c>
      <c r="C1581" s="194" t="s">
        <v>936</v>
      </c>
      <c r="D1581" s="194" t="s">
        <v>914</v>
      </c>
      <c r="E1581" s="195"/>
      <c r="F1581" s="196"/>
      <c r="G1581" s="195">
        <v>31</v>
      </c>
      <c r="H1581" s="196">
        <v>4.1621911922663799E-3</v>
      </c>
      <c r="I1581" s="195">
        <v>1001</v>
      </c>
      <c r="J1581" s="196">
        <v>4.4891113263731929E-3</v>
      </c>
      <c r="K1581" s="195">
        <v>3</v>
      </c>
      <c r="L1581" s="196">
        <v>9.6774193548387094E-2</v>
      </c>
      <c r="M1581" s="195">
        <v>124</v>
      </c>
      <c r="N1581" s="196">
        <v>0.12387612387612387</v>
      </c>
      <c r="O1581" s="197" t="s">
        <v>951</v>
      </c>
      <c r="P1581" s="198">
        <v>32.29032258064516</v>
      </c>
      <c r="Q1581" s="198">
        <v>24.642857142857142</v>
      </c>
      <c r="R1581" s="199"/>
      <c r="S1581" s="186"/>
    </row>
    <row r="1582" spans="1:19" s="184" customFormat="1" ht="15" customHeight="1">
      <c r="A1582" s="186"/>
      <c r="B1582" s="193" t="s">
        <v>282</v>
      </c>
      <c r="C1582" s="194" t="s">
        <v>1003</v>
      </c>
      <c r="D1582" s="194" t="s">
        <v>914</v>
      </c>
      <c r="E1582" s="195"/>
      <c r="F1582" s="196"/>
      <c r="G1582" s="195">
        <v>37</v>
      </c>
      <c r="H1582" s="196">
        <v>4.9677765843179379E-3</v>
      </c>
      <c r="I1582" s="195">
        <v>1494</v>
      </c>
      <c r="J1582" s="196">
        <v>6.7000322893122372E-3</v>
      </c>
      <c r="K1582" s="195">
        <v>5</v>
      </c>
      <c r="L1582" s="196">
        <v>0.13513513513513514</v>
      </c>
      <c r="M1582" s="195">
        <v>294</v>
      </c>
      <c r="N1582" s="196">
        <v>0.19678714859437751</v>
      </c>
      <c r="O1582" s="197" t="s">
        <v>915</v>
      </c>
      <c r="P1582" s="198">
        <v>40.378378378378379</v>
      </c>
      <c r="Q1582" s="198">
        <v>28.125</v>
      </c>
      <c r="R1582" s="199"/>
      <c r="S1582" s="186"/>
    </row>
    <row r="1583" spans="1:19" s="184" customFormat="1" ht="15" customHeight="1">
      <c r="A1583" s="186"/>
      <c r="B1583" s="193" t="s">
        <v>505</v>
      </c>
      <c r="C1583" s="194" t="s">
        <v>999</v>
      </c>
      <c r="D1583" s="194" t="s">
        <v>914</v>
      </c>
      <c r="E1583" s="195">
        <v>7</v>
      </c>
      <c r="F1583" s="196">
        <v>5.185185185185185E-3</v>
      </c>
      <c r="G1583" s="195">
        <v>1343</v>
      </c>
      <c r="H1583" s="196">
        <v>0.18031686358754029</v>
      </c>
      <c r="I1583" s="195">
        <v>37772</v>
      </c>
      <c r="J1583" s="196">
        <v>0.16939331970006816</v>
      </c>
      <c r="K1583" s="195">
        <v>41</v>
      </c>
      <c r="L1583" s="196">
        <v>3.052866716306776E-2</v>
      </c>
      <c r="M1583" s="195">
        <v>459</v>
      </c>
      <c r="N1583" s="196">
        <v>1.2151858519538282E-2</v>
      </c>
      <c r="O1583" s="197" t="s">
        <v>917</v>
      </c>
      <c r="P1583" s="198">
        <v>28.125093075204767</v>
      </c>
      <c r="Q1583" s="198">
        <v>26.850998463901689</v>
      </c>
      <c r="R1583" s="199"/>
      <c r="S1583" s="186"/>
    </row>
    <row r="1584" spans="1:19" s="184" customFormat="1" ht="15" customHeight="1">
      <c r="A1584" s="186"/>
      <c r="B1584" s="193" t="s">
        <v>707</v>
      </c>
      <c r="C1584" s="194" t="s">
        <v>917</v>
      </c>
      <c r="D1584" s="194" t="s">
        <v>914</v>
      </c>
      <c r="E1584" s="195">
        <v>1</v>
      </c>
      <c r="F1584" s="196">
        <v>8.1967213114754103E-3</v>
      </c>
      <c r="G1584" s="195">
        <v>121</v>
      </c>
      <c r="H1584" s="196">
        <v>1.6245972073039742E-2</v>
      </c>
      <c r="I1584" s="195">
        <v>2685</v>
      </c>
      <c r="J1584" s="196">
        <v>1.2041222688623399E-2</v>
      </c>
      <c r="K1584" s="195">
        <v>1</v>
      </c>
      <c r="L1584" s="196">
        <v>8.2644628099173556E-3</v>
      </c>
      <c r="M1584" s="195">
        <v>80</v>
      </c>
      <c r="N1584" s="196">
        <v>2.9795158286778398E-2</v>
      </c>
      <c r="O1584" s="197" t="s">
        <v>920</v>
      </c>
      <c r="P1584" s="198">
        <v>22.190082644628099</v>
      </c>
      <c r="Q1584" s="198">
        <v>21.208333333333332</v>
      </c>
      <c r="R1584" s="199"/>
      <c r="S1584" s="186"/>
    </row>
    <row r="1585" spans="1:19" s="184" customFormat="1" ht="15" customHeight="1">
      <c r="A1585" s="186"/>
      <c r="B1585" s="193" t="s">
        <v>504</v>
      </c>
      <c r="C1585" s="194" t="s">
        <v>999</v>
      </c>
      <c r="D1585" s="194" t="s">
        <v>914</v>
      </c>
      <c r="E1585" s="195">
        <v>1</v>
      </c>
      <c r="F1585" s="196">
        <v>1.7391304347826088E-3</v>
      </c>
      <c r="G1585" s="195">
        <v>574</v>
      </c>
      <c r="H1585" s="196">
        <v>7.7067669172932327E-2</v>
      </c>
      <c r="I1585" s="195">
        <v>15255</v>
      </c>
      <c r="J1585" s="196">
        <v>6.8412980303519541E-2</v>
      </c>
      <c r="K1585" s="195">
        <v>9</v>
      </c>
      <c r="L1585" s="196">
        <v>1.5679442508710801E-2</v>
      </c>
      <c r="M1585" s="195">
        <v>245</v>
      </c>
      <c r="N1585" s="196">
        <v>1.6060308095706327E-2</v>
      </c>
      <c r="O1585" s="197" t="s">
        <v>918</v>
      </c>
      <c r="P1585" s="198">
        <v>26.576655052264808</v>
      </c>
      <c r="Q1585" s="198">
        <v>25.663716814159294</v>
      </c>
      <c r="R1585" s="199"/>
      <c r="S1585" s="186"/>
    </row>
    <row r="1586" spans="1:19" s="184" customFormat="1" ht="15" customHeight="1">
      <c r="A1586" s="186"/>
      <c r="B1586" s="193" t="s">
        <v>708</v>
      </c>
      <c r="C1586" s="194" t="s">
        <v>917</v>
      </c>
      <c r="D1586" s="194" t="s">
        <v>914</v>
      </c>
      <c r="E1586" s="195"/>
      <c r="F1586" s="196"/>
      <c r="G1586" s="195">
        <v>101</v>
      </c>
      <c r="H1586" s="196">
        <v>1.3560687432867884E-2</v>
      </c>
      <c r="I1586" s="195">
        <v>2139</v>
      </c>
      <c r="J1586" s="196">
        <v>9.5926165106016582E-3</v>
      </c>
      <c r="K1586" s="195">
        <v>1</v>
      </c>
      <c r="L1586" s="196">
        <v>9.9009900990099011E-3</v>
      </c>
      <c r="M1586" s="195">
        <v>115</v>
      </c>
      <c r="N1586" s="196">
        <v>5.3763440860215055E-2</v>
      </c>
      <c r="O1586" s="197" t="s">
        <v>943</v>
      </c>
      <c r="P1586" s="198">
        <v>21.178217821782177</v>
      </c>
      <c r="Q1586" s="198">
        <v>19.64</v>
      </c>
      <c r="R1586" s="199"/>
      <c r="S1586" s="186"/>
    </row>
    <row r="1587" spans="1:19" s="184" customFormat="1" ht="15" customHeight="1">
      <c r="A1587" s="186"/>
      <c r="B1587" s="193" t="s">
        <v>304</v>
      </c>
      <c r="C1587" s="194" t="s">
        <v>1003</v>
      </c>
      <c r="D1587" s="194" t="s">
        <v>914</v>
      </c>
      <c r="E1587" s="195"/>
      <c r="F1587" s="196"/>
      <c r="G1587" s="195">
        <v>250</v>
      </c>
      <c r="H1587" s="196">
        <v>3.3566058002148229E-2</v>
      </c>
      <c r="I1587" s="195">
        <v>8403</v>
      </c>
      <c r="J1587" s="196">
        <v>3.7684318157356581E-2</v>
      </c>
      <c r="K1587" s="195">
        <v>7</v>
      </c>
      <c r="L1587" s="196">
        <v>2.8000000000000001E-2</v>
      </c>
      <c r="M1587" s="195">
        <v>55</v>
      </c>
      <c r="N1587" s="196">
        <v>6.5452814471022251E-3</v>
      </c>
      <c r="O1587" s="197" t="s">
        <v>928</v>
      </c>
      <c r="P1587" s="198">
        <v>33.612000000000002</v>
      </c>
      <c r="Q1587" s="198">
        <v>32.625514403292179</v>
      </c>
      <c r="R1587" s="199"/>
      <c r="S1587" s="186"/>
    </row>
    <row r="1588" spans="1:19" s="184" customFormat="1" ht="15" customHeight="1">
      <c r="A1588" s="186"/>
      <c r="B1588" s="193" t="s">
        <v>290</v>
      </c>
      <c r="C1588" s="194" t="s">
        <v>1003</v>
      </c>
      <c r="D1588" s="194" t="s">
        <v>914</v>
      </c>
      <c r="E1588" s="195"/>
      <c r="F1588" s="196"/>
      <c r="G1588" s="195">
        <v>21</v>
      </c>
      <c r="H1588" s="196">
        <v>2.819548872180451E-3</v>
      </c>
      <c r="I1588" s="195">
        <v>644</v>
      </c>
      <c r="J1588" s="196">
        <v>2.8880995945897462E-3</v>
      </c>
      <c r="K1588" s="195">
        <v>1</v>
      </c>
      <c r="L1588" s="196">
        <v>4.7619047619047616E-2</v>
      </c>
      <c r="M1588" s="195">
        <v>34</v>
      </c>
      <c r="N1588" s="196">
        <v>5.2795031055900624E-2</v>
      </c>
      <c r="O1588" s="197" t="s">
        <v>918</v>
      </c>
      <c r="P1588" s="198">
        <v>30.666666666666668</v>
      </c>
      <c r="Q1588" s="198">
        <v>27.5</v>
      </c>
      <c r="R1588" s="199"/>
      <c r="S1588" s="186"/>
    </row>
    <row r="1589" spans="1:19" s="184" customFormat="1" ht="15" customHeight="1">
      <c r="A1589" s="186"/>
      <c r="B1589" s="193" t="s">
        <v>295</v>
      </c>
      <c r="C1589" s="194" t="s">
        <v>1003</v>
      </c>
      <c r="D1589" s="194" t="s">
        <v>914</v>
      </c>
      <c r="E1589" s="195"/>
      <c r="F1589" s="196"/>
      <c r="G1589" s="195">
        <v>23</v>
      </c>
      <c r="H1589" s="196">
        <v>3.0880773361976368E-3</v>
      </c>
      <c r="I1589" s="195">
        <v>1697</v>
      </c>
      <c r="J1589" s="196">
        <v>7.6104115093459622E-3</v>
      </c>
      <c r="K1589" s="195">
        <v>6</v>
      </c>
      <c r="L1589" s="196">
        <v>0.2608695652173913</v>
      </c>
      <c r="M1589" s="195">
        <v>793</v>
      </c>
      <c r="N1589" s="196">
        <v>0.46729522687094871</v>
      </c>
      <c r="O1589" s="197" t="s">
        <v>923</v>
      </c>
      <c r="P1589" s="198">
        <v>73.782608695652172</v>
      </c>
      <c r="Q1589" s="198">
        <v>32</v>
      </c>
      <c r="R1589" s="199"/>
      <c r="S1589" s="186"/>
    </row>
    <row r="1590" spans="1:19" s="184" customFormat="1" ht="15" customHeight="1">
      <c r="A1590" s="186"/>
      <c r="B1590" s="193" t="s">
        <v>511</v>
      </c>
      <c r="C1590" s="194" t="s">
        <v>999</v>
      </c>
      <c r="D1590" s="194" t="s">
        <v>914</v>
      </c>
      <c r="E1590" s="195"/>
      <c r="F1590" s="196"/>
      <c r="G1590" s="195">
        <v>26</v>
      </c>
      <c r="H1590" s="196">
        <v>3.4908700322234159E-3</v>
      </c>
      <c r="I1590" s="195">
        <v>980</v>
      </c>
      <c r="J1590" s="196">
        <v>4.3949341656800492E-3</v>
      </c>
      <c r="K1590" s="195"/>
      <c r="L1590" s="196"/>
      <c r="M1590" s="195"/>
      <c r="N1590" s="196"/>
      <c r="O1590" s="197" t="s">
        <v>929</v>
      </c>
      <c r="P1590" s="198">
        <v>37.692307692307693</v>
      </c>
      <c r="Q1590" s="198">
        <v>37.692307692307693</v>
      </c>
      <c r="R1590" s="199"/>
      <c r="S1590" s="186"/>
    </row>
    <row r="1591" spans="1:19" s="184" customFormat="1" ht="15" customHeight="1">
      <c r="A1591" s="186"/>
      <c r="B1591" s="193" t="s">
        <v>706</v>
      </c>
      <c r="C1591" s="194" t="s">
        <v>917</v>
      </c>
      <c r="D1591" s="194" t="s">
        <v>914</v>
      </c>
      <c r="E1591" s="195">
        <v>1</v>
      </c>
      <c r="F1591" s="196">
        <v>3.105590062111801E-3</v>
      </c>
      <c r="G1591" s="195">
        <v>321</v>
      </c>
      <c r="H1591" s="196">
        <v>4.3098818474758327E-2</v>
      </c>
      <c r="I1591" s="195">
        <v>11419</v>
      </c>
      <c r="J1591" s="196">
        <v>5.1209952283571912E-2</v>
      </c>
      <c r="K1591" s="195">
        <v>25</v>
      </c>
      <c r="L1591" s="196">
        <v>7.7881619937694699E-2</v>
      </c>
      <c r="M1591" s="195">
        <v>381</v>
      </c>
      <c r="N1591" s="196">
        <v>3.3365443558980648E-2</v>
      </c>
      <c r="O1591" s="197" t="s">
        <v>952</v>
      </c>
      <c r="P1591" s="198">
        <v>35.573208722741434</v>
      </c>
      <c r="Q1591" s="198">
        <v>32.222972972972975</v>
      </c>
      <c r="R1591" s="199"/>
      <c r="S1591" s="186"/>
    </row>
    <row r="1592" spans="1:19" s="184" customFormat="1" ht="15" customHeight="1">
      <c r="A1592" s="186"/>
      <c r="B1592" s="193" t="s">
        <v>758</v>
      </c>
      <c r="C1592" s="194" t="s">
        <v>918</v>
      </c>
      <c r="D1592" s="194" t="s">
        <v>914</v>
      </c>
      <c r="E1592" s="195"/>
      <c r="F1592" s="196"/>
      <c r="G1592" s="195">
        <v>151</v>
      </c>
      <c r="H1592" s="196">
        <v>2.0273899033297529E-2</v>
      </c>
      <c r="I1592" s="195">
        <v>4008</v>
      </c>
      <c r="J1592" s="196">
        <v>1.7974383812291463E-2</v>
      </c>
      <c r="K1592" s="195"/>
      <c r="L1592" s="196"/>
      <c r="M1592" s="195"/>
      <c r="N1592" s="196"/>
      <c r="O1592" s="197" t="s">
        <v>953</v>
      </c>
      <c r="P1592" s="198">
        <v>26.543046357615893</v>
      </c>
      <c r="Q1592" s="198">
        <v>26.543046357615893</v>
      </c>
      <c r="R1592" s="199"/>
      <c r="S1592" s="186"/>
    </row>
    <row r="1593" spans="1:19" s="184" customFormat="1" ht="15" customHeight="1">
      <c r="A1593" s="186"/>
      <c r="B1593" s="193" t="s">
        <v>398</v>
      </c>
      <c r="C1593" s="194" t="s">
        <v>1000</v>
      </c>
      <c r="D1593" s="194" t="s">
        <v>914</v>
      </c>
      <c r="E1593" s="195"/>
      <c r="F1593" s="196"/>
      <c r="G1593" s="195">
        <v>32</v>
      </c>
      <c r="H1593" s="196">
        <v>4.296455424274973E-3</v>
      </c>
      <c r="I1593" s="195">
        <v>439</v>
      </c>
      <c r="J1593" s="196">
        <v>1.9687511211566749E-3</v>
      </c>
      <c r="K1593" s="195"/>
      <c r="L1593" s="196"/>
      <c r="M1593" s="195"/>
      <c r="N1593" s="196"/>
      <c r="O1593" s="197" t="s">
        <v>943</v>
      </c>
      <c r="P1593" s="198">
        <v>13.71875</v>
      </c>
      <c r="Q1593" s="198">
        <v>13.71875</v>
      </c>
      <c r="R1593" s="199"/>
      <c r="S1593" s="186"/>
    </row>
    <row r="1594" spans="1:19" s="184" customFormat="1" ht="15" customHeight="1">
      <c r="A1594" s="186"/>
      <c r="B1594" s="193" t="s">
        <v>502</v>
      </c>
      <c r="C1594" s="194" t="s">
        <v>999</v>
      </c>
      <c r="D1594" s="194" t="s">
        <v>914</v>
      </c>
      <c r="E1594" s="195"/>
      <c r="F1594" s="196"/>
      <c r="G1594" s="195">
        <v>103</v>
      </c>
      <c r="H1594" s="196">
        <v>1.382921589688507E-2</v>
      </c>
      <c r="I1594" s="195">
        <v>2262</v>
      </c>
      <c r="J1594" s="196">
        <v>1.01442255946615E-2</v>
      </c>
      <c r="K1594" s="195">
        <v>1</v>
      </c>
      <c r="L1594" s="196">
        <v>9.7087378640776691E-3</v>
      </c>
      <c r="M1594" s="195">
        <v>6</v>
      </c>
      <c r="N1594" s="196">
        <v>2.6525198938992041E-3</v>
      </c>
      <c r="O1594" s="197" t="s">
        <v>923</v>
      </c>
      <c r="P1594" s="198">
        <v>21.961165048543688</v>
      </c>
      <c r="Q1594" s="198">
        <v>21.529411764705884</v>
      </c>
      <c r="R1594" s="199"/>
      <c r="S1594" s="186"/>
    </row>
    <row r="1595" spans="1:19" s="184" customFormat="1" ht="15" customHeight="1">
      <c r="A1595" s="186"/>
      <c r="B1595" s="193" t="s">
        <v>710</v>
      </c>
      <c r="C1595" s="194" t="s">
        <v>917</v>
      </c>
      <c r="D1595" s="194" t="s">
        <v>914</v>
      </c>
      <c r="E1595" s="195"/>
      <c r="F1595" s="196"/>
      <c r="G1595" s="195">
        <v>42</v>
      </c>
      <c r="H1595" s="196">
        <v>5.6390977443609019E-3</v>
      </c>
      <c r="I1595" s="195">
        <v>519</v>
      </c>
      <c r="J1595" s="196">
        <v>2.3275212571305564E-3</v>
      </c>
      <c r="K1595" s="195"/>
      <c r="L1595" s="196"/>
      <c r="M1595" s="195"/>
      <c r="N1595" s="196"/>
      <c r="O1595" s="197" t="s">
        <v>930</v>
      </c>
      <c r="P1595" s="198">
        <v>12.357142857142858</v>
      </c>
      <c r="Q1595" s="198">
        <v>12.357142857142858</v>
      </c>
      <c r="R1595" s="199"/>
      <c r="S1595" s="186"/>
    </row>
    <row r="1596" spans="1:19" s="184" customFormat="1" ht="15" customHeight="1">
      <c r="A1596" s="186"/>
      <c r="B1596" s="193" t="s">
        <v>291</v>
      </c>
      <c r="C1596" s="194" t="s">
        <v>1003</v>
      </c>
      <c r="D1596" s="194" t="s">
        <v>914</v>
      </c>
      <c r="E1596" s="195"/>
      <c r="F1596" s="196"/>
      <c r="G1596" s="195">
        <v>30</v>
      </c>
      <c r="H1596" s="196">
        <v>4.0279269602577876E-3</v>
      </c>
      <c r="I1596" s="195">
        <v>664</v>
      </c>
      <c r="J1596" s="196">
        <v>2.9777921285832169E-3</v>
      </c>
      <c r="K1596" s="195"/>
      <c r="L1596" s="196"/>
      <c r="M1596" s="195"/>
      <c r="N1596" s="196"/>
      <c r="O1596" s="197" t="s">
        <v>920</v>
      </c>
      <c r="P1596" s="198">
        <v>22.133333333333333</v>
      </c>
      <c r="Q1596" s="198">
        <v>22.133333333333333</v>
      </c>
      <c r="R1596" s="199"/>
      <c r="S1596" s="186"/>
    </row>
    <row r="1597" spans="1:19" s="184" customFormat="1" ht="15" customHeight="1">
      <c r="A1597" s="186"/>
      <c r="B1597" s="193" t="s">
        <v>492</v>
      </c>
      <c r="C1597" s="194" t="s">
        <v>999</v>
      </c>
      <c r="D1597" s="194" t="s">
        <v>914</v>
      </c>
      <c r="E1597" s="195"/>
      <c r="F1597" s="196"/>
      <c r="G1597" s="195">
        <v>69</v>
      </c>
      <c r="H1597" s="196">
        <v>9.2642320085929101E-3</v>
      </c>
      <c r="I1597" s="195">
        <v>2557</v>
      </c>
      <c r="J1597" s="196">
        <v>1.1467190471065189E-2</v>
      </c>
      <c r="K1597" s="195">
        <v>3</v>
      </c>
      <c r="L1597" s="196">
        <v>4.3478260869565216E-2</v>
      </c>
      <c r="M1597" s="195">
        <v>56</v>
      </c>
      <c r="N1597" s="196">
        <v>2.1900664841611264E-2</v>
      </c>
      <c r="O1597" s="197" t="s">
        <v>959</v>
      </c>
      <c r="P1597" s="198">
        <v>37.05797101449275</v>
      </c>
      <c r="Q1597" s="198">
        <v>35.166666666666664</v>
      </c>
      <c r="R1597" s="199"/>
      <c r="S1597" s="186"/>
    </row>
    <row r="1598" spans="1:19" s="184" customFormat="1" ht="15" customHeight="1">
      <c r="A1598" s="186"/>
      <c r="B1598" s="193" t="s">
        <v>501</v>
      </c>
      <c r="C1598" s="194" t="s">
        <v>999</v>
      </c>
      <c r="D1598" s="194" t="s">
        <v>914</v>
      </c>
      <c r="E1598" s="195"/>
      <c r="F1598" s="196"/>
      <c r="G1598" s="195">
        <v>28</v>
      </c>
      <c r="H1598" s="196">
        <v>3.7593984962406013E-3</v>
      </c>
      <c r="I1598" s="195">
        <v>754</v>
      </c>
      <c r="J1598" s="196">
        <v>3.3814085315538333E-3</v>
      </c>
      <c r="K1598" s="195"/>
      <c r="L1598" s="196"/>
      <c r="M1598" s="195"/>
      <c r="N1598" s="196"/>
      <c r="O1598" s="197" t="s">
        <v>920</v>
      </c>
      <c r="P1598" s="198">
        <v>26.928571428571427</v>
      </c>
      <c r="Q1598" s="198">
        <v>26.928571428571427</v>
      </c>
      <c r="R1598" s="199"/>
      <c r="S1598" s="186"/>
    </row>
    <row r="1599" spans="1:19" s="184" customFormat="1" ht="18.75" customHeight="1">
      <c r="A1599" s="186"/>
      <c r="B1599" s="200" t="s">
        <v>1006</v>
      </c>
      <c r="C1599" s="201"/>
      <c r="D1599" s="201"/>
      <c r="E1599" s="202"/>
      <c r="F1599" s="203"/>
      <c r="G1599" s="202">
        <v>9</v>
      </c>
      <c r="H1599" s="203">
        <v>1.2083780880773362E-3</v>
      </c>
      <c r="I1599" s="202">
        <v>398</v>
      </c>
      <c r="J1599" s="203">
        <v>1.7848814264700605E-3</v>
      </c>
      <c r="K1599" s="202">
        <v>1</v>
      </c>
      <c r="L1599" s="203">
        <v>0.1111111111111111</v>
      </c>
      <c r="M1599" s="202">
        <v>2</v>
      </c>
      <c r="N1599" s="203">
        <v>5.0251256281407036E-3</v>
      </c>
      <c r="O1599" s="201"/>
      <c r="P1599" s="204">
        <v>44.222222222222221</v>
      </c>
      <c r="Q1599" s="204">
        <v>42</v>
      </c>
      <c r="R1599" s="205">
        <v>11</v>
      </c>
      <c r="S1599" s="186"/>
    </row>
    <row r="1600" spans="1:19" s="184" customFormat="1" ht="18" customHeight="1">
      <c r="A1600" s="186"/>
      <c r="B1600" s="200" t="s">
        <v>1007</v>
      </c>
      <c r="C1600" s="201"/>
      <c r="D1600" s="201"/>
      <c r="E1600" s="202">
        <v>4</v>
      </c>
      <c r="F1600" s="203">
        <v>8.658008658008658E-3</v>
      </c>
      <c r="G1600" s="202">
        <v>458</v>
      </c>
      <c r="H1600" s="203">
        <v>6.1493018259935556E-2</v>
      </c>
      <c r="I1600" s="202">
        <v>11442</v>
      </c>
      <c r="J1600" s="203">
        <v>5.1313098697664407E-2</v>
      </c>
      <c r="K1600" s="202">
        <v>19</v>
      </c>
      <c r="L1600" s="203">
        <v>4.148471615720524E-2</v>
      </c>
      <c r="M1600" s="202">
        <v>185</v>
      </c>
      <c r="N1600" s="203">
        <v>1.6168502010138086E-2</v>
      </c>
      <c r="O1600" s="201"/>
      <c r="P1600" s="204">
        <v>24.982532751091703</v>
      </c>
      <c r="Q1600" s="204">
        <v>23.072892938496583</v>
      </c>
      <c r="R1600" s="206"/>
      <c r="S1600" s="186"/>
    </row>
    <row r="1601" spans="1:19" s="184" customFormat="1" ht="18" customHeight="1">
      <c r="A1601" s="186"/>
      <c r="B1601" s="207" t="s">
        <v>887</v>
      </c>
      <c r="C1601" s="208"/>
      <c r="D1601" s="208"/>
      <c r="E1601" s="209">
        <v>22</v>
      </c>
      <c r="F1601" s="210">
        <v>2.9451137884872825E-3</v>
      </c>
      <c r="G1601" s="209">
        <v>7448</v>
      </c>
      <c r="H1601" s="210">
        <v>1</v>
      </c>
      <c r="I1601" s="209">
        <v>222984</v>
      </c>
      <c r="J1601" s="210">
        <v>1</v>
      </c>
      <c r="K1601" s="209">
        <v>287</v>
      </c>
      <c r="L1601" s="210">
        <v>3.8533834586466163E-2</v>
      </c>
      <c r="M1601" s="209">
        <v>5999</v>
      </c>
      <c r="N1601" s="210">
        <v>2.690327557134144E-2</v>
      </c>
      <c r="O1601" s="208"/>
      <c r="P1601" s="211">
        <v>29.938775510204081</v>
      </c>
      <c r="Q1601" s="211">
        <v>27.958106409719313</v>
      </c>
      <c r="R1601" s="212">
        <v>11</v>
      </c>
      <c r="S1601" s="186"/>
    </row>
    <row r="1602" spans="1:19" s="184" customFormat="1" ht="15.75" customHeight="1">
      <c r="A1602" s="186"/>
      <c r="B1602" s="255" t="s">
        <v>988</v>
      </c>
      <c r="C1602" s="255"/>
      <c r="D1602" s="255"/>
      <c r="E1602" s="255"/>
      <c r="F1602" s="255"/>
      <c r="G1602" s="255"/>
      <c r="H1602" s="255"/>
      <c r="I1602" s="255"/>
      <c r="J1602" s="255"/>
      <c r="K1602" s="255"/>
      <c r="L1602" s="255"/>
      <c r="M1602" s="255"/>
      <c r="N1602" s="255"/>
      <c r="O1602" s="255"/>
      <c r="P1602" s="255"/>
      <c r="Q1602" s="255"/>
      <c r="R1602" s="255"/>
      <c r="S1602" s="186"/>
    </row>
    <row r="1603" spans="1:19" s="184" customFormat="1" ht="9" customHeight="1">
      <c r="A1603" s="186"/>
      <c r="B1603" s="186"/>
      <c r="C1603" s="186"/>
      <c r="D1603" s="186"/>
      <c r="E1603" s="186"/>
      <c r="F1603" s="186"/>
      <c r="G1603" s="186"/>
      <c r="H1603" s="186"/>
      <c r="I1603" s="186"/>
      <c r="J1603" s="186"/>
      <c r="K1603" s="186"/>
      <c r="L1603" s="186"/>
      <c r="M1603" s="186"/>
      <c r="N1603" s="186"/>
      <c r="O1603" s="186"/>
      <c r="P1603" s="186"/>
      <c r="Q1603" s="186"/>
      <c r="R1603" s="186"/>
      <c r="S1603" s="186"/>
    </row>
    <row r="1604" spans="1:19" s="184" customFormat="1" ht="9" customHeight="1">
      <c r="A1604" s="186"/>
      <c r="B1604" s="186"/>
      <c r="C1604" s="186"/>
      <c r="D1604" s="186"/>
      <c r="E1604" s="186"/>
      <c r="F1604" s="186"/>
      <c r="G1604" s="186"/>
      <c r="H1604" s="186"/>
      <c r="I1604" s="186"/>
      <c r="J1604" s="186"/>
      <c r="K1604" s="186"/>
      <c r="L1604" s="186"/>
      <c r="M1604" s="186"/>
      <c r="N1604" s="186"/>
      <c r="O1604" s="186"/>
      <c r="P1604" s="186"/>
      <c r="Q1604" s="186"/>
      <c r="R1604" s="186"/>
      <c r="S1604" s="186"/>
    </row>
    <row r="1605" spans="1:19" s="184" customFormat="1" ht="18" customHeight="1">
      <c r="A1605" s="186"/>
      <c r="B1605" s="187" t="s">
        <v>3708</v>
      </c>
      <c r="C1605" s="186"/>
      <c r="D1605" s="186"/>
      <c r="E1605" s="186"/>
      <c r="F1605" s="186"/>
      <c r="G1605" s="186"/>
      <c r="H1605" s="186"/>
      <c r="I1605" s="186"/>
      <c r="J1605" s="186"/>
      <c r="K1605" s="186"/>
      <c r="L1605" s="186"/>
      <c r="M1605" s="186"/>
      <c r="N1605" s="186"/>
      <c r="O1605" s="186"/>
      <c r="P1605" s="186"/>
      <c r="Q1605" s="186"/>
      <c r="R1605" s="186"/>
      <c r="S1605" s="186"/>
    </row>
    <row r="1606" spans="1:19" s="184" customFormat="1" ht="27" customHeight="1">
      <c r="A1606" s="186"/>
      <c r="B1606" s="247"/>
      <c r="C1606" s="188"/>
      <c r="D1606" s="248"/>
      <c r="E1606" s="248"/>
      <c r="F1606" s="248"/>
      <c r="G1606" s="249" t="s">
        <v>893</v>
      </c>
      <c r="H1606" s="249"/>
      <c r="I1606" s="249"/>
      <c r="J1606" s="249"/>
      <c r="K1606" s="249"/>
      <c r="L1606" s="249"/>
      <c r="M1606" s="249"/>
      <c r="N1606" s="249"/>
      <c r="O1606" s="249"/>
      <c r="P1606" s="249"/>
      <c r="Q1606" s="249"/>
      <c r="R1606" s="249"/>
      <c r="S1606" s="186"/>
    </row>
    <row r="1607" spans="1:19" s="184" customFormat="1" ht="18" customHeight="1">
      <c r="A1607" s="186"/>
      <c r="B1607" s="247"/>
      <c r="C1607" s="189"/>
      <c r="D1607" s="248"/>
      <c r="E1607" s="248"/>
      <c r="F1607" s="248"/>
      <c r="G1607" s="250" t="s">
        <v>839</v>
      </c>
      <c r="H1607" s="250"/>
      <c r="I1607" s="250"/>
      <c r="J1607" s="250"/>
      <c r="K1607" s="251" t="s">
        <v>894</v>
      </c>
      <c r="L1607" s="251"/>
      <c r="M1607" s="251"/>
      <c r="N1607" s="251"/>
      <c r="O1607" s="251" t="s">
        <v>895</v>
      </c>
      <c r="P1607" s="252" t="s">
        <v>896</v>
      </c>
      <c r="Q1607" s="252"/>
      <c r="R1607" s="252"/>
      <c r="S1607" s="186"/>
    </row>
    <row r="1608" spans="1:19" s="184" customFormat="1" ht="18" customHeight="1">
      <c r="A1608" s="186"/>
      <c r="B1608" s="253" t="s">
        <v>275</v>
      </c>
      <c r="C1608" s="250" t="s">
        <v>998</v>
      </c>
      <c r="D1608" s="250" t="s">
        <v>897</v>
      </c>
      <c r="E1608" s="254" t="s">
        <v>849</v>
      </c>
      <c r="F1608" s="254"/>
      <c r="G1608" s="250" t="s">
        <v>898</v>
      </c>
      <c r="H1608" s="250"/>
      <c r="I1608" s="250" t="s">
        <v>899</v>
      </c>
      <c r="J1608" s="250"/>
      <c r="K1608" s="251" t="s">
        <v>898</v>
      </c>
      <c r="L1608" s="251"/>
      <c r="M1608" s="251" t="s">
        <v>899</v>
      </c>
      <c r="N1608" s="251"/>
      <c r="O1608" s="251"/>
      <c r="P1608" s="252"/>
      <c r="Q1608" s="252"/>
      <c r="R1608" s="252"/>
      <c r="S1608" s="186"/>
    </row>
    <row r="1609" spans="1:19" s="184" customFormat="1" ht="45.75" customHeight="1">
      <c r="A1609" s="186"/>
      <c r="B1609" s="253"/>
      <c r="C1609" s="250"/>
      <c r="D1609" s="250"/>
      <c r="E1609" s="190" t="s">
        <v>900</v>
      </c>
      <c r="F1609" s="190" t="s">
        <v>901</v>
      </c>
      <c r="G1609" s="190" t="s">
        <v>900</v>
      </c>
      <c r="H1609" s="191" t="s">
        <v>902</v>
      </c>
      <c r="I1609" s="190" t="s">
        <v>900</v>
      </c>
      <c r="J1609" s="191" t="s">
        <v>902</v>
      </c>
      <c r="K1609" s="191" t="s">
        <v>900</v>
      </c>
      <c r="L1609" s="191" t="s">
        <v>901</v>
      </c>
      <c r="M1609" s="191" t="s">
        <v>900</v>
      </c>
      <c r="N1609" s="191" t="s">
        <v>901</v>
      </c>
      <c r="O1609" s="251"/>
      <c r="P1609" s="191" t="s">
        <v>903</v>
      </c>
      <c r="Q1609" s="191" t="s">
        <v>904</v>
      </c>
      <c r="R1609" s="192" t="s">
        <v>905</v>
      </c>
      <c r="S1609" s="186"/>
    </row>
    <row r="1610" spans="1:19" s="184" customFormat="1" ht="15" customHeight="1">
      <c r="A1610" s="186"/>
      <c r="B1610" s="193" t="s">
        <v>711</v>
      </c>
      <c r="C1610" s="194" t="s">
        <v>917</v>
      </c>
      <c r="D1610" s="194" t="s">
        <v>914</v>
      </c>
      <c r="E1610" s="195">
        <v>7</v>
      </c>
      <c r="F1610" s="196">
        <v>0.875</v>
      </c>
      <c r="G1610" s="195">
        <v>1</v>
      </c>
      <c r="H1610" s="196">
        <v>7.0821529745042496E-4</v>
      </c>
      <c r="I1610" s="195">
        <v>2</v>
      </c>
      <c r="J1610" s="196">
        <v>3.2320620555914673E-4</v>
      </c>
      <c r="K1610" s="195"/>
      <c r="L1610" s="196"/>
      <c r="M1610" s="195"/>
      <c r="N1610" s="196"/>
      <c r="O1610" s="197" t="s">
        <v>930</v>
      </c>
      <c r="P1610" s="198">
        <v>2</v>
      </c>
      <c r="Q1610" s="198">
        <v>2</v>
      </c>
      <c r="R1610" s="199"/>
      <c r="S1610" s="186"/>
    </row>
    <row r="1611" spans="1:19" s="184" customFormat="1" ht="15" customHeight="1">
      <c r="A1611" s="186"/>
      <c r="B1611" s="193" t="s">
        <v>664</v>
      </c>
      <c r="C1611" s="194" t="s">
        <v>943</v>
      </c>
      <c r="D1611" s="194" t="s">
        <v>907</v>
      </c>
      <c r="E1611" s="195"/>
      <c r="F1611" s="196"/>
      <c r="G1611" s="195">
        <v>3</v>
      </c>
      <c r="H1611" s="196">
        <v>2.124645892351275E-3</v>
      </c>
      <c r="I1611" s="195">
        <v>21</v>
      </c>
      <c r="J1611" s="196">
        <v>3.3936651583710408E-3</v>
      </c>
      <c r="K1611" s="195"/>
      <c r="L1611" s="196"/>
      <c r="M1611" s="195"/>
      <c r="N1611" s="196"/>
      <c r="O1611" s="197" t="s">
        <v>925</v>
      </c>
      <c r="P1611" s="198">
        <v>7</v>
      </c>
      <c r="Q1611" s="198">
        <v>7</v>
      </c>
      <c r="R1611" s="199">
        <v>2.6666666666666665</v>
      </c>
      <c r="S1611" s="186"/>
    </row>
    <row r="1612" spans="1:19" s="184" customFormat="1" ht="15" customHeight="1">
      <c r="A1612" s="186"/>
      <c r="B1612" s="193" t="s">
        <v>665</v>
      </c>
      <c r="C1612" s="194" t="s">
        <v>943</v>
      </c>
      <c r="D1612" s="194" t="s">
        <v>914</v>
      </c>
      <c r="E1612" s="195">
        <v>34</v>
      </c>
      <c r="F1612" s="196">
        <v>2.3876404494382022E-2</v>
      </c>
      <c r="G1612" s="195">
        <v>1390</v>
      </c>
      <c r="H1612" s="196">
        <v>0.98441926345609065</v>
      </c>
      <c r="I1612" s="195">
        <v>6103</v>
      </c>
      <c r="J1612" s="196">
        <v>0.98626373626373631</v>
      </c>
      <c r="K1612" s="195"/>
      <c r="L1612" s="196"/>
      <c r="M1612" s="195"/>
      <c r="N1612" s="196"/>
      <c r="O1612" s="197" t="s">
        <v>969</v>
      </c>
      <c r="P1612" s="198">
        <v>4.3906474820143888</v>
      </c>
      <c r="Q1612" s="198">
        <v>4.3906474820143888</v>
      </c>
      <c r="R1612" s="199"/>
      <c r="S1612" s="186"/>
    </row>
    <row r="1613" spans="1:19" s="184" customFormat="1" ht="15" customHeight="1">
      <c r="A1613" s="186"/>
      <c r="B1613" s="193" t="s">
        <v>665</v>
      </c>
      <c r="C1613" s="194" t="s">
        <v>943</v>
      </c>
      <c r="D1613" s="194" t="s">
        <v>907</v>
      </c>
      <c r="E1613" s="195">
        <v>5</v>
      </c>
      <c r="F1613" s="196">
        <v>0.35714285714285715</v>
      </c>
      <c r="G1613" s="195">
        <v>9</v>
      </c>
      <c r="H1613" s="196">
        <v>6.3739376770538241E-3</v>
      </c>
      <c r="I1613" s="195">
        <v>26</v>
      </c>
      <c r="J1613" s="196">
        <v>4.2016806722689074E-3</v>
      </c>
      <c r="K1613" s="195"/>
      <c r="L1613" s="196"/>
      <c r="M1613" s="195"/>
      <c r="N1613" s="196"/>
      <c r="O1613" s="197" t="s">
        <v>969</v>
      </c>
      <c r="P1613" s="198">
        <v>2.8888888888888888</v>
      </c>
      <c r="Q1613" s="198">
        <v>2.8888888888888888</v>
      </c>
      <c r="R1613" s="199">
        <v>0.55555555555555558</v>
      </c>
      <c r="S1613" s="186"/>
    </row>
    <row r="1614" spans="1:19" s="184" customFormat="1" ht="15" customHeight="1">
      <c r="A1614" s="186"/>
      <c r="B1614" s="193" t="s">
        <v>667</v>
      </c>
      <c r="C1614" s="194" t="s">
        <v>943</v>
      </c>
      <c r="D1614" s="194" t="s">
        <v>914</v>
      </c>
      <c r="E1614" s="195">
        <v>3</v>
      </c>
      <c r="F1614" s="196">
        <v>0.3</v>
      </c>
      <c r="G1614" s="195">
        <v>7</v>
      </c>
      <c r="H1614" s="196">
        <v>4.9575070821529744E-3</v>
      </c>
      <c r="I1614" s="195">
        <v>30</v>
      </c>
      <c r="J1614" s="196">
        <v>4.8480930833872012E-3</v>
      </c>
      <c r="K1614" s="195"/>
      <c r="L1614" s="196"/>
      <c r="M1614" s="195"/>
      <c r="N1614" s="196"/>
      <c r="O1614" s="197" t="s">
        <v>926</v>
      </c>
      <c r="P1614" s="198">
        <v>4.2857142857142856</v>
      </c>
      <c r="Q1614" s="198">
        <v>4.2857142857142856</v>
      </c>
      <c r="R1614" s="199"/>
      <c r="S1614" s="186"/>
    </row>
    <row r="1615" spans="1:19" s="184" customFormat="1" ht="15" customHeight="1">
      <c r="A1615" s="186"/>
      <c r="B1615" s="193" t="s">
        <v>558</v>
      </c>
      <c r="C1615" s="194" t="s">
        <v>928</v>
      </c>
      <c r="D1615" s="194" t="s">
        <v>914</v>
      </c>
      <c r="E1615" s="195">
        <v>3</v>
      </c>
      <c r="F1615" s="196">
        <v>0.75</v>
      </c>
      <c r="G1615" s="195">
        <v>1</v>
      </c>
      <c r="H1615" s="196">
        <v>7.0821529745042496E-4</v>
      </c>
      <c r="I1615" s="195">
        <v>2</v>
      </c>
      <c r="J1615" s="196">
        <v>3.2320620555914673E-4</v>
      </c>
      <c r="K1615" s="195"/>
      <c r="L1615" s="196"/>
      <c r="M1615" s="195"/>
      <c r="N1615" s="196"/>
      <c r="O1615" s="197" t="s">
        <v>939</v>
      </c>
      <c r="P1615" s="198">
        <v>2</v>
      </c>
      <c r="Q1615" s="198">
        <v>2</v>
      </c>
      <c r="R1615" s="199"/>
      <c r="S1615" s="186"/>
    </row>
    <row r="1616" spans="1:19" s="184" customFormat="1" ht="15" customHeight="1">
      <c r="A1616" s="186"/>
      <c r="B1616" s="193" t="s">
        <v>557</v>
      </c>
      <c r="C1616" s="194" t="s">
        <v>928</v>
      </c>
      <c r="D1616" s="194" t="s">
        <v>914</v>
      </c>
      <c r="E1616" s="195"/>
      <c r="F1616" s="196"/>
      <c r="G1616" s="195">
        <v>1</v>
      </c>
      <c r="H1616" s="196">
        <v>7.0821529745042496E-4</v>
      </c>
      <c r="I1616" s="195">
        <v>4</v>
      </c>
      <c r="J1616" s="196">
        <v>6.4641241111829345E-4</v>
      </c>
      <c r="K1616" s="195"/>
      <c r="L1616" s="196"/>
      <c r="M1616" s="195"/>
      <c r="N1616" s="196"/>
      <c r="O1616" s="197" t="s">
        <v>920</v>
      </c>
      <c r="P1616" s="198">
        <v>4</v>
      </c>
      <c r="Q1616" s="198">
        <v>4</v>
      </c>
      <c r="R1616" s="199"/>
      <c r="S1616" s="186"/>
    </row>
    <row r="1617" spans="1:19" s="184" customFormat="1" ht="18.75" customHeight="1">
      <c r="A1617" s="186"/>
      <c r="B1617" s="200" t="s">
        <v>1006</v>
      </c>
      <c r="C1617" s="201"/>
      <c r="D1617" s="201"/>
      <c r="E1617" s="202">
        <v>0</v>
      </c>
      <c r="F1617" s="203">
        <v>0</v>
      </c>
      <c r="G1617" s="202">
        <v>0</v>
      </c>
      <c r="H1617" s="203">
        <v>0</v>
      </c>
      <c r="I1617" s="202">
        <v>0</v>
      </c>
      <c r="J1617" s="203">
        <v>0</v>
      </c>
      <c r="K1617" s="202"/>
      <c r="L1617" s="203">
        <v>0</v>
      </c>
      <c r="M1617" s="202"/>
      <c r="N1617" s="203">
        <v>0</v>
      </c>
      <c r="O1617" s="201"/>
      <c r="P1617" s="204">
        <v>0</v>
      </c>
      <c r="Q1617" s="204">
        <v>0</v>
      </c>
      <c r="R1617" s="205">
        <v>0</v>
      </c>
      <c r="S1617" s="186"/>
    </row>
    <row r="1618" spans="1:19" s="184" customFormat="1" ht="18" customHeight="1">
      <c r="A1618" s="186"/>
      <c r="B1618" s="200" t="s">
        <v>1007</v>
      </c>
      <c r="C1618" s="201"/>
      <c r="D1618" s="201"/>
      <c r="E1618" s="202">
        <v>2</v>
      </c>
      <c r="F1618" s="203">
        <v>1</v>
      </c>
      <c r="G1618" s="202">
        <v>0</v>
      </c>
      <c r="H1618" s="203">
        <v>0</v>
      </c>
      <c r="I1618" s="202">
        <v>0</v>
      </c>
      <c r="J1618" s="203">
        <v>0</v>
      </c>
      <c r="K1618" s="202"/>
      <c r="L1618" s="203">
        <v>0</v>
      </c>
      <c r="M1618" s="202"/>
      <c r="N1618" s="203">
        <v>0</v>
      </c>
      <c r="O1618" s="201"/>
      <c r="P1618" s="204">
        <v>0</v>
      </c>
      <c r="Q1618" s="204">
        <v>0</v>
      </c>
      <c r="R1618" s="206"/>
      <c r="S1618" s="186"/>
    </row>
    <row r="1619" spans="1:19" s="184" customFormat="1" ht="18" customHeight="1">
      <c r="A1619" s="186"/>
      <c r="B1619" s="207" t="s">
        <v>887</v>
      </c>
      <c r="C1619" s="208"/>
      <c r="D1619" s="208"/>
      <c r="E1619" s="209">
        <v>54</v>
      </c>
      <c r="F1619" s="210">
        <v>3.6834924965893585E-2</v>
      </c>
      <c r="G1619" s="209">
        <v>1412</v>
      </c>
      <c r="H1619" s="210">
        <v>1</v>
      </c>
      <c r="I1619" s="209">
        <v>6188</v>
      </c>
      <c r="J1619" s="210">
        <v>1</v>
      </c>
      <c r="K1619" s="209"/>
      <c r="L1619" s="210"/>
      <c r="M1619" s="209"/>
      <c r="N1619" s="210"/>
      <c r="O1619" s="208"/>
      <c r="P1619" s="211">
        <v>4.3824362606232299</v>
      </c>
      <c r="Q1619" s="211">
        <v>4.3824362606232299</v>
      </c>
      <c r="R1619" s="212">
        <v>1.0833333333333333</v>
      </c>
      <c r="S1619" s="186"/>
    </row>
    <row r="1620" spans="1:19" s="184" customFormat="1" ht="15.75" customHeight="1">
      <c r="A1620" s="186"/>
      <c r="B1620" s="255" t="s">
        <v>988</v>
      </c>
      <c r="C1620" s="255"/>
      <c r="D1620" s="255"/>
      <c r="E1620" s="255"/>
      <c r="F1620" s="255"/>
      <c r="G1620" s="255"/>
      <c r="H1620" s="255"/>
      <c r="I1620" s="255"/>
      <c r="J1620" s="255"/>
      <c r="K1620" s="255"/>
      <c r="L1620" s="255"/>
      <c r="M1620" s="255"/>
      <c r="N1620" s="255"/>
      <c r="O1620" s="255"/>
      <c r="P1620" s="255"/>
      <c r="Q1620" s="255"/>
      <c r="R1620" s="255"/>
      <c r="S1620" s="186"/>
    </row>
    <row r="1621" spans="1:19" s="184" customFormat="1" ht="9" customHeight="1">
      <c r="A1621" s="186"/>
      <c r="B1621" s="186"/>
      <c r="C1621" s="186"/>
      <c r="D1621" s="186"/>
      <c r="E1621" s="186"/>
      <c r="F1621" s="186"/>
      <c r="G1621" s="186"/>
      <c r="H1621" s="186"/>
      <c r="I1621" s="186"/>
      <c r="J1621" s="186"/>
      <c r="K1621" s="186"/>
      <c r="L1621" s="186"/>
      <c r="M1621" s="186"/>
      <c r="N1621" s="186"/>
      <c r="O1621" s="186"/>
      <c r="P1621" s="186"/>
      <c r="Q1621" s="186"/>
      <c r="R1621" s="186"/>
      <c r="S1621" s="186"/>
    </row>
    <row r="1622" spans="1:19" s="184" customFormat="1" ht="9" customHeight="1">
      <c r="A1622" s="186"/>
      <c r="B1622" s="186"/>
      <c r="C1622" s="186"/>
      <c r="D1622" s="186"/>
      <c r="E1622" s="186"/>
      <c r="F1622" s="186"/>
      <c r="G1622" s="186"/>
      <c r="H1622" s="186"/>
      <c r="I1622" s="186"/>
      <c r="J1622" s="186"/>
      <c r="K1622" s="186"/>
      <c r="L1622" s="186"/>
      <c r="M1622" s="186"/>
      <c r="N1622" s="186"/>
      <c r="O1622" s="186"/>
      <c r="P1622" s="186"/>
      <c r="Q1622" s="186"/>
      <c r="R1622" s="186"/>
      <c r="S1622" s="186"/>
    </row>
    <row r="1623" spans="1:19" s="184" customFormat="1" ht="18" customHeight="1">
      <c r="A1623" s="186"/>
      <c r="B1623" s="187" t="s">
        <v>3709</v>
      </c>
      <c r="C1623" s="186"/>
      <c r="D1623" s="186"/>
      <c r="E1623" s="186"/>
      <c r="F1623" s="186"/>
      <c r="G1623" s="186"/>
      <c r="H1623" s="186"/>
      <c r="I1623" s="186"/>
      <c r="J1623" s="186"/>
      <c r="K1623" s="186"/>
      <c r="L1623" s="186"/>
      <c r="M1623" s="186"/>
      <c r="N1623" s="186"/>
      <c r="O1623" s="186"/>
      <c r="P1623" s="186"/>
      <c r="Q1623" s="186"/>
      <c r="R1623" s="186"/>
      <c r="S1623" s="186"/>
    </row>
    <row r="1624" spans="1:19" s="184" customFormat="1" ht="27" customHeight="1">
      <c r="A1624" s="186"/>
      <c r="B1624" s="247"/>
      <c r="C1624" s="188"/>
      <c r="D1624" s="248"/>
      <c r="E1624" s="248"/>
      <c r="F1624" s="248"/>
      <c r="G1624" s="249" t="s">
        <v>893</v>
      </c>
      <c r="H1624" s="249"/>
      <c r="I1624" s="249"/>
      <c r="J1624" s="249"/>
      <c r="K1624" s="249"/>
      <c r="L1624" s="249"/>
      <c r="M1624" s="249"/>
      <c r="N1624" s="249"/>
      <c r="O1624" s="249"/>
      <c r="P1624" s="249"/>
      <c r="Q1624" s="249"/>
      <c r="R1624" s="249"/>
      <c r="S1624" s="186"/>
    </row>
    <row r="1625" spans="1:19" s="184" customFormat="1" ht="18" customHeight="1">
      <c r="A1625" s="186"/>
      <c r="B1625" s="247"/>
      <c r="C1625" s="189"/>
      <c r="D1625" s="248"/>
      <c r="E1625" s="248"/>
      <c r="F1625" s="248"/>
      <c r="G1625" s="250" t="s">
        <v>839</v>
      </c>
      <c r="H1625" s="250"/>
      <c r="I1625" s="250"/>
      <c r="J1625" s="250"/>
      <c r="K1625" s="251" t="s">
        <v>894</v>
      </c>
      <c r="L1625" s="251"/>
      <c r="M1625" s="251"/>
      <c r="N1625" s="251"/>
      <c r="O1625" s="251" t="s">
        <v>895</v>
      </c>
      <c r="P1625" s="252" t="s">
        <v>896</v>
      </c>
      <c r="Q1625" s="252"/>
      <c r="R1625" s="252"/>
      <c r="S1625" s="186"/>
    </row>
    <row r="1626" spans="1:19" s="184" customFormat="1" ht="18" customHeight="1">
      <c r="A1626" s="186"/>
      <c r="B1626" s="253" t="s">
        <v>275</v>
      </c>
      <c r="C1626" s="250" t="s">
        <v>998</v>
      </c>
      <c r="D1626" s="250" t="s">
        <v>897</v>
      </c>
      <c r="E1626" s="254" t="s">
        <v>849</v>
      </c>
      <c r="F1626" s="254"/>
      <c r="G1626" s="250" t="s">
        <v>898</v>
      </c>
      <c r="H1626" s="250"/>
      <c r="I1626" s="250" t="s">
        <v>899</v>
      </c>
      <c r="J1626" s="250"/>
      <c r="K1626" s="251" t="s">
        <v>898</v>
      </c>
      <c r="L1626" s="251"/>
      <c r="M1626" s="251" t="s">
        <v>899</v>
      </c>
      <c r="N1626" s="251"/>
      <c r="O1626" s="251"/>
      <c r="P1626" s="252"/>
      <c r="Q1626" s="252"/>
      <c r="R1626" s="252"/>
      <c r="S1626" s="186"/>
    </row>
    <row r="1627" spans="1:19" s="184" customFormat="1" ht="45.75" customHeight="1">
      <c r="A1627" s="186"/>
      <c r="B1627" s="253"/>
      <c r="C1627" s="250"/>
      <c r="D1627" s="250"/>
      <c r="E1627" s="190" t="s">
        <v>900</v>
      </c>
      <c r="F1627" s="190" t="s">
        <v>901</v>
      </c>
      <c r="G1627" s="190" t="s">
        <v>900</v>
      </c>
      <c r="H1627" s="191" t="s">
        <v>902</v>
      </c>
      <c r="I1627" s="190" t="s">
        <v>900</v>
      </c>
      <c r="J1627" s="191" t="s">
        <v>902</v>
      </c>
      <c r="K1627" s="191" t="s">
        <v>900</v>
      </c>
      <c r="L1627" s="191" t="s">
        <v>901</v>
      </c>
      <c r="M1627" s="191" t="s">
        <v>900</v>
      </c>
      <c r="N1627" s="191" t="s">
        <v>901</v>
      </c>
      <c r="O1627" s="251"/>
      <c r="P1627" s="191" t="s">
        <v>903</v>
      </c>
      <c r="Q1627" s="191" t="s">
        <v>904</v>
      </c>
      <c r="R1627" s="192" t="s">
        <v>905</v>
      </c>
      <c r="S1627" s="186"/>
    </row>
    <row r="1628" spans="1:19" s="184" customFormat="1" ht="15" customHeight="1">
      <c r="A1628" s="186"/>
      <c r="B1628" s="193" t="s">
        <v>648</v>
      </c>
      <c r="C1628" s="194" t="s">
        <v>931</v>
      </c>
      <c r="D1628" s="194" t="s">
        <v>914</v>
      </c>
      <c r="E1628" s="195">
        <v>107</v>
      </c>
      <c r="F1628" s="196">
        <v>2.3714539007092198E-2</v>
      </c>
      <c r="G1628" s="195">
        <v>4405</v>
      </c>
      <c r="H1628" s="196">
        <v>0.25820633059788978</v>
      </c>
      <c r="I1628" s="195">
        <v>15695</v>
      </c>
      <c r="J1628" s="196">
        <v>0.10018511426018128</v>
      </c>
      <c r="K1628" s="195">
        <v>66</v>
      </c>
      <c r="L1628" s="196">
        <v>1.4982973893303065E-2</v>
      </c>
      <c r="M1628" s="195">
        <v>377</v>
      </c>
      <c r="N1628" s="196">
        <v>2.4020388658808539E-2</v>
      </c>
      <c r="O1628" s="197" t="s">
        <v>927</v>
      </c>
      <c r="P1628" s="198">
        <v>3.5629965947786606</v>
      </c>
      <c r="Q1628" s="198">
        <v>3.4086194975800876</v>
      </c>
      <c r="R1628" s="199"/>
      <c r="S1628" s="186"/>
    </row>
    <row r="1629" spans="1:19" s="184" customFormat="1" ht="15" customHeight="1">
      <c r="A1629" s="186"/>
      <c r="B1629" s="193" t="s">
        <v>513</v>
      </c>
      <c r="C1629" s="194" t="s">
        <v>999</v>
      </c>
      <c r="D1629" s="194" t="s">
        <v>914</v>
      </c>
      <c r="E1629" s="195"/>
      <c r="F1629" s="196"/>
      <c r="G1629" s="195">
        <v>44</v>
      </c>
      <c r="H1629" s="196">
        <v>2.5791324736225089E-3</v>
      </c>
      <c r="I1629" s="195">
        <v>604</v>
      </c>
      <c r="J1629" s="196">
        <v>3.8554832120515766E-3</v>
      </c>
      <c r="K1629" s="195">
        <v>8</v>
      </c>
      <c r="L1629" s="196">
        <v>0.18181818181818182</v>
      </c>
      <c r="M1629" s="195">
        <v>320</v>
      </c>
      <c r="N1629" s="196">
        <v>0.5298013245033113</v>
      </c>
      <c r="O1629" s="197" t="s">
        <v>920</v>
      </c>
      <c r="P1629" s="198">
        <v>13.727272727272727</v>
      </c>
      <c r="Q1629" s="198">
        <v>5</v>
      </c>
      <c r="R1629" s="199"/>
      <c r="S1629" s="186"/>
    </row>
    <row r="1630" spans="1:19" s="184" customFormat="1" ht="15" customHeight="1">
      <c r="A1630" s="186"/>
      <c r="B1630" s="193" t="s">
        <v>711</v>
      </c>
      <c r="C1630" s="194" t="s">
        <v>917</v>
      </c>
      <c r="D1630" s="194" t="s">
        <v>914</v>
      </c>
      <c r="E1630" s="195">
        <v>138</v>
      </c>
      <c r="F1630" s="196">
        <v>5.4892601431980909E-2</v>
      </c>
      <c r="G1630" s="195">
        <v>2376</v>
      </c>
      <c r="H1630" s="196">
        <v>0.13927315357561548</v>
      </c>
      <c r="I1630" s="195">
        <v>10405</v>
      </c>
      <c r="J1630" s="196">
        <v>6.6417719902974598E-2</v>
      </c>
      <c r="K1630" s="195">
        <v>84</v>
      </c>
      <c r="L1630" s="196">
        <v>3.5353535353535352E-2</v>
      </c>
      <c r="M1630" s="195">
        <v>458</v>
      </c>
      <c r="N1630" s="196">
        <v>4.4017299375300335E-2</v>
      </c>
      <c r="O1630" s="197" t="s">
        <v>930</v>
      </c>
      <c r="P1630" s="198">
        <v>4.3792087542087543</v>
      </c>
      <c r="Q1630" s="198">
        <v>4.0100349040139616</v>
      </c>
      <c r="R1630" s="199"/>
      <c r="S1630" s="186"/>
    </row>
    <row r="1631" spans="1:19" s="184" customFormat="1" ht="15" customHeight="1">
      <c r="A1631" s="186"/>
      <c r="B1631" s="193" t="s">
        <v>447</v>
      </c>
      <c r="C1631" s="194" t="s">
        <v>1001</v>
      </c>
      <c r="D1631" s="194" t="s">
        <v>914</v>
      </c>
      <c r="E1631" s="195">
        <v>2</v>
      </c>
      <c r="F1631" s="196">
        <v>5.4054054054054057E-2</v>
      </c>
      <c r="G1631" s="195">
        <v>35</v>
      </c>
      <c r="H1631" s="196">
        <v>2.0515826494724504E-3</v>
      </c>
      <c r="I1631" s="195">
        <v>291</v>
      </c>
      <c r="J1631" s="196">
        <v>1.857525852163922E-3</v>
      </c>
      <c r="K1631" s="195">
        <v>20</v>
      </c>
      <c r="L1631" s="196">
        <v>0.5714285714285714</v>
      </c>
      <c r="M1631" s="195">
        <v>168</v>
      </c>
      <c r="N1631" s="196">
        <v>0.57731958762886593</v>
      </c>
      <c r="O1631" s="197" t="s">
        <v>911</v>
      </c>
      <c r="P1631" s="198">
        <v>8.3142857142857149</v>
      </c>
      <c r="Q1631" s="198">
        <v>2.8666666666666667</v>
      </c>
      <c r="R1631" s="199"/>
      <c r="S1631" s="186"/>
    </row>
    <row r="1632" spans="1:19" s="184" customFormat="1" ht="15" customHeight="1">
      <c r="A1632" s="186"/>
      <c r="B1632" s="193" t="s">
        <v>368</v>
      </c>
      <c r="C1632" s="194" t="s">
        <v>1004</v>
      </c>
      <c r="D1632" s="194" t="s">
        <v>914</v>
      </c>
      <c r="E1632" s="195"/>
      <c r="F1632" s="196"/>
      <c r="G1632" s="195">
        <v>140</v>
      </c>
      <c r="H1632" s="196">
        <v>8.2063305978898014E-3</v>
      </c>
      <c r="I1632" s="195">
        <v>928</v>
      </c>
      <c r="J1632" s="196">
        <v>5.9236563258010981E-3</v>
      </c>
      <c r="K1632" s="195">
        <v>7</v>
      </c>
      <c r="L1632" s="196">
        <v>0.05</v>
      </c>
      <c r="M1632" s="195">
        <v>46</v>
      </c>
      <c r="N1632" s="196">
        <v>4.9568965517241381E-2</v>
      </c>
      <c r="O1632" s="197" t="s">
        <v>929</v>
      </c>
      <c r="P1632" s="198">
        <v>6.628571428571429</v>
      </c>
      <c r="Q1632" s="198">
        <v>6</v>
      </c>
      <c r="R1632" s="199"/>
      <c r="S1632" s="186"/>
    </row>
    <row r="1633" spans="1:19" s="184" customFormat="1" ht="15" customHeight="1">
      <c r="A1633" s="186"/>
      <c r="B1633" s="193" t="s">
        <v>646</v>
      </c>
      <c r="C1633" s="194" t="s">
        <v>931</v>
      </c>
      <c r="D1633" s="194" t="s">
        <v>914</v>
      </c>
      <c r="E1633" s="195">
        <v>23</v>
      </c>
      <c r="F1633" s="196">
        <v>8.0928923293455308E-3</v>
      </c>
      <c r="G1633" s="195">
        <v>2819</v>
      </c>
      <c r="H1633" s="196">
        <v>0.16524032825322391</v>
      </c>
      <c r="I1633" s="195">
        <v>22302</v>
      </c>
      <c r="J1633" s="196">
        <v>0.14235924932975871</v>
      </c>
      <c r="K1633" s="195">
        <v>179</v>
      </c>
      <c r="L1633" s="196">
        <v>6.3497694217807737E-2</v>
      </c>
      <c r="M1633" s="195">
        <v>2918</v>
      </c>
      <c r="N1633" s="196">
        <v>0.13084028338265627</v>
      </c>
      <c r="O1633" s="197" t="s">
        <v>916</v>
      </c>
      <c r="P1633" s="198">
        <v>7.9113160695282012</v>
      </c>
      <c r="Q1633" s="198">
        <v>6.2568181818181818</v>
      </c>
      <c r="R1633" s="199"/>
      <c r="S1633" s="186"/>
    </row>
    <row r="1634" spans="1:19" s="184" customFormat="1" ht="15" customHeight="1">
      <c r="A1634" s="186"/>
      <c r="B1634" s="193" t="s">
        <v>305</v>
      </c>
      <c r="C1634" s="194" t="s">
        <v>1003</v>
      </c>
      <c r="D1634" s="194" t="s">
        <v>914</v>
      </c>
      <c r="E1634" s="195">
        <v>4</v>
      </c>
      <c r="F1634" s="196">
        <v>0.12903225806451613</v>
      </c>
      <c r="G1634" s="195">
        <v>27</v>
      </c>
      <c r="H1634" s="196">
        <v>1.5826494724501758E-3</v>
      </c>
      <c r="I1634" s="195">
        <v>218</v>
      </c>
      <c r="J1634" s="196">
        <v>1.3915485765351716E-3</v>
      </c>
      <c r="K1634" s="195">
        <v>1</v>
      </c>
      <c r="L1634" s="196">
        <v>3.7037037037037035E-2</v>
      </c>
      <c r="M1634" s="195">
        <v>4</v>
      </c>
      <c r="N1634" s="196">
        <v>1.834862385321101E-2</v>
      </c>
      <c r="O1634" s="197" t="s">
        <v>918</v>
      </c>
      <c r="P1634" s="198">
        <v>8.0740740740740744</v>
      </c>
      <c r="Q1634" s="198">
        <v>7.4615384615384617</v>
      </c>
      <c r="R1634" s="199"/>
      <c r="S1634" s="186"/>
    </row>
    <row r="1635" spans="1:19" s="184" customFormat="1" ht="15" customHeight="1">
      <c r="A1635" s="186"/>
      <c r="B1635" s="193" t="s">
        <v>404</v>
      </c>
      <c r="C1635" s="194" t="s">
        <v>1000</v>
      </c>
      <c r="D1635" s="194" t="s">
        <v>914</v>
      </c>
      <c r="E1635" s="195"/>
      <c r="F1635" s="196"/>
      <c r="G1635" s="195">
        <v>24</v>
      </c>
      <c r="H1635" s="196">
        <v>1.4067995310668229E-3</v>
      </c>
      <c r="I1635" s="195">
        <v>229</v>
      </c>
      <c r="J1635" s="196">
        <v>1.4617643303970382E-3</v>
      </c>
      <c r="K1635" s="195">
        <v>3</v>
      </c>
      <c r="L1635" s="196">
        <v>0.125</v>
      </c>
      <c r="M1635" s="195">
        <v>41</v>
      </c>
      <c r="N1635" s="196">
        <v>0.17903930131004367</v>
      </c>
      <c r="O1635" s="197" t="s">
        <v>925</v>
      </c>
      <c r="P1635" s="198">
        <v>9.5416666666666661</v>
      </c>
      <c r="Q1635" s="198">
        <v>6.9523809523809526</v>
      </c>
      <c r="R1635" s="199"/>
      <c r="S1635" s="186"/>
    </row>
    <row r="1636" spans="1:19" s="184" customFormat="1" ht="15" customHeight="1">
      <c r="A1636" s="186"/>
      <c r="B1636" s="193" t="s">
        <v>340</v>
      </c>
      <c r="C1636" s="194" t="s">
        <v>1005</v>
      </c>
      <c r="D1636" s="194" t="s">
        <v>914</v>
      </c>
      <c r="E1636" s="195">
        <v>3</v>
      </c>
      <c r="F1636" s="196">
        <v>7.4999999999999997E-2</v>
      </c>
      <c r="G1636" s="195">
        <v>37</v>
      </c>
      <c r="H1636" s="196">
        <v>2.1688159437280186E-3</v>
      </c>
      <c r="I1636" s="195">
        <v>157</v>
      </c>
      <c r="J1636" s="196">
        <v>1.0021703051193668E-3</v>
      </c>
      <c r="K1636" s="195">
        <v>2</v>
      </c>
      <c r="L1636" s="196">
        <v>5.4054054054054057E-2</v>
      </c>
      <c r="M1636" s="195">
        <v>4</v>
      </c>
      <c r="N1636" s="196">
        <v>2.5477707006369428E-2</v>
      </c>
      <c r="O1636" s="197" t="s">
        <v>930</v>
      </c>
      <c r="P1636" s="198">
        <v>4.243243243243243</v>
      </c>
      <c r="Q1636" s="198">
        <v>3.8571428571428572</v>
      </c>
      <c r="R1636" s="199"/>
      <c r="S1636" s="186"/>
    </row>
    <row r="1637" spans="1:19" s="184" customFormat="1" ht="15" customHeight="1">
      <c r="A1637" s="186"/>
      <c r="B1637" s="193" t="s">
        <v>647</v>
      </c>
      <c r="C1637" s="194" t="s">
        <v>931</v>
      </c>
      <c r="D1637" s="194" t="s">
        <v>914</v>
      </c>
      <c r="E1637" s="195">
        <v>42</v>
      </c>
      <c r="F1637" s="196">
        <v>2.1739130434782608E-2</v>
      </c>
      <c r="G1637" s="195">
        <v>1890</v>
      </c>
      <c r="H1637" s="196">
        <v>0.11078546307151231</v>
      </c>
      <c r="I1637" s="195">
        <v>10241</v>
      </c>
      <c r="J1637" s="196">
        <v>6.5370866845397682E-2</v>
      </c>
      <c r="K1637" s="195">
        <v>100</v>
      </c>
      <c r="L1637" s="196">
        <v>5.2910052910052907E-2</v>
      </c>
      <c r="M1637" s="195">
        <v>867</v>
      </c>
      <c r="N1637" s="196">
        <v>8.465970120105458E-2</v>
      </c>
      <c r="O1637" s="197" t="s">
        <v>924</v>
      </c>
      <c r="P1637" s="198">
        <v>5.4185185185185185</v>
      </c>
      <c r="Q1637" s="198">
        <v>4.6223463687150836</v>
      </c>
      <c r="R1637" s="199"/>
      <c r="S1637" s="186"/>
    </row>
    <row r="1638" spans="1:19" s="184" customFormat="1" ht="15" customHeight="1">
      <c r="A1638" s="186"/>
      <c r="B1638" s="193" t="s">
        <v>683</v>
      </c>
      <c r="C1638" s="194" t="s">
        <v>936</v>
      </c>
      <c r="D1638" s="194" t="s">
        <v>914</v>
      </c>
      <c r="E1638" s="195"/>
      <c r="F1638" s="196"/>
      <c r="G1638" s="195">
        <v>28</v>
      </c>
      <c r="H1638" s="196">
        <v>1.6412661195779601E-3</v>
      </c>
      <c r="I1638" s="195">
        <v>463</v>
      </c>
      <c r="J1638" s="196">
        <v>2.9554449125494702E-3</v>
      </c>
      <c r="K1638" s="195">
        <v>4</v>
      </c>
      <c r="L1638" s="196">
        <v>0.14285714285714285</v>
      </c>
      <c r="M1638" s="195">
        <v>48</v>
      </c>
      <c r="N1638" s="196">
        <v>0.10367170626349892</v>
      </c>
      <c r="O1638" s="197" t="s">
        <v>951</v>
      </c>
      <c r="P1638" s="198">
        <v>16.535714285714285</v>
      </c>
      <c r="Q1638" s="198">
        <v>12.458333333333334</v>
      </c>
      <c r="R1638" s="199"/>
      <c r="S1638" s="186"/>
    </row>
    <row r="1639" spans="1:19" s="184" customFormat="1" ht="15" customHeight="1">
      <c r="A1639" s="186"/>
      <c r="B1639" s="193" t="s">
        <v>645</v>
      </c>
      <c r="C1639" s="194" t="s">
        <v>931</v>
      </c>
      <c r="D1639" s="194" t="s">
        <v>914</v>
      </c>
      <c r="E1639" s="195">
        <v>2</v>
      </c>
      <c r="F1639" s="196">
        <v>9.6153846153846159E-4</v>
      </c>
      <c r="G1639" s="195">
        <v>2078</v>
      </c>
      <c r="H1639" s="196">
        <v>0.12180539273153576</v>
      </c>
      <c r="I1639" s="195">
        <v>19248</v>
      </c>
      <c r="J1639" s="196">
        <v>0.12286480275756415</v>
      </c>
      <c r="K1639" s="195">
        <v>68</v>
      </c>
      <c r="L1639" s="196">
        <v>3.2723772858517804E-2</v>
      </c>
      <c r="M1639" s="195">
        <v>692</v>
      </c>
      <c r="N1639" s="196">
        <v>3.5951787198669989E-2</v>
      </c>
      <c r="O1639" s="197" t="s">
        <v>908</v>
      </c>
      <c r="P1639" s="198">
        <v>9.2627526467757466</v>
      </c>
      <c r="Q1639" s="198">
        <v>8.3522388059701491</v>
      </c>
      <c r="R1639" s="199"/>
      <c r="S1639" s="186"/>
    </row>
    <row r="1640" spans="1:19" s="184" customFormat="1" ht="15" customHeight="1">
      <c r="A1640" s="186"/>
      <c r="B1640" s="193" t="s">
        <v>396</v>
      </c>
      <c r="C1640" s="194" t="s">
        <v>1000</v>
      </c>
      <c r="D1640" s="194" t="s">
        <v>914</v>
      </c>
      <c r="E1640" s="195">
        <v>1</v>
      </c>
      <c r="F1640" s="196">
        <v>2.8571428571428571E-2</v>
      </c>
      <c r="G1640" s="195">
        <v>34</v>
      </c>
      <c r="H1640" s="196">
        <v>1.9929660023446658E-3</v>
      </c>
      <c r="I1640" s="195">
        <v>128</v>
      </c>
      <c r="J1640" s="196">
        <v>8.1705604493808248E-4</v>
      </c>
      <c r="K1640" s="195"/>
      <c r="L1640" s="196"/>
      <c r="M1640" s="195"/>
      <c r="N1640" s="196"/>
      <c r="O1640" s="197" t="s">
        <v>922</v>
      </c>
      <c r="P1640" s="198">
        <v>3.7647058823529411</v>
      </c>
      <c r="Q1640" s="198">
        <v>3.7647058823529411</v>
      </c>
      <c r="R1640" s="199"/>
      <c r="S1640" s="186"/>
    </row>
    <row r="1641" spans="1:19" s="184" customFormat="1" ht="15" customHeight="1">
      <c r="A1641" s="186"/>
      <c r="B1641" s="193" t="s">
        <v>677</v>
      </c>
      <c r="C1641" s="194" t="s">
        <v>926</v>
      </c>
      <c r="D1641" s="194" t="s">
        <v>914</v>
      </c>
      <c r="E1641" s="195"/>
      <c r="F1641" s="196"/>
      <c r="G1641" s="195">
        <v>19</v>
      </c>
      <c r="H1641" s="196">
        <v>1.1137162954279016E-3</v>
      </c>
      <c r="I1641" s="195">
        <v>122</v>
      </c>
      <c r="J1641" s="196">
        <v>7.7875654283160987E-4</v>
      </c>
      <c r="K1641" s="195"/>
      <c r="L1641" s="196"/>
      <c r="M1641" s="195"/>
      <c r="N1641" s="196"/>
      <c r="O1641" s="197" t="s">
        <v>952</v>
      </c>
      <c r="P1641" s="198">
        <v>6.4210526315789478</v>
      </c>
      <c r="Q1641" s="198">
        <v>6.4210526315789478</v>
      </c>
      <c r="R1641" s="199"/>
      <c r="S1641" s="186"/>
    </row>
    <row r="1642" spans="1:19" s="184" customFormat="1" ht="15" customHeight="1">
      <c r="A1642" s="186"/>
      <c r="B1642" s="193" t="s">
        <v>676</v>
      </c>
      <c r="C1642" s="194" t="s">
        <v>926</v>
      </c>
      <c r="D1642" s="194" t="s">
        <v>914</v>
      </c>
      <c r="E1642" s="195">
        <v>3</v>
      </c>
      <c r="F1642" s="196">
        <v>8.8235294117647065E-2</v>
      </c>
      <c r="G1642" s="195">
        <v>31</v>
      </c>
      <c r="H1642" s="196">
        <v>1.817116060961313E-3</v>
      </c>
      <c r="I1642" s="195">
        <v>153</v>
      </c>
      <c r="J1642" s="196">
        <v>9.7663730371505162E-4</v>
      </c>
      <c r="K1642" s="195">
        <v>3</v>
      </c>
      <c r="L1642" s="196">
        <v>9.6774193548387094E-2</v>
      </c>
      <c r="M1642" s="195">
        <v>13</v>
      </c>
      <c r="N1642" s="196">
        <v>8.4967320261437912E-2</v>
      </c>
      <c r="O1642" s="197" t="s">
        <v>928</v>
      </c>
      <c r="P1642" s="198">
        <v>4.935483870967742</v>
      </c>
      <c r="Q1642" s="198">
        <v>3.9285714285714284</v>
      </c>
      <c r="R1642" s="199"/>
      <c r="S1642" s="186"/>
    </row>
    <row r="1643" spans="1:19" s="184" customFormat="1" ht="15" customHeight="1">
      <c r="A1643" s="186"/>
      <c r="B1643" s="193" t="s">
        <v>579</v>
      </c>
      <c r="C1643" s="194" t="s">
        <v>924</v>
      </c>
      <c r="D1643" s="194" t="s">
        <v>914</v>
      </c>
      <c r="E1643" s="195"/>
      <c r="F1643" s="196"/>
      <c r="G1643" s="195">
        <v>13</v>
      </c>
      <c r="H1643" s="196">
        <v>7.6201641266119581E-4</v>
      </c>
      <c r="I1643" s="195">
        <v>74</v>
      </c>
      <c r="J1643" s="196">
        <v>4.7236052597982893E-4</v>
      </c>
      <c r="K1643" s="195">
        <v>1</v>
      </c>
      <c r="L1643" s="196">
        <v>7.6923076923076927E-2</v>
      </c>
      <c r="M1643" s="195">
        <v>2</v>
      </c>
      <c r="N1643" s="196">
        <v>2.7027027027027029E-2</v>
      </c>
      <c r="O1643" s="197" t="s">
        <v>920</v>
      </c>
      <c r="P1643" s="198">
        <v>5.6923076923076925</v>
      </c>
      <c r="Q1643" s="198">
        <v>4.916666666666667</v>
      </c>
      <c r="R1643" s="199"/>
      <c r="S1643" s="186"/>
    </row>
    <row r="1644" spans="1:19" s="184" customFormat="1" ht="15" customHeight="1">
      <c r="A1644" s="186"/>
      <c r="B1644" s="193" t="s">
        <v>644</v>
      </c>
      <c r="C1644" s="194" t="s">
        <v>931</v>
      </c>
      <c r="D1644" s="194" t="s">
        <v>914</v>
      </c>
      <c r="E1644" s="195">
        <v>1</v>
      </c>
      <c r="F1644" s="196">
        <v>8.7489063867016625E-4</v>
      </c>
      <c r="G1644" s="195">
        <v>1142</v>
      </c>
      <c r="H1644" s="196">
        <v>6.6940211019929655E-2</v>
      </c>
      <c r="I1644" s="195">
        <v>22980</v>
      </c>
      <c r="J1644" s="196">
        <v>0.14668709306779013</v>
      </c>
      <c r="K1644" s="195">
        <v>11</v>
      </c>
      <c r="L1644" s="196">
        <v>9.6322241681260946E-3</v>
      </c>
      <c r="M1644" s="195">
        <v>318</v>
      </c>
      <c r="N1644" s="196">
        <v>1.3838120104438642E-2</v>
      </c>
      <c r="O1644" s="197" t="s">
        <v>946</v>
      </c>
      <c r="P1644" s="198">
        <v>20.122591943957968</v>
      </c>
      <c r="Q1644" s="198">
        <v>19.385499557913352</v>
      </c>
      <c r="R1644" s="199"/>
      <c r="S1644" s="186"/>
    </row>
    <row r="1645" spans="1:19" s="184" customFormat="1" ht="15" customHeight="1">
      <c r="A1645" s="186"/>
      <c r="B1645" s="193" t="s">
        <v>555</v>
      </c>
      <c r="C1645" s="194" t="s">
        <v>928</v>
      </c>
      <c r="D1645" s="194" t="s">
        <v>914</v>
      </c>
      <c r="E1645" s="195">
        <v>1</v>
      </c>
      <c r="F1645" s="196">
        <v>2.3809523809523808E-2</v>
      </c>
      <c r="G1645" s="195">
        <v>41</v>
      </c>
      <c r="H1645" s="196">
        <v>2.403282532239156E-3</v>
      </c>
      <c r="I1645" s="195">
        <v>221</v>
      </c>
      <c r="J1645" s="196">
        <v>1.4106983275884079E-3</v>
      </c>
      <c r="K1645" s="195">
        <v>3</v>
      </c>
      <c r="L1645" s="196">
        <v>7.3170731707317069E-2</v>
      </c>
      <c r="M1645" s="195">
        <v>35</v>
      </c>
      <c r="N1645" s="196">
        <v>0.15837104072398189</v>
      </c>
      <c r="O1645" s="197" t="s">
        <v>928</v>
      </c>
      <c r="P1645" s="198">
        <v>5.3902439024390247</v>
      </c>
      <c r="Q1645" s="198">
        <v>4.1052631578947372</v>
      </c>
      <c r="R1645" s="199"/>
      <c r="S1645" s="186"/>
    </row>
    <row r="1646" spans="1:19" s="184" customFormat="1" ht="15" customHeight="1">
      <c r="A1646" s="186"/>
      <c r="B1646" s="193" t="s">
        <v>541</v>
      </c>
      <c r="C1646" s="194" t="s">
        <v>1567</v>
      </c>
      <c r="D1646" s="194" t="s">
        <v>914</v>
      </c>
      <c r="E1646" s="195">
        <v>1</v>
      </c>
      <c r="F1646" s="196">
        <v>4.7619047619047616E-2</v>
      </c>
      <c r="G1646" s="195">
        <v>20</v>
      </c>
      <c r="H1646" s="196">
        <v>1.1723329425556857E-3</v>
      </c>
      <c r="I1646" s="195">
        <v>87</v>
      </c>
      <c r="J1646" s="196">
        <v>5.5534278054385298E-4</v>
      </c>
      <c r="K1646" s="195"/>
      <c r="L1646" s="196"/>
      <c r="M1646" s="195"/>
      <c r="N1646" s="196"/>
      <c r="O1646" s="197" t="s">
        <v>936</v>
      </c>
      <c r="P1646" s="198">
        <v>4.3499999999999996</v>
      </c>
      <c r="Q1646" s="198">
        <v>4.3499999999999996</v>
      </c>
      <c r="R1646" s="199"/>
      <c r="S1646" s="186"/>
    </row>
    <row r="1647" spans="1:19" s="184" customFormat="1" ht="15" customHeight="1">
      <c r="A1647" s="186"/>
      <c r="B1647" s="193" t="s">
        <v>643</v>
      </c>
      <c r="C1647" s="194" t="s">
        <v>931</v>
      </c>
      <c r="D1647" s="194" t="s">
        <v>914</v>
      </c>
      <c r="E1647" s="195">
        <v>4</v>
      </c>
      <c r="F1647" s="196">
        <v>4.4395116537180911E-3</v>
      </c>
      <c r="G1647" s="195">
        <v>897</v>
      </c>
      <c r="H1647" s="196">
        <v>5.257913247362251E-2</v>
      </c>
      <c r="I1647" s="195">
        <v>40846</v>
      </c>
      <c r="J1647" s="196">
        <v>0.26073024384016341</v>
      </c>
      <c r="K1647" s="195">
        <v>12</v>
      </c>
      <c r="L1647" s="196">
        <v>1.3377926421404682E-2</v>
      </c>
      <c r="M1647" s="195">
        <v>331</v>
      </c>
      <c r="N1647" s="196">
        <v>8.1036086764921904E-3</v>
      </c>
      <c r="O1647" s="197" t="s">
        <v>968</v>
      </c>
      <c r="P1647" s="198">
        <v>45.536231884057969</v>
      </c>
      <c r="Q1647" s="198">
        <v>43.908474576271189</v>
      </c>
      <c r="R1647" s="199"/>
      <c r="S1647" s="186"/>
    </row>
    <row r="1648" spans="1:19" s="184" customFormat="1" ht="15" customHeight="1">
      <c r="A1648" s="186"/>
      <c r="B1648" s="193" t="s">
        <v>656</v>
      </c>
      <c r="C1648" s="194" t="s">
        <v>916</v>
      </c>
      <c r="D1648" s="194" t="s">
        <v>914</v>
      </c>
      <c r="E1648" s="195"/>
      <c r="F1648" s="196"/>
      <c r="G1648" s="195">
        <v>38</v>
      </c>
      <c r="H1648" s="196">
        <v>2.2274325908558032E-3</v>
      </c>
      <c r="I1648" s="195">
        <v>218</v>
      </c>
      <c r="J1648" s="196">
        <v>1.3915485765351716E-3</v>
      </c>
      <c r="K1648" s="195"/>
      <c r="L1648" s="196"/>
      <c r="M1648" s="195"/>
      <c r="N1648" s="196"/>
      <c r="O1648" s="197" t="s">
        <v>936</v>
      </c>
      <c r="P1648" s="198">
        <v>5.7368421052631575</v>
      </c>
      <c r="Q1648" s="198">
        <v>5.7368421052631575</v>
      </c>
      <c r="R1648" s="199"/>
      <c r="S1648" s="186"/>
    </row>
    <row r="1649" spans="1:19" s="184" customFormat="1" ht="15" customHeight="1">
      <c r="A1649" s="186"/>
      <c r="B1649" s="193" t="s">
        <v>642</v>
      </c>
      <c r="C1649" s="194" t="s">
        <v>931</v>
      </c>
      <c r="D1649" s="194" t="s">
        <v>914</v>
      </c>
      <c r="E1649" s="195"/>
      <c r="F1649" s="196"/>
      <c r="G1649" s="195">
        <v>211</v>
      </c>
      <c r="H1649" s="196">
        <v>1.2368112543962485E-2</v>
      </c>
      <c r="I1649" s="195">
        <v>1953</v>
      </c>
      <c r="J1649" s="196">
        <v>1.2466487935656837E-2</v>
      </c>
      <c r="K1649" s="195">
        <v>22</v>
      </c>
      <c r="L1649" s="196">
        <v>0.10426540284360189</v>
      </c>
      <c r="M1649" s="195">
        <v>917</v>
      </c>
      <c r="N1649" s="196">
        <v>0.46953405017921146</v>
      </c>
      <c r="O1649" s="197" t="s">
        <v>921</v>
      </c>
      <c r="P1649" s="198">
        <v>9.2559241706161135</v>
      </c>
      <c r="Q1649" s="198">
        <v>2.9206349206349205</v>
      </c>
      <c r="R1649" s="199"/>
      <c r="S1649" s="186"/>
    </row>
    <row r="1650" spans="1:19" s="184" customFormat="1" ht="15" customHeight="1">
      <c r="A1650" s="186"/>
      <c r="B1650" s="193" t="s">
        <v>453</v>
      </c>
      <c r="C1650" s="194" t="s">
        <v>1001</v>
      </c>
      <c r="D1650" s="194" t="s">
        <v>914</v>
      </c>
      <c r="E1650" s="195"/>
      <c r="F1650" s="196"/>
      <c r="G1650" s="195">
        <v>29</v>
      </c>
      <c r="H1650" s="196">
        <v>1.6998827667057445E-3</v>
      </c>
      <c r="I1650" s="195">
        <v>333</v>
      </c>
      <c r="J1650" s="196">
        <v>2.1256223669092302E-3</v>
      </c>
      <c r="K1650" s="195">
        <v>10</v>
      </c>
      <c r="L1650" s="196">
        <v>0.34482758620689657</v>
      </c>
      <c r="M1650" s="195">
        <v>156</v>
      </c>
      <c r="N1650" s="196">
        <v>0.46846846846846846</v>
      </c>
      <c r="O1650" s="197" t="s">
        <v>930</v>
      </c>
      <c r="P1650" s="198">
        <v>11.482758620689655</v>
      </c>
      <c r="Q1650" s="198">
        <v>4.5789473684210522</v>
      </c>
      <c r="R1650" s="199"/>
      <c r="S1650" s="186"/>
    </row>
    <row r="1651" spans="1:19" s="184" customFormat="1" ht="15" customHeight="1">
      <c r="A1651" s="186"/>
      <c r="B1651" s="193" t="s">
        <v>402</v>
      </c>
      <c r="C1651" s="194" t="s">
        <v>1000</v>
      </c>
      <c r="D1651" s="194" t="s">
        <v>914</v>
      </c>
      <c r="E1651" s="195">
        <v>1</v>
      </c>
      <c r="F1651" s="196">
        <v>4.7169811320754715E-3</v>
      </c>
      <c r="G1651" s="195">
        <v>211</v>
      </c>
      <c r="H1651" s="196">
        <v>1.2368112543962485E-2</v>
      </c>
      <c r="I1651" s="195">
        <v>1535</v>
      </c>
      <c r="J1651" s="196">
        <v>9.7982892889059113E-3</v>
      </c>
      <c r="K1651" s="195">
        <v>23</v>
      </c>
      <c r="L1651" s="196">
        <v>0.10900473933649289</v>
      </c>
      <c r="M1651" s="195">
        <v>269</v>
      </c>
      <c r="N1651" s="196">
        <v>0.17524429967426711</v>
      </c>
      <c r="O1651" s="197" t="s">
        <v>929</v>
      </c>
      <c r="P1651" s="198">
        <v>7.2748815165876781</v>
      </c>
      <c r="Q1651" s="198">
        <v>5.2659574468085104</v>
      </c>
      <c r="R1651" s="199"/>
      <c r="S1651" s="186"/>
    </row>
    <row r="1652" spans="1:19" s="184" customFormat="1" ht="15" customHeight="1">
      <c r="A1652" s="186"/>
      <c r="B1652" s="193" t="s">
        <v>590</v>
      </c>
      <c r="C1652" s="194" t="s">
        <v>924</v>
      </c>
      <c r="D1652" s="194" t="s">
        <v>914</v>
      </c>
      <c r="E1652" s="195"/>
      <c r="F1652" s="196"/>
      <c r="G1652" s="195">
        <v>96</v>
      </c>
      <c r="H1652" s="196">
        <v>5.6271981242672917E-3</v>
      </c>
      <c r="I1652" s="195">
        <v>522</v>
      </c>
      <c r="J1652" s="196">
        <v>3.3320566832631174E-3</v>
      </c>
      <c r="K1652" s="195">
        <v>4</v>
      </c>
      <c r="L1652" s="196">
        <v>4.1666666666666664E-2</v>
      </c>
      <c r="M1652" s="195">
        <v>37</v>
      </c>
      <c r="N1652" s="196">
        <v>7.0881226053639848E-2</v>
      </c>
      <c r="O1652" s="197" t="s">
        <v>931</v>
      </c>
      <c r="P1652" s="198">
        <v>5.4375</v>
      </c>
      <c r="Q1652" s="198">
        <v>4.6195652173913047</v>
      </c>
      <c r="R1652" s="199"/>
      <c r="S1652" s="186"/>
    </row>
    <row r="1653" spans="1:19" s="184" customFormat="1" ht="15" customHeight="1">
      <c r="A1653" s="186"/>
      <c r="B1653" s="193" t="s">
        <v>449</v>
      </c>
      <c r="C1653" s="194" t="s">
        <v>1005</v>
      </c>
      <c r="D1653" s="194" t="s">
        <v>914</v>
      </c>
      <c r="E1653" s="195">
        <v>1</v>
      </c>
      <c r="F1653" s="196">
        <v>3.4482758620689655E-2</v>
      </c>
      <c r="G1653" s="195">
        <v>28</v>
      </c>
      <c r="H1653" s="196">
        <v>1.6412661195779601E-3</v>
      </c>
      <c r="I1653" s="195">
        <v>210</v>
      </c>
      <c r="J1653" s="196">
        <v>1.3404825737265416E-3</v>
      </c>
      <c r="K1653" s="195">
        <v>5</v>
      </c>
      <c r="L1653" s="196">
        <v>0.17857142857142858</v>
      </c>
      <c r="M1653" s="195">
        <v>58</v>
      </c>
      <c r="N1653" s="196">
        <v>0.27619047619047621</v>
      </c>
      <c r="O1653" s="197" t="s">
        <v>930</v>
      </c>
      <c r="P1653" s="198">
        <v>7.5</v>
      </c>
      <c r="Q1653" s="198">
        <v>4.6521739130434785</v>
      </c>
      <c r="R1653" s="199"/>
      <c r="S1653" s="186"/>
    </row>
    <row r="1654" spans="1:19" s="184" customFormat="1" ht="15" customHeight="1">
      <c r="A1654" s="186"/>
      <c r="B1654" s="193" t="s">
        <v>344</v>
      </c>
      <c r="C1654" s="194" t="s">
        <v>1005</v>
      </c>
      <c r="D1654" s="194" t="s">
        <v>914</v>
      </c>
      <c r="E1654" s="195"/>
      <c r="F1654" s="196"/>
      <c r="G1654" s="195">
        <v>12</v>
      </c>
      <c r="H1654" s="196">
        <v>7.0339976553341146E-4</v>
      </c>
      <c r="I1654" s="195">
        <v>116</v>
      </c>
      <c r="J1654" s="196">
        <v>7.4045704072513727E-4</v>
      </c>
      <c r="K1654" s="195">
        <v>5</v>
      </c>
      <c r="L1654" s="196">
        <v>0.41666666666666669</v>
      </c>
      <c r="M1654" s="195">
        <v>36</v>
      </c>
      <c r="N1654" s="196">
        <v>0.31034482758620691</v>
      </c>
      <c r="O1654" s="197" t="s">
        <v>930</v>
      </c>
      <c r="P1654" s="198">
        <v>9.6666666666666661</v>
      </c>
      <c r="Q1654" s="198">
        <v>5</v>
      </c>
      <c r="R1654" s="199"/>
      <c r="S1654" s="186"/>
    </row>
    <row r="1655" spans="1:19" s="184" customFormat="1" ht="15" customHeight="1">
      <c r="A1655" s="186"/>
      <c r="B1655" s="193" t="s">
        <v>609</v>
      </c>
      <c r="C1655" s="194" t="s">
        <v>929</v>
      </c>
      <c r="D1655" s="194" t="s">
        <v>914</v>
      </c>
      <c r="E1655" s="195"/>
      <c r="F1655" s="196"/>
      <c r="G1655" s="195">
        <v>36</v>
      </c>
      <c r="H1655" s="196">
        <v>2.1101992966002345E-3</v>
      </c>
      <c r="I1655" s="195">
        <v>213</v>
      </c>
      <c r="J1655" s="196">
        <v>1.3596323247797779E-3</v>
      </c>
      <c r="K1655" s="195">
        <v>10</v>
      </c>
      <c r="L1655" s="196">
        <v>0.27777777777777779</v>
      </c>
      <c r="M1655" s="195">
        <v>87</v>
      </c>
      <c r="N1655" s="196">
        <v>0.40845070422535212</v>
      </c>
      <c r="O1655" s="197" t="s">
        <v>911</v>
      </c>
      <c r="P1655" s="198">
        <v>5.916666666666667</v>
      </c>
      <c r="Q1655" s="198">
        <v>3.3076923076923075</v>
      </c>
      <c r="R1655" s="199"/>
      <c r="S1655" s="186"/>
    </row>
    <row r="1656" spans="1:19" s="184" customFormat="1" ht="15" customHeight="1">
      <c r="A1656" s="186"/>
      <c r="B1656" s="193" t="s">
        <v>426</v>
      </c>
      <c r="C1656" s="194" t="s">
        <v>1001</v>
      </c>
      <c r="D1656" s="194" t="s">
        <v>907</v>
      </c>
      <c r="E1656" s="195">
        <v>2</v>
      </c>
      <c r="F1656" s="196">
        <v>9.5238095238095233E-2</v>
      </c>
      <c r="G1656" s="195">
        <v>19</v>
      </c>
      <c r="H1656" s="196">
        <v>1.1137162954279016E-3</v>
      </c>
      <c r="I1656" s="195">
        <v>169</v>
      </c>
      <c r="J1656" s="196">
        <v>1.078769309332312E-3</v>
      </c>
      <c r="K1656" s="195">
        <v>7</v>
      </c>
      <c r="L1656" s="196">
        <v>0.36842105263157893</v>
      </c>
      <c r="M1656" s="195">
        <v>107</v>
      </c>
      <c r="N1656" s="196">
        <v>0.63313609467455623</v>
      </c>
      <c r="O1656" s="197" t="s">
        <v>911</v>
      </c>
      <c r="P1656" s="198">
        <v>8.8947368421052637</v>
      </c>
      <c r="Q1656" s="198">
        <v>2.8333333333333335</v>
      </c>
      <c r="R1656" s="199">
        <v>1.5789473684210527</v>
      </c>
      <c r="S1656" s="186"/>
    </row>
    <row r="1657" spans="1:19" s="184" customFormat="1" ht="15" customHeight="1">
      <c r="A1657" s="186"/>
      <c r="B1657" s="193" t="s">
        <v>419</v>
      </c>
      <c r="C1657" s="194" t="s">
        <v>1001</v>
      </c>
      <c r="D1657" s="194" t="s">
        <v>907</v>
      </c>
      <c r="E1657" s="195"/>
      <c r="F1657" s="196"/>
      <c r="G1657" s="195">
        <v>23</v>
      </c>
      <c r="H1657" s="196">
        <v>1.3481828839390388E-3</v>
      </c>
      <c r="I1657" s="195">
        <v>957</v>
      </c>
      <c r="J1657" s="196">
        <v>6.1087705859823819E-3</v>
      </c>
      <c r="K1657" s="195">
        <v>13</v>
      </c>
      <c r="L1657" s="196">
        <v>0.56521739130434778</v>
      </c>
      <c r="M1657" s="195">
        <v>356</v>
      </c>
      <c r="N1657" s="196">
        <v>0.37199582027168232</v>
      </c>
      <c r="O1657" s="197" t="s">
        <v>919</v>
      </c>
      <c r="P1657" s="198">
        <v>41.608695652173914</v>
      </c>
      <c r="Q1657" s="198">
        <v>21.1</v>
      </c>
      <c r="R1657" s="199">
        <v>5.1739130434782608</v>
      </c>
      <c r="S1657" s="186"/>
    </row>
    <row r="1658" spans="1:19" s="184" customFormat="1" ht="18.75" customHeight="1">
      <c r="A1658" s="186"/>
      <c r="B1658" s="200" t="s">
        <v>1006</v>
      </c>
      <c r="C1658" s="201"/>
      <c r="D1658" s="201"/>
      <c r="E1658" s="202">
        <v>1</v>
      </c>
      <c r="F1658" s="203">
        <v>1.1904761904761904E-2</v>
      </c>
      <c r="G1658" s="202">
        <v>83</v>
      </c>
      <c r="H1658" s="203">
        <v>4.8651817116060958E-3</v>
      </c>
      <c r="I1658" s="202">
        <v>3142</v>
      </c>
      <c r="J1658" s="203">
        <v>2.0056172603089492E-2</v>
      </c>
      <c r="K1658" s="202">
        <v>49</v>
      </c>
      <c r="L1658" s="203">
        <v>0.59036144578313254</v>
      </c>
      <c r="M1658" s="202">
        <v>1572</v>
      </c>
      <c r="N1658" s="203">
        <v>0.5003182686187142</v>
      </c>
      <c r="O1658" s="201"/>
      <c r="P1658" s="204">
        <v>37.855421686746986</v>
      </c>
      <c r="Q1658" s="204">
        <v>17.205882352941178</v>
      </c>
      <c r="R1658" s="205">
        <v>7.7349397590361448</v>
      </c>
      <c r="S1658" s="186"/>
    </row>
    <row r="1659" spans="1:19" s="184" customFormat="1" ht="18" customHeight="1">
      <c r="A1659" s="186"/>
      <c r="B1659" s="200" t="s">
        <v>1007</v>
      </c>
      <c r="C1659" s="201"/>
      <c r="D1659" s="201"/>
      <c r="E1659" s="202">
        <v>18</v>
      </c>
      <c r="F1659" s="203">
        <v>9.375E-2</v>
      </c>
      <c r="G1659" s="202">
        <v>174</v>
      </c>
      <c r="H1659" s="203">
        <v>1.0199296600234466E-2</v>
      </c>
      <c r="I1659" s="202">
        <v>1900</v>
      </c>
      <c r="J1659" s="203">
        <v>1.2128175667049662E-2</v>
      </c>
      <c r="K1659" s="202">
        <v>31</v>
      </c>
      <c r="L1659" s="203">
        <v>0.17816091954022989</v>
      </c>
      <c r="M1659" s="202">
        <v>454</v>
      </c>
      <c r="N1659" s="203">
        <v>0.23894736842105263</v>
      </c>
      <c r="O1659" s="201"/>
      <c r="P1659" s="204">
        <v>10.919540229885058</v>
      </c>
      <c r="Q1659" s="204">
        <v>7.4615384615384617</v>
      </c>
      <c r="R1659" s="206"/>
      <c r="S1659" s="186"/>
    </row>
    <row r="1660" spans="1:19" s="184" customFormat="1" ht="18" customHeight="1">
      <c r="A1660" s="186"/>
      <c r="B1660" s="207" t="s">
        <v>887</v>
      </c>
      <c r="C1660" s="208"/>
      <c r="D1660" s="208"/>
      <c r="E1660" s="209">
        <v>355</v>
      </c>
      <c r="F1660" s="210">
        <v>2.0384725811082399E-2</v>
      </c>
      <c r="G1660" s="209">
        <v>17060</v>
      </c>
      <c r="H1660" s="210">
        <v>1</v>
      </c>
      <c r="I1660" s="209">
        <v>156660</v>
      </c>
      <c r="J1660" s="210">
        <v>1</v>
      </c>
      <c r="K1660" s="209">
        <v>751</v>
      </c>
      <c r="L1660" s="210">
        <v>4.4021101992966001E-2</v>
      </c>
      <c r="M1660" s="209">
        <v>10654</v>
      </c>
      <c r="N1660" s="210">
        <v>6.8007149240393208E-2</v>
      </c>
      <c r="O1660" s="208"/>
      <c r="P1660" s="211">
        <v>9.1828839390386872</v>
      </c>
      <c r="Q1660" s="211">
        <v>8.1672082899012821</v>
      </c>
      <c r="R1660" s="212">
        <v>6.3280000000000003</v>
      </c>
      <c r="S1660" s="186"/>
    </row>
    <row r="1661" spans="1:19" s="184" customFormat="1" ht="15.75" customHeight="1">
      <c r="A1661" s="186"/>
      <c r="B1661" s="255" t="s">
        <v>988</v>
      </c>
      <c r="C1661" s="255"/>
      <c r="D1661" s="255"/>
      <c r="E1661" s="255"/>
      <c r="F1661" s="255"/>
      <c r="G1661" s="255"/>
      <c r="H1661" s="255"/>
      <c r="I1661" s="255"/>
      <c r="J1661" s="255"/>
      <c r="K1661" s="255"/>
      <c r="L1661" s="255"/>
      <c r="M1661" s="255"/>
      <c r="N1661" s="255"/>
      <c r="O1661" s="255"/>
      <c r="P1661" s="255"/>
      <c r="Q1661" s="255"/>
      <c r="R1661" s="255"/>
      <c r="S1661" s="186"/>
    </row>
    <row r="1662" spans="1:19" s="184" customFormat="1" ht="9" customHeight="1">
      <c r="A1662" s="186"/>
      <c r="B1662" s="186"/>
      <c r="C1662" s="186"/>
      <c r="D1662" s="186"/>
      <c r="E1662" s="186"/>
      <c r="F1662" s="186"/>
      <c r="G1662" s="186"/>
      <c r="H1662" s="186"/>
      <c r="I1662" s="186"/>
      <c r="J1662" s="186"/>
      <c r="K1662" s="186"/>
      <c r="L1662" s="186"/>
      <c r="M1662" s="186"/>
      <c r="N1662" s="186"/>
      <c r="O1662" s="186"/>
      <c r="P1662" s="186"/>
      <c r="Q1662" s="186"/>
      <c r="R1662" s="186"/>
      <c r="S1662" s="186"/>
    </row>
    <row r="1663" spans="1:19" s="184" customFormat="1" ht="9" customHeight="1">
      <c r="A1663" s="186"/>
      <c r="B1663" s="186"/>
      <c r="C1663" s="186"/>
      <c r="D1663" s="186"/>
      <c r="E1663" s="186"/>
      <c r="F1663" s="186"/>
      <c r="G1663" s="186"/>
      <c r="H1663" s="186"/>
      <c r="I1663" s="186"/>
      <c r="J1663" s="186"/>
      <c r="K1663" s="186"/>
      <c r="L1663" s="186"/>
      <c r="M1663" s="186"/>
      <c r="N1663" s="186"/>
      <c r="O1663" s="186"/>
      <c r="P1663" s="186"/>
      <c r="Q1663" s="186"/>
      <c r="R1663" s="186"/>
      <c r="S1663" s="186"/>
    </row>
    <row r="1664" spans="1:19" s="184" customFormat="1" ht="18" customHeight="1">
      <c r="A1664" s="186"/>
      <c r="B1664" s="187" t="s">
        <v>3710</v>
      </c>
      <c r="C1664" s="186"/>
      <c r="D1664" s="186"/>
      <c r="E1664" s="186"/>
      <c r="F1664" s="186"/>
      <c r="G1664" s="186"/>
      <c r="H1664" s="186"/>
      <c r="I1664" s="186"/>
      <c r="J1664" s="186"/>
      <c r="K1664" s="186"/>
      <c r="L1664" s="186"/>
      <c r="M1664" s="186"/>
      <c r="N1664" s="186"/>
      <c r="O1664" s="186"/>
      <c r="P1664" s="186"/>
      <c r="Q1664" s="186"/>
      <c r="R1664" s="186"/>
      <c r="S1664" s="186"/>
    </row>
    <row r="1665" spans="1:19" s="184" customFormat="1" ht="27" customHeight="1">
      <c r="A1665" s="186"/>
      <c r="B1665" s="247"/>
      <c r="C1665" s="188"/>
      <c r="D1665" s="248"/>
      <c r="E1665" s="248"/>
      <c r="F1665" s="248"/>
      <c r="G1665" s="249" t="s">
        <v>893</v>
      </c>
      <c r="H1665" s="249"/>
      <c r="I1665" s="249"/>
      <c r="J1665" s="249"/>
      <c r="K1665" s="249"/>
      <c r="L1665" s="249"/>
      <c r="M1665" s="249"/>
      <c r="N1665" s="249"/>
      <c r="O1665" s="249"/>
      <c r="P1665" s="249"/>
      <c r="Q1665" s="249"/>
      <c r="R1665" s="249"/>
      <c r="S1665" s="186"/>
    </row>
    <row r="1666" spans="1:19" s="184" customFormat="1" ht="18" customHeight="1">
      <c r="A1666" s="186"/>
      <c r="B1666" s="247"/>
      <c r="C1666" s="189"/>
      <c r="D1666" s="248"/>
      <c r="E1666" s="248"/>
      <c r="F1666" s="248"/>
      <c r="G1666" s="250" t="s">
        <v>839</v>
      </c>
      <c r="H1666" s="250"/>
      <c r="I1666" s="250"/>
      <c r="J1666" s="250"/>
      <c r="K1666" s="251" t="s">
        <v>894</v>
      </c>
      <c r="L1666" s="251"/>
      <c r="M1666" s="251"/>
      <c r="N1666" s="251"/>
      <c r="O1666" s="251" t="s">
        <v>895</v>
      </c>
      <c r="P1666" s="252" t="s">
        <v>896</v>
      </c>
      <c r="Q1666" s="252"/>
      <c r="R1666" s="252"/>
      <c r="S1666" s="186"/>
    </row>
    <row r="1667" spans="1:19" s="184" customFormat="1" ht="18" customHeight="1">
      <c r="A1667" s="186"/>
      <c r="B1667" s="253" t="s">
        <v>275</v>
      </c>
      <c r="C1667" s="250" t="s">
        <v>998</v>
      </c>
      <c r="D1667" s="250" t="s">
        <v>897</v>
      </c>
      <c r="E1667" s="254" t="s">
        <v>849</v>
      </c>
      <c r="F1667" s="254"/>
      <c r="G1667" s="250" t="s">
        <v>898</v>
      </c>
      <c r="H1667" s="250"/>
      <c r="I1667" s="250" t="s">
        <v>899</v>
      </c>
      <c r="J1667" s="250"/>
      <c r="K1667" s="251" t="s">
        <v>898</v>
      </c>
      <c r="L1667" s="251"/>
      <c r="M1667" s="251" t="s">
        <v>899</v>
      </c>
      <c r="N1667" s="251"/>
      <c r="O1667" s="251"/>
      <c r="P1667" s="252"/>
      <c r="Q1667" s="252"/>
      <c r="R1667" s="252"/>
      <c r="S1667" s="186"/>
    </row>
    <row r="1668" spans="1:19" s="184" customFormat="1" ht="45.75" customHeight="1">
      <c r="A1668" s="186"/>
      <c r="B1668" s="253"/>
      <c r="C1668" s="250"/>
      <c r="D1668" s="250"/>
      <c r="E1668" s="190" t="s">
        <v>900</v>
      </c>
      <c r="F1668" s="190" t="s">
        <v>901</v>
      </c>
      <c r="G1668" s="190" t="s">
        <v>900</v>
      </c>
      <c r="H1668" s="191" t="s">
        <v>902</v>
      </c>
      <c r="I1668" s="190" t="s">
        <v>900</v>
      </c>
      <c r="J1668" s="191" t="s">
        <v>902</v>
      </c>
      <c r="K1668" s="191" t="s">
        <v>900</v>
      </c>
      <c r="L1668" s="191" t="s">
        <v>901</v>
      </c>
      <c r="M1668" s="191" t="s">
        <v>900</v>
      </c>
      <c r="N1668" s="191" t="s">
        <v>901</v>
      </c>
      <c r="O1668" s="251"/>
      <c r="P1668" s="191" t="s">
        <v>903</v>
      </c>
      <c r="Q1668" s="191" t="s">
        <v>904</v>
      </c>
      <c r="R1668" s="192" t="s">
        <v>905</v>
      </c>
      <c r="S1668" s="186"/>
    </row>
    <row r="1669" spans="1:19" s="184" customFormat="1" ht="15" customHeight="1">
      <c r="A1669" s="186"/>
      <c r="B1669" s="193" t="s">
        <v>357</v>
      </c>
      <c r="C1669" s="194" t="s">
        <v>1004</v>
      </c>
      <c r="D1669" s="194" t="s">
        <v>914</v>
      </c>
      <c r="E1669" s="195">
        <v>3</v>
      </c>
      <c r="F1669" s="196">
        <v>1.1627906976744186E-2</v>
      </c>
      <c r="G1669" s="195">
        <v>255</v>
      </c>
      <c r="H1669" s="196">
        <v>9.6877136995669015E-3</v>
      </c>
      <c r="I1669" s="195">
        <v>2391</v>
      </c>
      <c r="J1669" s="196">
        <v>1.0274369937477172E-2</v>
      </c>
      <c r="K1669" s="195">
        <v>8</v>
      </c>
      <c r="L1669" s="196">
        <v>3.1372549019607843E-2</v>
      </c>
      <c r="M1669" s="195">
        <v>25</v>
      </c>
      <c r="N1669" s="196">
        <v>1.0455876202425763E-2</v>
      </c>
      <c r="O1669" s="197" t="s">
        <v>922</v>
      </c>
      <c r="P1669" s="198">
        <v>9.3764705882352946</v>
      </c>
      <c r="Q1669" s="198">
        <v>8.7044534412955468</v>
      </c>
      <c r="R1669" s="199"/>
      <c r="S1669" s="186"/>
    </row>
    <row r="1670" spans="1:19" s="184" customFormat="1" ht="15" customHeight="1">
      <c r="A1670" s="186"/>
      <c r="B1670" s="193" t="s">
        <v>666</v>
      </c>
      <c r="C1670" s="194" t="s">
        <v>943</v>
      </c>
      <c r="D1670" s="194" t="s">
        <v>914</v>
      </c>
      <c r="E1670" s="195">
        <v>512</v>
      </c>
      <c r="F1670" s="196">
        <v>5.0127276287448598E-2</v>
      </c>
      <c r="G1670" s="195">
        <v>9702</v>
      </c>
      <c r="H1670" s="196">
        <v>0.36858901299293367</v>
      </c>
      <c r="I1670" s="195">
        <v>45321</v>
      </c>
      <c r="J1670" s="196">
        <v>0.19474894183872979</v>
      </c>
      <c r="K1670" s="195">
        <v>650</v>
      </c>
      <c r="L1670" s="196">
        <v>6.6996495567924141E-2</v>
      </c>
      <c r="M1670" s="195">
        <v>4327</v>
      </c>
      <c r="N1670" s="196">
        <v>9.5474504093025311E-2</v>
      </c>
      <c r="O1670" s="197" t="s">
        <v>930</v>
      </c>
      <c r="P1670" s="198">
        <v>4.6713048855906001</v>
      </c>
      <c r="Q1670" s="198">
        <v>3.879916040653999</v>
      </c>
      <c r="R1670" s="199"/>
      <c r="S1670" s="186"/>
    </row>
    <row r="1671" spans="1:19" s="184" customFormat="1" ht="15" customHeight="1">
      <c r="A1671" s="186"/>
      <c r="B1671" s="193" t="s">
        <v>711</v>
      </c>
      <c r="C1671" s="194" t="s">
        <v>917</v>
      </c>
      <c r="D1671" s="194" t="s">
        <v>914</v>
      </c>
      <c r="E1671" s="195">
        <v>138</v>
      </c>
      <c r="F1671" s="196">
        <v>0.4584717607973422</v>
      </c>
      <c r="G1671" s="195">
        <v>163</v>
      </c>
      <c r="H1671" s="196">
        <v>6.192538560899628E-3</v>
      </c>
      <c r="I1671" s="195">
        <v>804</v>
      </c>
      <c r="J1671" s="196">
        <v>3.4548696903938295E-3</v>
      </c>
      <c r="K1671" s="195">
        <v>19</v>
      </c>
      <c r="L1671" s="196">
        <v>0.1165644171779141</v>
      </c>
      <c r="M1671" s="195">
        <v>71</v>
      </c>
      <c r="N1671" s="196">
        <v>8.8308457711442787E-2</v>
      </c>
      <c r="O1671" s="197" t="s">
        <v>930</v>
      </c>
      <c r="P1671" s="198">
        <v>4.9325153374233128</v>
      </c>
      <c r="Q1671" s="198">
        <v>3.9027777777777777</v>
      </c>
      <c r="R1671" s="199"/>
      <c r="S1671" s="186"/>
    </row>
    <row r="1672" spans="1:19" s="184" customFormat="1" ht="15" customHeight="1">
      <c r="A1672" s="186"/>
      <c r="B1672" s="193" t="s">
        <v>359</v>
      </c>
      <c r="C1672" s="194" t="s">
        <v>1004</v>
      </c>
      <c r="D1672" s="194" t="s">
        <v>914</v>
      </c>
      <c r="E1672" s="195">
        <v>2</v>
      </c>
      <c r="F1672" s="196">
        <v>6.1728395061728392E-3</v>
      </c>
      <c r="G1672" s="195">
        <v>322</v>
      </c>
      <c r="H1672" s="196">
        <v>1.2233112985335462E-2</v>
      </c>
      <c r="I1672" s="195">
        <v>3759</v>
      </c>
      <c r="J1672" s="196">
        <v>1.6152804933072643E-2</v>
      </c>
      <c r="K1672" s="195">
        <v>61</v>
      </c>
      <c r="L1672" s="196">
        <v>0.18944099378881987</v>
      </c>
      <c r="M1672" s="195">
        <v>502</v>
      </c>
      <c r="N1672" s="196">
        <v>0.13354615589252461</v>
      </c>
      <c r="O1672" s="197" t="s">
        <v>931</v>
      </c>
      <c r="P1672" s="198">
        <v>11.673913043478262</v>
      </c>
      <c r="Q1672" s="198">
        <v>8.9731800766283527</v>
      </c>
      <c r="R1672" s="199"/>
      <c r="S1672" s="186"/>
    </row>
    <row r="1673" spans="1:19" s="184" customFormat="1" ht="15" customHeight="1">
      <c r="A1673" s="186"/>
      <c r="B1673" s="193" t="s">
        <v>810</v>
      </c>
      <c r="C1673" s="194" t="s">
        <v>926</v>
      </c>
      <c r="D1673" s="194" t="s">
        <v>914</v>
      </c>
      <c r="E1673" s="195">
        <v>1</v>
      </c>
      <c r="F1673" s="196">
        <v>2.4390243902439024E-3</v>
      </c>
      <c r="G1673" s="195">
        <v>409</v>
      </c>
      <c r="H1673" s="196">
        <v>1.5538332953422992E-2</v>
      </c>
      <c r="I1673" s="195">
        <v>6280</v>
      </c>
      <c r="J1673" s="196">
        <v>2.6985798079195582E-2</v>
      </c>
      <c r="K1673" s="195">
        <v>11</v>
      </c>
      <c r="L1673" s="196">
        <v>2.6894865525672371E-2</v>
      </c>
      <c r="M1673" s="195">
        <v>112</v>
      </c>
      <c r="N1673" s="196">
        <v>1.7834394904458598E-2</v>
      </c>
      <c r="O1673" s="197" t="s">
        <v>980</v>
      </c>
      <c r="P1673" s="198">
        <v>15.354523227383863</v>
      </c>
      <c r="Q1673" s="198">
        <v>14.364321608040202</v>
      </c>
      <c r="R1673" s="199"/>
      <c r="S1673" s="186"/>
    </row>
    <row r="1674" spans="1:19" s="184" customFormat="1" ht="15" customHeight="1">
      <c r="A1674" s="186"/>
      <c r="B1674" s="193" t="s">
        <v>573</v>
      </c>
      <c r="C1674" s="194" t="s">
        <v>924</v>
      </c>
      <c r="D1674" s="194" t="s">
        <v>914</v>
      </c>
      <c r="E1674" s="195">
        <v>3</v>
      </c>
      <c r="F1674" s="196">
        <v>2.0270270270270271E-2</v>
      </c>
      <c r="G1674" s="195">
        <v>145</v>
      </c>
      <c r="H1674" s="196">
        <v>5.5086999468125526E-3</v>
      </c>
      <c r="I1674" s="195">
        <v>1430</v>
      </c>
      <c r="J1674" s="196">
        <v>6.1448552951034524E-3</v>
      </c>
      <c r="K1674" s="195">
        <v>3</v>
      </c>
      <c r="L1674" s="196">
        <v>2.0689655172413793E-2</v>
      </c>
      <c r="M1674" s="195">
        <v>39</v>
      </c>
      <c r="N1674" s="196">
        <v>2.7272727272727271E-2</v>
      </c>
      <c r="O1674" s="197" t="s">
        <v>951</v>
      </c>
      <c r="P1674" s="198">
        <v>9.862068965517242</v>
      </c>
      <c r="Q1674" s="198">
        <v>9.183098591549296</v>
      </c>
      <c r="R1674" s="199"/>
      <c r="S1674" s="186"/>
    </row>
    <row r="1675" spans="1:19" s="184" customFormat="1" ht="15" customHeight="1">
      <c r="A1675" s="186"/>
      <c r="B1675" s="193" t="s">
        <v>466</v>
      </c>
      <c r="C1675" s="194" t="s">
        <v>1002</v>
      </c>
      <c r="D1675" s="194" t="s">
        <v>914</v>
      </c>
      <c r="E1675" s="195">
        <v>53</v>
      </c>
      <c r="F1675" s="196">
        <v>3.4039820166987797E-2</v>
      </c>
      <c r="G1675" s="195">
        <v>1504</v>
      </c>
      <c r="H1675" s="196">
        <v>5.7138515310386752E-2</v>
      </c>
      <c r="I1675" s="195">
        <v>15112</v>
      </c>
      <c r="J1675" s="196">
        <v>6.49377994542681E-2</v>
      </c>
      <c r="K1675" s="195">
        <v>28</v>
      </c>
      <c r="L1675" s="196">
        <v>1.8617021276595744E-2</v>
      </c>
      <c r="M1675" s="195">
        <v>316</v>
      </c>
      <c r="N1675" s="196">
        <v>2.0910534674430915E-2</v>
      </c>
      <c r="O1675" s="197" t="s">
        <v>952</v>
      </c>
      <c r="P1675" s="198">
        <v>10.047872340425531</v>
      </c>
      <c r="Q1675" s="198">
        <v>9.3794037940379411</v>
      </c>
      <c r="R1675" s="199"/>
      <c r="S1675" s="186"/>
    </row>
    <row r="1676" spans="1:19" s="184" customFormat="1" ht="15" customHeight="1">
      <c r="A1676" s="186"/>
      <c r="B1676" s="193" t="s">
        <v>352</v>
      </c>
      <c r="C1676" s="194" t="s">
        <v>1004</v>
      </c>
      <c r="D1676" s="194" t="s">
        <v>914</v>
      </c>
      <c r="E1676" s="195">
        <v>44</v>
      </c>
      <c r="F1676" s="196">
        <v>2.7620841180163214E-2</v>
      </c>
      <c r="G1676" s="195">
        <v>1549</v>
      </c>
      <c r="H1676" s="196">
        <v>5.8848111845604435E-2</v>
      </c>
      <c r="I1676" s="195">
        <v>17332</v>
      </c>
      <c r="J1676" s="196">
        <v>7.4477365017295835E-2</v>
      </c>
      <c r="K1676" s="195">
        <v>25</v>
      </c>
      <c r="L1676" s="196">
        <v>1.6139444803098774E-2</v>
      </c>
      <c r="M1676" s="195">
        <v>255</v>
      </c>
      <c r="N1676" s="196">
        <v>1.4712670205400416E-2</v>
      </c>
      <c r="O1676" s="197" t="s">
        <v>941</v>
      </c>
      <c r="P1676" s="198">
        <v>11.189154293092317</v>
      </c>
      <c r="Q1676" s="198">
        <v>10.61482939632546</v>
      </c>
      <c r="R1676" s="199"/>
      <c r="S1676" s="186"/>
    </row>
    <row r="1677" spans="1:19" s="184" customFormat="1" ht="15" customHeight="1">
      <c r="A1677" s="186"/>
      <c r="B1677" s="193" t="s">
        <v>652</v>
      </c>
      <c r="C1677" s="194" t="s">
        <v>916</v>
      </c>
      <c r="D1677" s="194" t="s">
        <v>914</v>
      </c>
      <c r="E1677" s="195">
        <v>18</v>
      </c>
      <c r="F1677" s="196">
        <v>4.5454545454545456E-2</v>
      </c>
      <c r="G1677" s="195">
        <v>378</v>
      </c>
      <c r="H1677" s="196">
        <v>1.4360610895828584E-2</v>
      </c>
      <c r="I1677" s="195">
        <v>3259</v>
      </c>
      <c r="J1677" s="196">
        <v>1.4004254130588917E-2</v>
      </c>
      <c r="K1677" s="195">
        <v>6</v>
      </c>
      <c r="L1677" s="196">
        <v>1.5873015873015872E-2</v>
      </c>
      <c r="M1677" s="195">
        <v>59</v>
      </c>
      <c r="N1677" s="196">
        <v>1.8103712795335992E-2</v>
      </c>
      <c r="O1677" s="197" t="s">
        <v>953</v>
      </c>
      <c r="P1677" s="198">
        <v>8.6216931216931219</v>
      </c>
      <c r="Q1677" s="198">
        <v>8.198924731182796</v>
      </c>
      <c r="R1677" s="199"/>
      <c r="S1677" s="186"/>
    </row>
    <row r="1678" spans="1:19" s="184" customFormat="1" ht="15" customHeight="1">
      <c r="A1678" s="186"/>
      <c r="B1678" s="193" t="s">
        <v>348</v>
      </c>
      <c r="C1678" s="194" t="s">
        <v>1004</v>
      </c>
      <c r="D1678" s="194" t="s">
        <v>914</v>
      </c>
      <c r="E1678" s="195">
        <v>3</v>
      </c>
      <c r="F1678" s="196">
        <v>1.7857142857142856E-2</v>
      </c>
      <c r="G1678" s="195">
        <v>165</v>
      </c>
      <c r="H1678" s="196">
        <v>6.2685206291315252E-3</v>
      </c>
      <c r="I1678" s="195">
        <v>1756</v>
      </c>
      <c r="J1678" s="196">
        <v>7.5457104183228414E-3</v>
      </c>
      <c r="K1678" s="195">
        <v>2</v>
      </c>
      <c r="L1678" s="196">
        <v>1.2121212121212121E-2</v>
      </c>
      <c r="M1678" s="195">
        <v>8</v>
      </c>
      <c r="N1678" s="196">
        <v>4.5558086560364463E-3</v>
      </c>
      <c r="O1678" s="197" t="s">
        <v>938</v>
      </c>
      <c r="P1678" s="198">
        <v>10.642424242424243</v>
      </c>
      <c r="Q1678" s="198">
        <v>10.319018404907975</v>
      </c>
      <c r="R1678" s="199"/>
      <c r="S1678" s="186"/>
    </row>
    <row r="1679" spans="1:19" s="184" customFormat="1" ht="15" customHeight="1">
      <c r="A1679" s="186"/>
      <c r="B1679" s="193" t="s">
        <v>435</v>
      </c>
      <c r="C1679" s="194" t="s">
        <v>1001</v>
      </c>
      <c r="D1679" s="194" t="s">
        <v>914</v>
      </c>
      <c r="E1679" s="195">
        <v>2</v>
      </c>
      <c r="F1679" s="196">
        <v>2.9498525073746312E-3</v>
      </c>
      <c r="G1679" s="195">
        <v>676</v>
      </c>
      <c r="H1679" s="196">
        <v>2.5681939062381278E-2</v>
      </c>
      <c r="I1679" s="195">
        <v>9569</v>
      </c>
      <c r="J1679" s="196">
        <v>4.1118965257933522E-2</v>
      </c>
      <c r="K1679" s="195">
        <v>176</v>
      </c>
      <c r="L1679" s="196">
        <v>0.26035502958579881</v>
      </c>
      <c r="M1679" s="195">
        <v>1924</v>
      </c>
      <c r="N1679" s="196">
        <v>0.20106594210471312</v>
      </c>
      <c r="O1679" s="197" t="s">
        <v>943</v>
      </c>
      <c r="P1679" s="198">
        <v>14.155325443786982</v>
      </c>
      <c r="Q1679" s="198">
        <v>9.266</v>
      </c>
      <c r="R1679" s="199"/>
      <c r="S1679" s="186"/>
    </row>
    <row r="1680" spans="1:19" s="184" customFormat="1" ht="15" customHeight="1">
      <c r="A1680" s="186"/>
      <c r="B1680" s="193" t="s">
        <v>665</v>
      </c>
      <c r="C1680" s="194" t="s">
        <v>943</v>
      </c>
      <c r="D1680" s="194" t="s">
        <v>914</v>
      </c>
      <c r="E1680" s="195">
        <v>8</v>
      </c>
      <c r="F1680" s="196">
        <v>1.7021276595744681E-2</v>
      </c>
      <c r="G1680" s="195">
        <v>462</v>
      </c>
      <c r="H1680" s="196">
        <v>1.7551857761568271E-2</v>
      </c>
      <c r="I1680" s="195">
        <v>6491</v>
      </c>
      <c r="J1680" s="196">
        <v>2.7892486517843713E-2</v>
      </c>
      <c r="K1680" s="195">
        <v>28</v>
      </c>
      <c r="L1680" s="196">
        <v>6.0606060606060608E-2</v>
      </c>
      <c r="M1680" s="195">
        <v>295</v>
      </c>
      <c r="N1680" s="196">
        <v>4.5447542751502076E-2</v>
      </c>
      <c r="O1680" s="197" t="s">
        <v>969</v>
      </c>
      <c r="P1680" s="198">
        <v>14.04978354978355</v>
      </c>
      <c r="Q1680" s="198">
        <v>12.211981566820276</v>
      </c>
      <c r="R1680" s="199"/>
      <c r="S1680" s="186"/>
    </row>
    <row r="1681" spans="1:19" s="184" customFormat="1" ht="15" customHeight="1">
      <c r="A1681" s="186"/>
      <c r="B1681" s="193" t="s">
        <v>665</v>
      </c>
      <c r="C1681" s="194" t="s">
        <v>943</v>
      </c>
      <c r="D1681" s="194" t="s">
        <v>907</v>
      </c>
      <c r="E1681" s="195"/>
      <c r="F1681" s="196"/>
      <c r="G1681" s="195">
        <v>3</v>
      </c>
      <c r="H1681" s="196">
        <v>1.1397310234784591E-4</v>
      </c>
      <c r="I1681" s="195">
        <v>23</v>
      </c>
      <c r="J1681" s="196">
        <v>9.8833336914251334E-5</v>
      </c>
      <c r="K1681" s="195"/>
      <c r="L1681" s="196"/>
      <c r="M1681" s="195"/>
      <c r="N1681" s="196"/>
      <c r="O1681" s="197" t="s">
        <v>969</v>
      </c>
      <c r="P1681" s="198">
        <v>7.666666666666667</v>
      </c>
      <c r="Q1681" s="198">
        <v>7.666666666666667</v>
      </c>
      <c r="R1681" s="199">
        <v>7.666666666666667</v>
      </c>
      <c r="S1681" s="186"/>
    </row>
    <row r="1682" spans="1:19" s="184" customFormat="1" ht="15" customHeight="1">
      <c r="A1682" s="186"/>
      <c r="B1682" s="193" t="s">
        <v>707</v>
      </c>
      <c r="C1682" s="194" t="s">
        <v>917</v>
      </c>
      <c r="D1682" s="194" t="s">
        <v>914</v>
      </c>
      <c r="E1682" s="195">
        <v>12</v>
      </c>
      <c r="F1682" s="196">
        <v>1.2917115177610334E-2</v>
      </c>
      <c r="G1682" s="195">
        <v>917</v>
      </c>
      <c r="H1682" s="196">
        <v>3.4837778284324897E-2</v>
      </c>
      <c r="I1682" s="195">
        <v>8129</v>
      </c>
      <c r="J1682" s="196">
        <v>3.4931138946780398E-2</v>
      </c>
      <c r="K1682" s="195">
        <v>173</v>
      </c>
      <c r="L1682" s="196">
        <v>0.18865866957470012</v>
      </c>
      <c r="M1682" s="195">
        <v>1134</v>
      </c>
      <c r="N1682" s="196">
        <v>0.13950055357362529</v>
      </c>
      <c r="O1682" s="197" t="s">
        <v>920</v>
      </c>
      <c r="P1682" s="198">
        <v>8.8647764449291166</v>
      </c>
      <c r="Q1682" s="198">
        <v>6.379032258064516</v>
      </c>
      <c r="R1682" s="199"/>
      <c r="S1682" s="186"/>
    </row>
    <row r="1683" spans="1:19" s="184" customFormat="1" ht="15" customHeight="1">
      <c r="A1683" s="186"/>
      <c r="B1683" s="193" t="s">
        <v>445</v>
      </c>
      <c r="C1683" s="194" t="s">
        <v>1001</v>
      </c>
      <c r="D1683" s="194" t="s">
        <v>914</v>
      </c>
      <c r="E1683" s="195">
        <v>5</v>
      </c>
      <c r="F1683" s="196">
        <v>3.4482758620689655E-2</v>
      </c>
      <c r="G1683" s="195">
        <v>140</v>
      </c>
      <c r="H1683" s="196">
        <v>5.3187447762328092E-3</v>
      </c>
      <c r="I1683" s="195">
        <v>1183</v>
      </c>
      <c r="J1683" s="196">
        <v>5.0834711986764928E-3</v>
      </c>
      <c r="K1683" s="195">
        <v>39</v>
      </c>
      <c r="L1683" s="196">
        <v>0.27857142857142858</v>
      </c>
      <c r="M1683" s="195">
        <v>209</v>
      </c>
      <c r="N1683" s="196">
        <v>0.17666948436179206</v>
      </c>
      <c r="O1683" s="197" t="s">
        <v>928</v>
      </c>
      <c r="P1683" s="198">
        <v>8.4499999999999993</v>
      </c>
      <c r="Q1683" s="198">
        <v>5.7722772277227721</v>
      </c>
      <c r="R1683" s="199"/>
      <c r="S1683" s="186"/>
    </row>
    <row r="1684" spans="1:19" s="184" customFormat="1" ht="15" customHeight="1">
      <c r="A1684" s="186"/>
      <c r="B1684" s="193" t="s">
        <v>553</v>
      </c>
      <c r="C1684" s="194" t="s">
        <v>928</v>
      </c>
      <c r="D1684" s="194" t="s">
        <v>914</v>
      </c>
      <c r="E1684" s="195">
        <v>1</v>
      </c>
      <c r="F1684" s="196">
        <v>6.7567567567567571E-3</v>
      </c>
      <c r="G1684" s="195">
        <v>147</v>
      </c>
      <c r="H1684" s="196">
        <v>5.5846820150444497E-3</v>
      </c>
      <c r="I1684" s="195">
        <v>1190</v>
      </c>
      <c r="J1684" s="196">
        <v>5.113550909911265E-3</v>
      </c>
      <c r="K1684" s="195">
        <v>20</v>
      </c>
      <c r="L1684" s="196">
        <v>0.1360544217687075</v>
      </c>
      <c r="M1684" s="195">
        <v>160</v>
      </c>
      <c r="N1684" s="196">
        <v>0.13445378151260504</v>
      </c>
      <c r="O1684" s="197" t="s">
        <v>929</v>
      </c>
      <c r="P1684" s="198">
        <v>8.0952380952380949</v>
      </c>
      <c r="Q1684" s="198">
        <v>6.2204724409448815</v>
      </c>
      <c r="R1684" s="199"/>
      <c r="S1684" s="186"/>
    </row>
    <row r="1685" spans="1:19" s="184" customFormat="1" ht="15" customHeight="1">
      <c r="A1685" s="186"/>
      <c r="B1685" s="193" t="s">
        <v>496</v>
      </c>
      <c r="C1685" s="194" t="s">
        <v>999</v>
      </c>
      <c r="D1685" s="194" t="s">
        <v>914</v>
      </c>
      <c r="E1685" s="195">
        <v>13</v>
      </c>
      <c r="F1685" s="196">
        <v>1.683937823834197E-2</v>
      </c>
      <c r="G1685" s="195">
        <v>759</v>
      </c>
      <c r="H1685" s="196">
        <v>2.8835194894005014E-2</v>
      </c>
      <c r="I1685" s="195">
        <v>8384</v>
      </c>
      <c r="J1685" s="196">
        <v>3.6026899856047095E-2</v>
      </c>
      <c r="K1685" s="195">
        <v>20</v>
      </c>
      <c r="L1685" s="196">
        <v>2.6350461133069828E-2</v>
      </c>
      <c r="M1685" s="195">
        <v>270</v>
      </c>
      <c r="N1685" s="196">
        <v>3.2204198473282444E-2</v>
      </c>
      <c r="O1685" s="197" t="s">
        <v>938</v>
      </c>
      <c r="P1685" s="198">
        <v>11.046113306982873</v>
      </c>
      <c r="Q1685" s="198">
        <v>10.083897158322056</v>
      </c>
      <c r="R1685" s="199"/>
      <c r="S1685" s="186"/>
    </row>
    <row r="1686" spans="1:19" s="184" customFormat="1" ht="15" customHeight="1">
      <c r="A1686" s="186"/>
      <c r="B1686" s="193" t="s">
        <v>468</v>
      </c>
      <c r="C1686" s="194" t="s">
        <v>1002</v>
      </c>
      <c r="D1686" s="194" t="s">
        <v>914</v>
      </c>
      <c r="E1686" s="195">
        <v>2</v>
      </c>
      <c r="F1686" s="196">
        <v>1.3513513513513514E-2</v>
      </c>
      <c r="G1686" s="195">
        <v>146</v>
      </c>
      <c r="H1686" s="196">
        <v>5.5466909809285007E-3</v>
      </c>
      <c r="I1686" s="195">
        <v>1465</v>
      </c>
      <c r="J1686" s="196">
        <v>6.2952538512773132E-3</v>
      </c>
      <c r="K1686" s="195">
        <v>34</v>
      </c>
      <c r="L1686" s="196">
        <v>0.23287671232876711</v>
      </c>
      <c r="M1686" s="195">
        <v>240</v>
      </c>
      <c r="N1686" s="196">
        <v>0.16382252559726962</v>
      </c>
      <c r="O1686" s="197" t="s">
        <v>920</v>
      </c>
      <c r="P1686" s="198">
        <v>10.034246575342467</v>
      </c>
      <c r="Q1686" s="198">
        <v>6.9910714285714288</v>
      </c>
      <c r="R1686" s="199"/>
      <c r="S1686" s="186"/>
    </row>
    <row r="1687" spans="1:19" s="184" customFormat="1" ht="15" customHeight="1">
      <c r="A1687" s="186"/>
      <c r="B1687" s="193" t="s">
        <v>284</v>
      </c>
      <c r="C1687" s="194" t="s">
        <v>1003</v>
      </c>
      <c r="D1687" s="194" t="s">
        <v>914</v>
      </c>
      <c r="E1687" s="195">
        <v>3</v>
      </c>
      <c r="F1687" s="196">
        <v>1.5463917525773196E-2</v>
      </c>
      <c r="G1687" s="195">
        <v>191</v>
      </c>
      <c r="H1687" s="196">
        <v>7.2562875161461893E-3</v>
      </c>
      <c r="I1687" s="195">
        <v>2264</v>
      </c>
      <c r="J1687" s="196">
        <v>9.7286380336463057E-3</v>
      </c>
      <c r="K1687" s="195">
        <v>12</v>
      </c>
      <c r="L1687" s="196">
        <v>6.2827225130890049E-2</v>
      </c>
      <c r="M1687" s="195">
        <v>95</v>
      </c>
      <c r="N1687" s="196">
        <v>4.196113074204947E-2</v>
      </c>
      <c r="O1687" s="197" t="s">
        <v>908</v>
      </c>
      <c r="P1687" s="198">
        <v>11.853403141361257</v>
      </c>
      <c r="Q1687" s="198">
        <v>10.374301675977653</v>
      </c>
      <c r="R1687" s="199"/>
      <c r="S1687" s="186"/>
    </row>
    <row r="1688" spans="1:19" s="184" customFormat="1" ht="15" customHeight="1">
      <c r="A1688" s="186"/>
      <c r="B1688" s="193" t="s">
        <v>708</v>
      </c>
      <c r="C1688" s="194" t="s">
        <v>917</v>
      </c>
      <c r="D1688" s="194" t="s">
        <v>914</v>
      </c>
      <c r="E1688" s="195">
        <v>7</v>
      </c>
      <c r="F1688" s="196">
        <v>1.5625E-2</v>
      </c>
      <c r="G1688" s="195">
        <v>441</v>
      </c>
      <c r="H1688" s="196">
        <v>1.675404604513335E-2</v>
      </c>
      <c r="I1688" s="195">
        <v>3256</v>
      </c>
      <c r="J1688" s="196">
        <v>1.3991362825774015E-2</v>
      </c>
      <c r="K1688" s="195">
        <v>16</v>
      </c>
      <c r="L1688" s="196">
        <v>3.6281179138321996E-2</v>
      </c>
      <c r="M1688" s="195">
        <v>137</v>
      </c>
      <c r="N1688" s="196">
        <v>4.2076167076167077E-2</v>
      </c>
      <c r="O1688" s="197" t="s">
        <v>943</v>
      </c>
      <c r="P1688" s="198">
        <v>7.383219954648526</v>
      </c>
      <c r="Q1688" s="198">
        <v>6.6988235294117651</v>
      </c>
      <c r="R1688" s="199"/>
      <c r="S1688" s="186"/>
    </row>
    <row r="1689" spans="1:19" s="184" customFormat="1" ht="15" customHeight="1">
      <c r="A1689" s="186"/>
      <c r="B1689" s="193" t="s">
        <v>659</v>
      </c>
      <c r="C1689" s="194" t="s">
        <v>943</v>
      </c>
      <c r="D1689" s="194" t="s">
        <v>914</v>
      </c>
      <c r="E1689" s="195">
        <v>14</v>
      </c>
      <c r="F1689" s="196">
        <v>2.3411371237458192E-2</v>
      </c>
      <c r="G1689" s="195">
        <v>584</v>
      </c>
      <c r="H1689" s="196">
        <v>2.2186763923714003E-2</v>
      </c>
      <c r="I1689" s="195">
        <v>8163</v>
      </c>
      <c r="J1689" s="196">
        <v>3.507724040134929E-2</v>
      </c>
      <c r="K1689" s="195">
        <v>145</v>
      </c>
      <c r="L1689" s="196">
        <v>0.24828767123287671</v>
      </c>
      <c r="M1689" s="195">
        <v>1622</v>
      </c>
      <c r="N1689" s="196">
        <v>0.19870145779737841</v>
      </c>
      <c r="O1689" s="197" t="s">
        <v>926</v>
      </c>
      <c r="P1689" s="198">
        <v>13.977739726027398</v>
      </c>
      <c r="Q1689" s="198">
        <v>8.9498861047835998</v>
      </c>
      <c r="R1689" s="199"/>
      <c r="S1689" s="186"/>
    </row>
    <row r="1690" spans="1:19" s="184" customFormat="1" ht="15" customHeight="1">
      <c r="A1690" s="186"/>
      <c r="B1690" s="193" t="s">
        <v>808</v>
      </c>
      <c r="C1690" s="194" t="s">
        <v>916</v>
      </c>
      <c r="D1690" s="194" t="s">
        <v>914</v>
      </c>
      <c r="E1690" s="195">
        <v>40</v>
      </c>
      <c r="F1690" s="196">
        <v>8.1300813008130079E-2</v>
      </c>
      <c r="G1690" s="195">
        <v>452</v>
      </c>
      <c r="H1690" s="196">
        <v>1.7171947420408784E-2</v>
      </c>
      <c r="I1690" s="195">
        <v>3826</v>
      </c>
      <c r="J1690" s="196">
        <v>1.6440710740605463E-2</v>
      </c>
      <c r="K1690" s="195">
        <v>8</v>
      </c>
      <c r="L1690" s="196">
        <v>1.7699115044247787E-2</v>
      </c>
      <c r="M1690" s="195">
        <v>143</v>
      </c>
      <c r="N1690" s="196">
        <v>3.7375849451123891E-2</v>
      </c>
      <c r="O1690" s="197" t="s">
        <v>953</v>
      </c>
      <c r="P1690" s="198">
        <v>8.4646017699115053</v>
      </c>
      <c r="Q1690" s="198">
        <v>7.8423423423423424</v>
      </c>
      <c r="R1690" s="199"/>
      <c r="S1690" s="186"/>
    </row>
    <row r="1691" spans="1:19" s="184" customFormat="1" ht="15" customHeight="1">
      <c r="A1691" s="186"/>
      <c r="B1691" s="193" t="s">
        <v>660</v>
      </c>
      <c r="C1691" s="194" t="s">
        <v>943</v>
      </c>
      <c r="D1691" s="194" t="s">
        <v>914</v>
      </c>
      <c r="E1691" s="195">
        <v>39</v>
      </c>
      <c r="F1691" s="196">
        <v>6.2300319488817889E-2</v>
      </c>
      <c r="G1691" s="195">
        <v>587</v>
      </c>
      <c r="H1691" s="196">
        <v>2.2300737026061848E-2</v>
      </c>
      <c r="I1691" s="195">
        <v>5580</v>
      </c>
      <c r="J1691" s="196">
        <v>2.3977826955718366E-2</v>
      </c>
      <c r="K1691" s="195">
        <v>28</v>
      </c>
      <c r="L1691" s="196">
        <v>4.770017035775128E-2</v>
      </c>
      <c r="M1691" s="195">
        <v>358</v>
      </c>
      <c r="N1691" s="196">
        <v>6.4157706093189965E-2</v>
      </c>
      <c r="O1691" s="197" t="s">
        <v>908</v>
      </c>
      <c r="P1691" s="198">
        <v>9.5059625212947196</v>
      </c>
      <c r="Q1691" s="198">
        <v>8.0393559928443654</v>
      </c>
      <c r="R1691" s="199"/>
      <c r="S1691" s="186"/>
    </row>
    <row r="1692" spans="1:19" s="184" customFormat="1" ht="15" customHeight="1">
      <c r="A1692" s="186"/>
      <c r="B1692" s="193" t="s">
        <v>436</v>
      </c>
      <c r="C1692" s="194" t="s">
        <v>1001</v>
      </c>
      <c r="D1692" s="194" t="s">
        <v>914</v>
      </c>
      <c r="E1692" s="195">
        <v>6</v>
      </c>
      <c r="F1692" s="196">
        <v>2.2641509433962263E-2</v>
      </c>
      <c r="G1692" s="195">
        <v>259</v>
      </c>
      <c r="H1692" s="196">
        <v>9.8396778360306976E-3</v>
      </c>
      <c r="I1692" s="195">
        <v>2703</v>
      </c>
      <c r="J1692" s="196">
        <v>1.1615065638227015E-2</v>
      </c>
      <c r="K1692" s="195">
        <v>12</v>
      </c>
      <c r="L1692" s="196">
        <v>4.633204633204633E-2</v>
      </c>
      <c r="M1692" s="195">
        <v>179</v>
      </c>
      <c r="N1692" s="196">
        <v>6.6222715501294854E-2</v>
      </c>
      <c r="O1692" s="197" t="s">
        <v>908</v>
      </c>
      <c r="P1692" s="198">
        <v>10.436293436293436</v>
      </c>
      <c r="Q1692" s="198">
        <v>8.9554655870445341</v>
      </c>
      <c r="R1692" s="199"/>
      <c r="S1692" s="186"/>
    </row>
    <row r="1693" spans="1:19" s="184" customFormat="1" ht="15" customHeight="1">
      <c r="A1693" s="186"/>
      <c r="B1693" s="193" t="s">
        <v>443</v>
      </c>
      <c r="C1693" s="194" t="s">
        <v>1001</v>
      </c>
      <c r="D1693" s="194" t="s">
        <v>914</v>
      </c>
      <c r="E1693" s="195"/>
      <c r="F1693" s="196"/>
      <c r="G1693" s="195">
        <v>192</v>
      </c>
      <c r="H1693" s="196">
        <v>7.2942785502621383E-3</v>
      </c>
      <c r="I1693" s="195">
        <v>2230</v>
      </c>
      <c r="J1693" s="196">
        <v>9.5825365790774119E-3</v>
      </c>
      <c r="K1693" s="195">
        <v>74</v>
      </c>
      <c r="L1693" s="196">
        <v>0.38541666666666669</v>
      </c>
      <c r="M1693" s="195">
        <v>528</v>
      </c>
      <c r="N1693" s="196">
        <v>0.23677130044843051</v>
      </c>
      <c r="O1693" s="197" t="s">
        <v>929</v>
      </c>
      <c r="P1693" s="198">
        <v>11.614583333333334</v>
      </c>
      <c r="Q1693" s="198">
        <v>6.8728813559322033</v>
      </c>
      <c r="R1693" s="199"/>
      <c r="S1693" s="186"/>
    </row>
    <row r="1694" spans="1:19" s="184" customFormat="1" ht="15" customHeight="1">
      <c r="A1694" s="186"/>
      <c r="B1694" s="193" t="s">
        <v>283</v>
      </c>
      <c r="C1694" s="194" t="s">
        <v>1003</v>
      </c>
      <c r="D1694" s="194" t="s">
        <v>914</v>
      </c>
      <c r="E1694" s="195">
        <v>4</v>
      </c>
      <c r="F1694" s="196">
        <v>1.0840108401084011E-2</v>
      </c>
      <c r="G1694" s="195">
        <v>365</v>
      </c>
      <c r="H1694" s="196">
        <v>1.3866727452321252E-2</v>
      </c>
      <c r="I1694" s="195">
        <v>4471</v>
      </c>
      <c r="J1694" s="196">
        <v>1.9212341275809466E-2</v>
      </c>
      <c r="K1694" s="195">
        <v>82</v>
      </c>
      <c r="L1694" s="196">
        <v>0.22465753424657534</v>
      </c>
      <c r="M1694" s="195">
        <v>868</v>
      </c>
      <c r="N1694" s="196">
        <v>0.1941400134198166</v>
      </c>
      <c r="O1694" s="197" t="s">
        <v>916</v>
      </c>
      <c r="P1694" s="198">
        <v>12.24931506849315</v>
      </c>
      <c r="Q1694" s="198">
        <v>8.0954063604240289</v>
      </c>
      <c r="R1694" s="199"/>
      <c r="S1694" s="186"/>
    </row>
    <row r="1695" spans="1:19" s="184" customFormat="1" ht="15" customHeight="1">
      <c r="A1695" s="186"/>
      <c r="B1695" s="193" t="s">
        <v>654</v>
      </c>
      <c r="C1695" s="194" t="s">
        <v>916</v>
      </c>
      <c r="D1695" s="194" t="s">
        <v>914</v>
      </c>
      <c r="E1695" s="195">
        <v>23</v>
      </c>
      <c r="F1695" s="196">
        <v>0.13609467455621302</v>
      </c>
      <c r="G1695" s="195">
        <v>146</v>
      </c>
      <c r="H1695" s="196">
        <v>5.5466909809285007E-3</v>
      </c>
      <c r="I1695" s="195">
        <v>1270</v>
      </c>
      <c r="J1695" s="196">
        <v>5.4573190383086605E-3</v>
      </c>
      <c r="K1695" s="195">
        <v>4</v>
      </c>
      <c r="L1695" s="196">
        <v>2.7397260273972601E-2</v>
      </c>
      <c r="M1695" s="195">
        <v>40</v>
      </c>
      <c r="N1695" s="196">
        <v>3.1496062992125984E-2</v>
      </c>
      <c r="O1695" s="197" t="s">
        <v>923</v>
      </c>
      <c r="P1695" s="198">
        <v>8.6986301369863011</v>
      </c>
      <c r="Q1695" s="198">
        <v>7.9859154929577461</v>
      </c>
      <c r="R1695" s="199"/>
      <c r="S1695" s="186"/>
    </row>
    <row r="1696" spans="1:19" s="184" customFormat="1" ht="15" customHeight="1">
      <c r="A1696" s="186"/>
      <c r="B1696" s="193" t="s">
        <v>721</v>
      </c>
      <c r="C1696" s="194" t="s">
        <v>1569</v>
      </c>
      <c r="D1696" s="194" t="s">
        <v>907</v>
      </c>
      <c r="E1696" s="195"/>
      <c r="F1696" s="196"/>
      <c r="G1696" s="195">
        <v>263</v>
      </c>
      <c r="H1696" s="196">
        <v>9.9916419724944919E-3</v>
      </c>
      <c r="I1696" s="195">
        <v>6103</v>
      </c>
      <c r="J1696" s="196">
        <v>2.6225211095116344E-2</v>
      </c>
      <c r="K1696" s="195">
        <v>22</v>
      </c>
      <c r="L1696" s="196">
        <v>8.3650190114068435E-2</v>
      </c>
      <c r="M1696" s="195">
        <v>228</v>
      </c>
      <c r="N1696" s="196">
        <v>3.7358676060953631E-2</v>
      </c>
      <c r="O1696" s="197" t="s">
        <v>975</v>
      </c>
      <c r="P1696" s="198">
        <v>23.20532319391635</v>
      </c>
      <c r="Q1696" s="198">
        <v>21.502074688796682</v>
      </c>
      <c r="R1696" s="199">
        <v>6.1444866920152093</v>
      </c>
      <c r="S1696" s="186"/>
    </row>
    <row r="1697" spans="1:19" s="184" customFormat="1" ht="15" customHeight="1">
      <c r="A1697" s="186"/>
      <c r="B1697" s="193" t="s">
        <v>716</v>
      </c>
      <c r="C1697" s="194" t="s">
        <v>943</v>
      </c>
      <c r="D1697" s="194" t="s">
        <v>914</v>
      </c>
      <c r="E1697" s="195">
        <v>1</v>
      </c>
      <c r="F1697" s="196">
        <v>7.1428571428571426E-3</v>
      </c>
      <c r="G1697" s="195">
        <v>139</v>
      </c>
      <c r="H1697" s="196">
        <v>5.2807537421168602E-3</v>
      </c>
      <c r="I1697" s="195">
        <v>2641</v>
      </c>
      <c r="J1697" s="196">
        <v>1.1348645338719035E-2</v>
      </c>
      <c r="K1697" s="195"/>
      <c r="L1697" s="196"/>
      <c r="M1697" s="195"/>
      <c r="N1697" s="196"/>
      <c r="O1697" s="197" t="s">
        <v>963</v>
      </c>
      <c r="P1697" s="198">
        <v>19</v>
      </c>
      <c r="Q1697" s="198">
        <v>19</v>
      </c>
      <c r="R1697" s="199"/>
      <c r="S1697" s="186"/>
    </row>
    <row r="1698" spans="1:19" s="184" customFormat="1" ht="15" customHeight="1">
      <c r="A1698" s="186"/>
      <c r="B1698" s="193" t="s">
        <v>667</v>
      </c>
      <c r="C1698" s="194" t="s">
        <v>943</v>
      </c>
      <c r="D1698" s="194" t="s">
        <v>914</v>
      </c>
      <c r="E1698" s="195">
        <v>44</v>
      </c>
      <c r="F1698" s="196">
        <v>0.12324929971988796</v>
      </c>
      <c r="G1698" s="195">
        <v>313</v>
      </c>
      <c r="H1698" s="196">
        <v>1.1891193678291924E-2</v>
      </c>
      <c r="I1698" s="195">
        <v>2080</v>
      </c>
      <c r="J1698" s="196">
        <v>8.9379713383322956E-3</v>
      </c>
      <c r="K1698" s="195">
        <v>11</v>
      </c>
      <c r="L1698" s="196">
        <v>3.5143769968051117E-2</v>
      </c>
      <c r="M1698" s="195">
        <v>92</v>
      </c>
      <c r="N1698" s="196">
        <v>4.4230769230769233E-2</v>
      </c>
      <c r="O1698" s="197" t="s">
        <v>926</v>
      </c>
      <c r="P1698" s="198">
        <v>6.6453674121405752</v>
      </c>
      <c r="Q1698" s="198">
        <v>5.927152317880795</v>
      </c>
      <c r="R1698" s="199"/>
      <c r="S1698" s="186"/>
    </row>
    <row r="1699" spans="1:19" s="184" customFormat="1" ht="15" customHeight="1">
      <c r="A1699" s="186"/>
      <c r="B1699" s="193" t="s">
        <v>334</v>
      </c>
      <c r="C1699" s="194" t="s">
        <v>1005</v>
      </c>
      <c r="D1699" s="194" t="s">
        <v>914</v>
      </c>
      <c r="E1699" s="195">
        <v>8</v>
      </c>
      <c r="F1699" s="196">
        <v>5.1612903225806452E-2</v>
      </c>
      <c r="G1699" s="195">
        <v>147</v>
      </c>
      <c r="H1699" s="196">
        <v>5.5846820150444497E-3</v>
      </c>
      <c r="I1699" s="195">
        <v>1371</v>
      </c>
      <c r="J1699" s="196">
        <v>5.8913263004103733E-3</v>
      </c>
      <c r="K1699" s="195">
        <v>11</v>
      </c>
      <c r="L1699" s="196">
        <v>7.4829931972789115E-2</v>
      </c>
      <c r="M1699" s="195">
        <v>82</v>
      </c>
      <c r="N1699" s="196">
        <v>5.9810357403355212E-2</v>
      </c>
      <c r="O1699" s="197" t="s">
        <v>917</v>
      </c>
      <c r="P1699" s="198">
        <v>9.3265306122448983</v>
      </c>
      <c r="Q1699" s="198">
        <v>7.617647058823529</v>
      </c>
      <c r="R1699" s="199"/>
      <c r="S1699" s="186"/>
    </row>
    <row r="1700" spans="1:19" s="184" customFormat="1" ht="18.75" customHeight="1">
      <c r="A1700" s="186"/>
      <c r="B1700" s="200" t="s">
        <v>1006</v>
      </c>
      <c r="C1700" s="201"/>
      <c r="D1700" s="201"/>
      <c r="E1700" s="202">
        <v>25</v>
      </c>
      <c r="F1700" s="203">
        <v>2.158894645941278E-2</v>
      </c>
      <c r="G1700" s="202">
        <v>1133</v>
      </c>
      <c r="H1700" s="203">
        <v>4.3043841653369802E-2</v>
      </c>
      <c r="I1700" s="202">
        <v>19768</v>
      </c>
      <c r="J1700" s="203">
        <v>8.4945104526996537E-2</v>
      </c>
      <c r="K1700" s="202">
        <v>293</v>
      </c>
      <c r="L1700" s="203">
        <v>0.25860547219770519</v>
      </c>
      <c r="M1700" s="202">
        <v>3980</v>
      </c>
      <c r="N1700" s="203">
        <v>0.20133549170376366</v>
      </c>
      <c r="O1700" s="201"/>
      <c r="P1700" s="204">
        <v>17.44748455428067</v>
      </c>
      <c r="Q1700" s="204">
        <v>11.967857142857143</v>
      </c>
      <c r="R1700" s="205">
        <v>6.4377758164165932</v>
      </c>
      <c r="S1700" s="186"/>
    </row>
    <row r="1701" spans="1:19" s="184" customFormat="1" ht="18" customHeight="1">
      <c r="A1701" s="186"/>
      <c r="B1701" s="200" t="s">
        <v>1007</v>
      </c>
      <c r="C1701" s="201"/>
      <c r="D1701" s="201"/>
      <c r="E1701" s="202">
        <v>108</v>
      </c>
      <c r="F1701" s="203">
        <v>3.1990521327014215E-2</v>
      </c>
      <c r="G1701" s="202">
        <v>3268</v>
      </c>
      <c r="H1701" s="203">
        <v>0.12415469949092015</v>
      </c>
      <c r="I1701" s="202">
        <v>33111</v>
      </c>
      <c r="J1701" s="203">
        <v>0.14228133124207723</v>
      </c>
      <c r="K1701" s="202">
        <v>474</v>
      </c>
      <c r="L1701" s="203">
        <v>0.14504283965728273</v>
      </c>
      <c r="M1701" s="202">
        <v>4880</v>
      </c>
      <c r="N1701" s="203">
        <v>0.14738304490954668</v>
      </c>
      <c r="O1701" s="201"/>
      <c r="P1701" s="204">
        <v>10.13188494492044</v>
      </c>
      <c r="Q1701" s="204">
        <v>7.9960629921259843</v>
      </c>
      <c r="R1701" s="206"/>
      <c r="S1701" s="186"/>
    </row>
    <row r="1702" spans="1:19" s="184" customFormat="1" ht="18" customHeight="1">
      <c r="A1702" s="186"/>
      <c r="B1702" s="207" t="s">
        <v>887</v>
      </c>
      <c r="C1702" s="208"/>
      <c r="D1702" s="208"/>
      <c r="E1702" s="209">
        <v>1142</v>
      </c>
      <c r="F1702" s="210">
        <v>4.1581706961840957E-2</v>
      </c>
      <c r="G1702" s="209">
        <v>26322</v>
      </c>
      <c r="H1702" s="210">
        <v>1</v>
      </c>
      <c r="I1702" s="209">
        <v>232715</v>
      </c>
      <c r="J1702" s="210">
        <v>1</v>
      </c>
      <c r="K1702" s="209">
        <v>2495</v>
      </c>
      <c r="L1702" s="210">
        <v>9.4787630119291852E-2</v>
      </c>
      <c r="M1702" s="209">
        <v>22311</v>
      </c>
      <c r="N1702" s="210">
        <v>9.5872633908428762E-2</v>
      </c>
      <c r="O1702" s="208"/>
      <c r="P1702" s="211">
        <v>8.8410835042929872</v>
      </c>
      <c r="Q1702" s="211">
        <v>7.2337684139841354</v>
      </c>
      <c r="R1702" s="212">
        <v>6.385275196568978</v>
      </c>
      <c r="S1702" s="186"/>
    </row>
    <row r="1703" spans="1:19" s="184" customFormat="1" ht="15.75" customHeight="1">
      <c r="A1703" s="186"/>
      <c r="B1703" s="255" t="s">
        <v>988</v>
      </c>
      <c r="C1703" s="255"/>
      <c r="D1703" s="255"/>
      <c r="E1703" s="255"/>
      <c r="F1703" s="255"/>
      <c r="G1703" s="255"/>
      <c r="H1703" s="255"/>
      <c r="I1703" s="255"/>
      <c r="J1703" s="255"/>
      <c r="K1703" s="255"/>
      <c r="L1703" s="255"/>
      <c r="M1703" s="255"/>
      <c r="N1703" s="255"/>
      <c r="O1703" s="255"/>
      <c r="P1703" s="255"/>
      <c r="Q1703" s="255"/>
      <c r="R1703" s="255"/>
      <c r="S1703" s="186"/>
    </row>
    <row r="1704" spans="1:19" s="184" customFormat="1" ht="9" customHeight="1">
      <c r="A1704" s="186"/>
      <c r="B1704" s="186"/>
      <c r="C1704" s="186"/>
      <c r="D1704" s="186"/>
      <c r="E1704" s="186"/>
      <c r="F1704" s="186"/>
      <c r="G1704" s="186"/>
      <c r="H1704" s="186"/>
      <c r="I1704" s="186"/>
      <c r="J1704" s="186"/>
      <c r="K1704" s="186"/>
      <c r="L1704" s="186"/>
      <c r="M1704" s="186"/>
      <c r="N1704" s="186"/>
      <c r="O1704" s="186"/>
      <c r="P1704" s="186"/>
      <c r="Q1704" s="186"/>
      <c r="R1704" s="186"/>
      <c r="S1704" s="186"/>
    </row>
    <row r="1705" spans="1:19" s="184" customFormat="1" ht="9" customHeight="1">
      <c r="A1705" s="186"/>
      <c r="B1705" s="186"/>
      <c r="C1705" s="186"/>
      <c r="D1705" s="186"/>
      <c r="E1705" s="186"/>
      <c r="F1705" s="186"/>
      <c r="G1705" s="186"/>
      <c r="H1705" s="186"/>
      <c r="I1705" s="186"/>
      <c r="J1705" s="186"/>
      <c r="K1705" s="186"/>
      <c r="L1705" s="186"/>
      <c r="M1705" s="186"/>
      <c r="N1705" s="186"/>
      <c r="O1705" s="186"/>
      <c r="P1705" s="186"/>
      <c r="Q1705" s="186"/>
      <c r="R1705" s="186"/>
      <c r="S1705" s="186"/>
    </row>
    <row r="1706" spans="1:19" s="184" customFormat="1" ht="18" customHeight="1">
      <c r="A1706" s="186"/>
      <c r="B1706" s="187" t="s">
        <v>3711</v>
      </c>
      <c r="C1706" s="186"/>
      <c r="D1706" s="186"/>
      <c r="E1706" s="186"/>
      <c r="F1706" s="186"/>
      <c r="G1706" s="186"/>
      <c r="H1706" s="186"/>
      <c r="I1706" s="186"/>
      <c r="J1706" s="186"/>
      <c r="K1706" s="186"/>
      <c r="L1706" s="186"/>
      <c r="M1706" s="186"/>
      <c r="N1706" s="186"/>
      <c r="O1706" s="186"/>
      <c r="P1706" s="186"/>
      <c r="Q1706" s="186"/>
      <c r="R1706" s="186"/>
      <c r="S1706" s="186"/>
    </row>
    <row r="1707" spans="1:19" s="184" customFormat="1" ht="27" customHeight="1">
      <c r="A1707" s="186"/>
      <c r="B1707" s="247"/>
      <c r="C1707" s="188"/>
      <c r="D1707" s="248"/>
      <c r="E1707" s="248"/>
      <c r="F1707" s="248"/>
      <c r="G1707" s="249" t="s">
        <v>893</v>
      </c>
      <c r="H1707" s="249"/>
      <c r="I1707" s="249"/>
      <c r="J1707" s="249"/>
      <c r="K1707" s="249"/>
      <c r="L1707" s="249"/>
      <c r="M1707" s="249"/>
      <c r="N1707" s="249"/>
      <c r="O1707" s="249"/>
      <c r="P1707" s="249"/>
      <c r="Q1707" s="249"/>
      <c r="R1707" s="249"/>
      <c r="S1707" s="186"/>
    </row>
    <row r="1708" spans="1:19" s="184" customFormat="1" ht="18" customHeight="1">
      <c r="A1708" s="186"/>
      <c r="B1708" s="247"/>
      <c r="C1708" s="189"/>
      <c r="D1708" s="248"/>
      <c r="E1708" s="248"/>
      <c r="F1708" s="248"/>
      <c r="G1708" s="250" t="s">
        <v>839</v>
      </c>
      <c r="H1708" s="250"/>
      <c r="I1708" s="250"/>
      <c r="J1708" s="250"/>
      <c r="K1708" s="251" t="s">
        <v>894</v>
      </c>
      <c r="L1708" s="251"/>
      <c r="M1708" s="251"/>
      <c r="N1708" s="251"/>
      <c r="O1708" s="251" t="s">
        <v>895</v>
      </c>
      <c r="P1708" s="252" t="s">
        <v>896</v>
      </c>
      <c r="Q1708" s="252"/>
      <c r="R1708" s="252"/>
      <c r="S1708" s="186"/>
    </row>
    <row r="1709" spans="1:19" s="184" customFormat="1" ht="18" customHeight="1">
      <c r="A1709" s="186"/>
      <c r="B1709" s="253" t="s">
        <v>275</v>
      </c>
      <c r="C1709" s="250" t="s">
        <v>998</v>
      </c>
      <c r="D1709" s="250" t="s">
        <v>897</v>
      </c>
      <c r="E1709" s="254" t="s">
        <v>849</v>
      </c>
      <c r="F1709" s="254"/>
      <c r="G1709" s="250" t="s">
        <v>898</v>
      </c>
      <c r="H1709" s="250"/>
      <c r="I1709" s="250" t="s">
        <v>899</v>
      </c>
      <c r="J1709" s="250"/>
      <c r="K1709" s="251" t="s">
        <v>898</v>
      </c>
      <c r="L1709" s="251"/>
      <c r="M1709" s="251" t="s">
        <v>899</v>
      </c>
      <c r="N1709" s="251"/>
      <c r="O1709" s="251"/>
      <c r="P1709" s="252"/>
      <c r="Q1709" s="252"/>
      <c r="R1709" s="252"/>
      <c r="S1709" s="186"/>
    </row>
    <row r="1710" spans="1:19" s="184" customFormat="1" ht="45.75" customHeight="1">
      <c r="A1710" s="186"/>
      <c r="B1710" s="253"/>
      <c r="C1710" s="250"/>
      <c r="D1710" s="250"/>
      <c r="E1710" s="190" t="s">
        <v>900</v>
      </c>
      <c r="F1710" s="190" t="s">
        <v>901</v>
      </c>
      <c r="G1710" s="190" t="s">
        <v>900</v>
      </c>
      <c r="H1710" s="191" t="s">
        <v>902</v>
      </c>
      <c r="I1710" s="190" t="s">
        <v>900</v>
      </c>
      <c r="J1710" s="191" t="s">
        <v>902</v>
      </c>
      <c r="K1710" s="191" t="s">
        <v>900</v>
      </c>
      <c r="L1710" s="191" t="s">
        <v>901</v>
      </c>
      <c r="M1710" s="191" t="s">
        <v>900</v>
      </c>
      <c r="N1710" s="191" t="s">
        <v>901</v>
      </c>
      <c r="O1710" s="251"/>
      <c r="P1710" s="191" t="s">
        <v>903</v>
      </c>
      <c r="Q1710" s="191" t="s">
        <v>904</v>
      </c>
      <c r="R1710" s="192" t="s">
        <v>905</v>
      </c>
      <c r="S1710" s="186"/>
    </row>
    <row r="1711" spans="1:19" s="184" customFormat="1" ht="15" customHeight="1">
      <c r="A1711" s="186"/>
      <c r="B1711" s="193" t="s">
        <v>666</v>
      </c>
      <c r="C1711" s="194" t="s">
        <v>943</v>
      </c>
      <c r="D1711" s="194" t="s">
        <v>914</v>
      </c>
      <c r="E1711" s="195"/>
      <c r="F1711" s="196"/>
      <c r="G1711" s="195">
        <v>94</v>
      </c>
      <c r="H1711" s="196">
        <v>0.22760290556900725</v>
      </c>
      <c r="I1711" s="195">
        <v>464</v>
      </c>
      <c r="J1711" s="196">
        <v>7.2670321064996088E-2</v>
      </c>
      <c r="K1711" s="195">
        <v>5</v>
      </c>
      <c r="L1711" s="196">
        <v>5.3191489361702128E-2</v>
      </c>
      <c r="M1711" s="195">
        <v>36</v>
      </c>
      <c r="N1711" s="196">
        <v>7.7586206896551727E-2</v>
      </c>
      <c r="O1711" s="197" t="s">
        <v>930</v>
      </c>
      <c r="P1711" s="198">
        <v>4.9361702127659575</v>
      </c>
      <c r="Q1711" s="198">
        <v>4.2921348314606744</v>
      </c>
      <c r="R1711" s="199"/>
      <c r="S1711" s="186"/>
    </row>
    <row r="1712" spans="1:19" s="184" customFormat="1" ht="15" customHeight="1">
      <c r="A1712" s="186"/>
      <c r="B1712" s="193" t="s">
        <v>711</v>
      </c>
      <c r="C1712" s="194" t="s">
        <v>917</v>
      </c>
      <c r="D1712" s="194" t="s">
        <v>914</v>
      </c>
      <c r="E1712" s="195">
        <v>3</v>
      </c>
      <c r="F1712" s="196">
        <v>0.5</v>
      </c>
      <c r="G1712" s="195">
        <v>3</v>
      </c>
      <c r="H1712" s="196">
        <v>7.2639225181598066E-3</v>
      </c>
      <c r="I1712" s="195">
        <v>6</v>
      </c>
      <c r="J1712" s="196">
        <v>9.3970242756460454E-4</v>
      </c>
      <c r="K1712" s="195"/>
      <c r="L1712" s="196"/>
      <c r="M1712" s="195"/>
      <c r="N1712" s="196"/>
      <c r="O1712" s="197" t="s">
        <v>930</v>
      </c>
      <c r="P1712" s="198">
        <v>2</v>
      </c>
      <c r="Q1712" s="198">
        <v>2</v>
      </c>
      <c r="R1712" s="199"/>
      <c r="S1712" s="186"/>
    </row>
    <row r="1713" spans="1:19" s="184" customFormat="1" ht="15" customHeight="1">
      <c r="A1713" s="186"/>
      <c r="B1713" s="193" t="s">
        <v>810</v>
      </c>
      <c r="C1713" s="194" t="s">
        <v>926</v>
      </c>
      <c r="D1713" s="194" t="s">
        <v>914</v>
      </c>
      <c r="E1713" s="195"/>
      <c r="F1713" s="196"/>
      <c r="G1713" s="195">
        <v>1</v>
      </c>
      <c r="H1713" s="196">
        <v>2.4213075060532689E-3</v>
      </c>
      <c r="I1713" s="195">
        <v>15</v>
      </c>
      <c r="J1713" s="196">
        <v>2.3492560689115116E-3</v>
      </c>
      <c r="K1713" s="195"/>
      <c r="L1713" s="196"/>
      <c r="M1713" s="195"/>
      <c r="N1713" s="196"/>
      <c r="O1713" s="197" t="s">
        <v>980</v>
      </c>
      <c r="P1713" s="198">
        <v>15</v>
      </c>
      <c r="Q1713" s="198">
        <v>15</v>
      </c>
      <c r="R1713" s="199"/>
      <c r="S1713" s="186"/>
    </row>
    <row r="1714" spans="1:19" s="184" customFormat="1" ht="15" customHeight="1">
      <c r="A1714" s="186"/>
      <c r="B1714" s="193" t="s">
        <v>410</v>
      </c>
      <c r="C1714" s="194" t="s">
        <v>1000</v>
      </c>
      <c r="D1714" s="194" t="s">
        <v>914</v>
      </c>
      <c r="E1714" s="195"/>
      <c r="F1714" s="196"/>
      <c r="G1714" s="195">
        <v>2</v>
      </c>
      <c r="H1714" s="196">
        <v>4.8426150121065378E-3</v>
      </c>
      <c r="I1714" s="195">
        <v>12</v>
      </c>
      <c r="J1714" s="196">
        <v>1.8794048551292091E-3</v>
      </c>
      <c r="K1714" s="195"/>
      <c r="L1714" s="196"/>
      <c r="M1714" s="195"/>
      <c r="N1714" s="196"/>
      <c r="O1714" s="197" t="s">
        <v>939</v>
      </c>
      <c r="P1714" s="198">
        <v>6</v>
      </c>
      <c r="Q1714" s="198">
        <v>6</v>
      </c>
      <c r="R1714" s="199"/>
      <c r="S1714" s="186"/>
    </row>
    <row r="1715" spans="1:19" s="184" customFormat="1" ht="15" customHeight="1">
      <c r="A1715" s="186"/>
      <c r="B1715" s="193" t="s">
        <v>447</v>
      </c>
      <c r="C1715" s="194" t="s">
        <v>1001</v>
      </c>
      <c r="D1715" s="194" t="s">
        <v>914</v>
      </c>
      <c r="E1715" s="195">
        <v>1</v>
      </c>
      <c r="F1715" s="196">
        <v>0.5</v>
      </c>
      <c r="G1715" s="195">
        <v>1</v>
      </c>
      <c r="H1715" s="196">
        <v>2.4213075060532689E-3</v>
      </c>
      <c r="I1715" s="195">
        <v>18</v>
      </c>
      <c r="J1715" s="196">
        <v>2.8191072826938136E-3</v>
      </c>
      <c r="K1715" s="195">
        <v>1</v>
      </c>
      <c r="L1715" s="196">
        <v>1</v>
      </c>
      <c r="M1715" s="195">
        <v>14</v>
      </c>
      <c r="N1715" s="196">
        <v>0.77777777777777779</v>
      </c>
      <c r="O1715" s="197" t="s">
        <v>911</v>
      </c>
      <c r="P1715" s="198">
        <v>18</v>
      </c>
      <c r="Q1715" s="198"/>
      <c r="R1715" s="199"/>
      <c r="S1715" s="186"/>
    </row>
    <row r="1716" spans="1:19" s="184" customFormat="1" ht="15" customHeight="1">
      <c r="A1716" s="186"/>
      <c r="B1716" s="193" t="s">
        <v>652</v>
      </c>
      <c r="C1716" s="194" t="s">
        <v>916</v>
      </c>
      <c r="D1716" s="194" t="s">
        <v>914</v>
      </c>
      <c r="E1716" s="195"/>
      <c r="F1716" s="196"/>
      <c r="G1716" s="195">
        <v>1</v>
      </c>
      <c r="H1716" s="196">
        <v>2.4213075060532689E-3</v>
      </c>
      <c r="I1716" s="195">
        <v>4</v>
      </c>
      <c r="J1716" s="196">
        <v>6.2646828504306969E-4</v>
      </c>
      <c r="K1716" s="195"/>
      <c r="L1716" s="196"/>
      <c r="M1716" s="195"/>
      <c r="N1716" s="196"/>
      <c r="O1716" s="197" t="s">
        <v>953</v>
      </c>
      <c r="P1716" s="198">
        <v>4</v>
      </c>
      <c r="Q1716" s="198">
        <v>4</v>
      </c>
      <c r="R1716" s="199"/>
      <c r="S1716" s="186"/>
    </row>
    <row r="1717" spans="1:19" s="184" customFormat="1" ht="15" customHeight="1">
      <c r="A1717" s="186"/>
      <c r="B1717" s="193" t="s">
        <v>409</v>
      </c>
      <c r="C1717" s="194" t="s">
        <v>1000</v>
      </c>
      <c r="D1717" s="194" t="s">
        <v>914</v>
      </c>
      <c r="E1717" s="195"/>
      <c r="F1717" s="196"/>
      <c r="G1717" s="195">
        <v>1</v>
      </c>
      <c r="H1717" s="196">
        <v>2.4213075060532689E-3</v>
      </c>
      <c r="I1717" s="195">
        <v>13</v>
      </c>
      <c r="J1717" s="196">
        <v>2.0360219263899767E-3</v>
      </c>
      <c r="K1717" s="195">
        <v>1</v>
      </c>
      <c r="L1717" s="196">
        <v>1</v>
      </c>
      <c r="M1717" s="195">
        <v>1</v>
      </c>
      <c r="N1717" s="196">
        <v>7.6923076923076927E-2</v>
      </c>
      <c r="O1717" s="197" t="s">
        <v>929</v>
      </c>
      <c r="P1717" s="198">
        <v>13</v>
      </c>
      <c r="Q1717" s="198"/>
      <c r="R1717" s="199"/>
      <c r="S1717" s="186"/>
    </row>
    <row r="1718" spans="1:19" s="184" customFormat="1" ht="15" customHeight="1">
      <c r="A1718" s="186"/>
      <c r="B1718" s="193" t="s">
        <v>361</v>
      </c>
      <c r="C1718" s="194" t="s">
        <v>1004</v>
      </c>
      <c r="D1718" s="194" t="s">
        <v>914</v>
      </c>
      <c r="E1718" s="195"/>
      <c r="F1718" s="196"/>
      <c r="G1718" s="195">
        <v>8</v>
      </c>
      <c r="H1718" s="196">
        <v>1.9370460048426151E-2</v>
      </c>
      <c r="I1718" s="195">
        <v>57</v>
      </c>
      <c r="J1718" s="196">
        <v>8.9271730618637433E-3</v>
      </c>
      <c r="K1718" s="195"/>
      <c r="L1718" s="196"/>
      <c r="M1718" s="195"/>
      <c r="N1718" s="196"/>
      <c r="O1718" s="197" t="s">
        <v>931</v>
      </c>
      <c r="P1718" s="198">
        <v>7.125</v>
      </c>
      <c r="Q1718" s="198">
        <v>7.125</v>
      </c>
      <c r="R1718" s="199"/>
      <c r="S1718" s="186"/>
    </row>
    <row r="1719" spans="1:19" s="184" customFormat="1" ht="15" customHeight="1">
      <c r="A1719" s="186"/>
      <c r="B1719" s="193" t="s">
        <v>664</v>
      </c>
      <c r="C1719" s="194" t="s">
        <v>943</v>
      </c>
      <c r="D1719" s="194" t="s">
        <v>907</v>
      </c>
      <c r="E1719" s="195"/>
      <c r="F1719" s="196"/>
      <c r="G1719" s="195">
        <v>2</v>
      </c>
      <c r="H1719" s="196">
        <v>4.8426150121065378E-3</v>
      </c>
      <c r="I1719" s="195">
        <v>54</v>
      </c>
      <c r="J1719" s="196">
        <v>8.4573218480814404E-3</v>
      </c>
      <c r="K1719" s="195">
        <v>2</v>
      </c>
      <c r="L1719" s="196">
        <v>1</v>
      </c>
      <c r="M1719" s="195">
        <v>26</v>
      </c>
      <c r="N1719" s="196">
        <v>0.48148148148148145</v>
      </c>
      <c r="O1719" s="197" t="s">
        <v>925</v>
      </c>
      <c r="P1719" s="198">
        <v>27</v>
      </c>
      <c r="Q1719" s="198"/>
      <c r="R1719" s="199">
        <v>9</v>
      </c>
      <c r="S1719" s="186"/>
    </row>
    <row r="1720" spans="1:19" s="184" customFormat="1" ht="15" customHeight="1">
      <c r="A1720" s="186"/>
      <c r="B1720" s="193" t="s">
        <v>707</v>
      </c>
      <c r="C1720" s="194" t="s">
        <v>917</v>
      </c>
      <c r="D1720" s="194" t="s">
        <v>914</v>
      </c>
      <c r="E1720" s="195"/>
      <c r="F1720" s="196"/>
      <c r="G1720" s="195">
        <v>1</v>
      </c>
      <c r="H1720" s="196">
        <v>2.4213075060532689E-3</v>
      </c>
      <c r="I1720" s="195">
        <v>9</v>
      </c>
      <c r="J1720" s="196">
        <v>1.4095536413469068E-3</v>
      </c>
      <c r="K1720" s="195"/>
      <c r="L1720" s="196"/>
      <c r="M1720" s="195"/>
      <c r="N1720" s="196"/>
      <c r="O1720" s="197" t="s">
        <v>920</v>
      </c>
      <c r="P1720" s="198">
        <v>9</v>
      </c>
      <c r="Q1720" s="198">
        <v>9</v>
      </c>
      <c r="R1720" s="199"/>
      <c r="S1720" s="186"/>
    </row>
    <row r="1721" spans="1:19" s="184" customFormat="1" ht="15" customHeight="1">
      <c r="A1721" s="186"/>
      <c r="B1721" s="193" t="s">
        <v>580</v>
      </c>
      <c r="C1721" s="194" t="s">
        <v>924</v>
      </c>
      <c r="D1721" s="194" t="s">
        <v>914</v>
      </c>
      <c r="E1721" s="195"/>
      <c r="F1721" s="196"/>
      <c r="G1721" s="195">
        <v>3</v>
      </c>
      <c r="H1721" s="196">
        <v>7.2639225181598066E-3</v>
      </c>
      <c r="I1721" s="195">
        <v>9</v>
      </c>
      <c r="J1721" s="196">
        <v>1.4095536413469068E-3</v>
      </c>
      <c r="K1721" s="195"/>
      <c r="L1721" s="196"/>
      <c r="M1721" s="195"/>
      <c r="N1721" s="196"/>
      <c r="O1721" s="197" t="s">
        <v>916</v>
      </c>
      <c r="P1721" s="198">
        <v>3</v>
      </c>
      <c r="Q1721" s="198">
        <v>3</v>
      </c>
      <c r="R1721" s="199"/>
      <c r="S1721" s="186"/>
    </row>
    <row r="1722" spans="1:19" s="184" customFormat="1" ht="15" customHeight="1">
      <c r="A1722" s="186"/>
      <c r="B1722" s="193" t="s">
        <v>445</v>
      </c>
      <c r="C1722" s="194" t="s">
        <v>1001</v>
      </c>
      <c r="D1722" s="194" t="s">
        <v>914</v>
      </c>
      <c r="E1722" s="195"/>
      <c r="F1722" s="196"/>
      <c r="G1722" s="195">
        <v>1</v>
      </c>
      <c r="H1722" s="196">
        <v>2.4213075060532689E-3</v>
      </c>
      <c r="I1722" s="195">
        <v>2</v>
      </c>
      <c r="J1722" s="196">
        <v>3.1323414252153485E-4</v>
      </c>
      <c r="K1722" s="195"/>
      <c r="L1722" s="196"/>
      <c r="M1722" s="195"/>
      <c r="N1722" s="196"/>
      <c r="O1722" s="197" t="s">
        <v>928</v>
      </c>
      <c r="P1722" s="198">
        <v>2</v>
      </c>
      <c r="Q1722" s="198">
        <v>2</v>
      </c>
      <c r="R1722" s="199"/>
      <c r="S1722" s="186"/>
    </row>
    <row r="1723" spans="1:19" s="184" customFormat="1" ht="15" customHeight="1">
      <c r="A1723" s="186"/>
      <c r="B1723" s="193" t="s">
        <v>806</v>
      </c>
      <c r="C1723" s="194" t="s">
        <v>1001</v>
      </c>
      <c r="D1723" s="194" t="s">
        <v>914</v>
      </c>
      <c r="E1723" s="195"/>
      <c r="F1723" s="196"/>
      <c r="G1723" s="195">
        <v>2</v>
      </c>
      <c r="H1723" s="196">
        <v>4.8426150121065378E-3</v>
      </c>
      <c r="I1723" s="195">
        <v>13</v>
      </c>
      <c r="J1723" s="196">
        <v>2.0360219263899767E-3</v>
      </c>
      <c r="K1723" s="195"/>
      <c r="L1723" s="196"/>
      <c r="M1723" s="195"/>
      <c r="N1723" s="196"/>
      <c r="O1723" s="197" t="s">
        <v>928</v>
      </c>
      <c r="P1723" s="198">
        <v>6.5</v>
      </c>
      <c r="Q1723" s="198">
        <v>6.5</v>
      </c>
      <c r="R1723" s="199"/>
      <c r="S1723" s="186"/>
    </row>
    <row r="1724" spans="1:19" s="184" customFormat="1" ht="15" customHeight="1">
      <c r="A1724" s="186"/>
      <c r="B1724" s="193" t="s">
        <v>676</v>
      </c>
      <c r="C1724" s="194" t="s">
        <v>926</v>
      </c>
      <c r="D1724" s="194" t="s">
        <v>914</v>
      </c>
      <c r="E1724" s="195"/>
      <c r="F1724" s="196"/>
      <c r="G1724" s="195">
        <v>3</v>
      </c>
      <c r="H1724" s="196">
        <v>7.2639225181598066E-3</v>
      </c>
      <c r="I1724" s="195">
        <v>34</v>
      </c>
      <c r="J1724" s="196">
        <v>5.3249804228660928E-3</v>
      </c>
      <c r="K1724" s="195">
        <v>1</v>
      </c>
      <c r="L1724" s="196">
        <v>0.33333333333333331</v>
      </c>
      <c r="M1724" s="195">
        <v>13</v>
      </c>
      <c r="N1724" s="196">
        <v>0.38235294117647056</v>
      </c>
      <c r="O1724" s="197" t="s">
        <v>928</v>
      </c>
      <c r="P1724" s="198">
        <v>11.333333333333334</v>
      </c>
      <c r="Q1724" s="198">
        <v>5.5</v>
      </c>
      <c r="R1724" s="199"/>
      <c r="S1724" s="186"/>
    </row>
    <row r="1725" spans="1:19" s="184" customFormat="1" ht="15" customHeight="1">
      <c r="A1725" s="186"/>
      <c r="B1725" s="193" t="s">
        <v>468</v>
      </c>
      <c r="C1725" s="194" t="s">
        <v>1002</v>
      </c>
      <c r="D1725" s="194" t="s">
        <v>914</v>
      </c>
      <c r="E1725" s="195"/>
      <c r="F1725" s="196"/>
      <c r="G1725" s="195">
        <v>4</v>
      </c>
      <c r="H1725" s="196">
        <v>9.6852300242130755E-3</v>
      </c>
      <c r="I1725" s="195">
        <v>40</v>
      </c>
      <c r="J1725" s="196">
        <v>6.2646828504306969E-3</v>
      </c>
      <c r="K1725" s="195"/>
      <c r="L1725" s="196"/>
      <c r="M1725" s="195"/>
      <c r="N1725" s="196"/>
      <c r="O1725" s="197" t="s">
        <v>920</v>
      </c>
      <c r="P1725" s="198">
        <v>10</v>
      </c>
      <c r="Q1725" s="198">
        <v>10</v>
      </c>
      <c r="R1725" s="199"/>
      <c r="S1725" s="186"/>
    </row>
    <row r="1726" spans="1:19" s="184" customFormat="1" ht="15" customHeight="1">
      <c r="A1726" s="186"/>
      <c r="B1726" s="193" t="s">
        <v>284</v>
      </c>
      <c r="C1726" s="194" t="s">
        <v>1003</v>
      </c>
      <c r="D1726" s="194" t="s">
        <v>914</v>
      </c>
      <c r="E1726" s="195"/>
      <c r="F1726" s="196"/>
      <c r="G1726" s="195">
        <v>1</v>
      </c>
      <c r="H1726" s="196">
        <v>2.4213075060532689E-3</v>
      </c>
      <c r="I1726" s="195">
        <v>2</v>
      </c>
      <c r="J1726" s="196">
        <v>3.1323414252153485E-4</v>
      </c>
      <c r="K1726" s="195"/>
      <c r="L1726" s="196"/>
      <c r="M1726" s="195"/>
      <c r="N1726" s="196"/>
      <c r="O1726" s="197" t="s">
        <v>908</v>
      </c>
      <c r="P1726" s="198">
        <v>2</v>
      </c>
      <c r="Q1726" s="198">
        <v>2</v>
      </c>
      <c r="R1726" s="199"/>
      <c r="S1726" s="186"/>
    </row>
    <row r="1727" spans="1:19" s="184" customFormat="1" ht="15" customHeight="1">
      <c r="A1727" s="186"/>
      <c r="B1727" s="193" t="s">
        <v>659</v>
      </c>
      <c r="C1727" s="194" t="s">
        <v>943</v>
      </c>
      <c r="D1727" s="194" t="s">
        <v>914</v>
      </c>
      <c r="E1727" s="195"/>
      <c r="F1727" s="196"/>
      <c r="G1727" s="195">
        <v>5</v>
      </c>
      <c r="H1727" s="196">
        <v>1.2106537530266344E-2</v>
      </c>
      <c r="I1727" s="195">
        <v>31</v>
      </c>
      <c r="J1727" s="196">
        <v>4.8551292090837899E-3</v>
      </c>
      <c r="K1727" s="195">
        <v>1</v>
      </c>
      <c r="L1727" s="196">
        <v>0.2</v>
      </c>
      <c r="M1727" s="195">
        <v>5</v>
      </c>
      <c r="N1727" s="196">
        <v>0.16129032258064516</v>
      </c>
      <c r="O1727" s="197" t="s">
        <v>926</v>
      </c>
      <c r="P1727" s="198">
        <v>6.2</v>
      </c>
      <c r="Q1727" s="198">
        <v>2</v>
      </c>
      <c r="R1727" s="199"/>
      <c r="S1727" s="186"/>
    </row>
    <row r="1728" spans="1:19" s="184" customFormat="1" ht="15" customHeight="1">
      <c r="A1728" s="186"/>
      <c r="B1728" s="193" t="s">
        <v>808</v>
      </c>
      <c r="C1728" s="194" t="s">
        <v>916</v>
      </c>
      <c r="D1728" s="194" t="s">
        <v>914</v>
      </c>
      <c r="E1728" s="195"/>
      <c r="F1728" s="196"/>
      <c r="G1728" s="195">
        <v>45</v>
      </c>
      <c r="H1728" s="196">
        <v>0.10895883777239709</v>
      </c>
      <c r="I1728" s="195">
        <v>564</v>
      </c>
      <c r="J1728" s="196">
        <v>8.8332028191072831E-2</v>
      </c>
      <c r="K1728" s="195">
        <v>5</v>
      </c>
      <c r="L1728" s="196">
        <v>0.1111111111111111</v>
      </c>
      <c r="M1728" s="195">
        <v>97</v>
      </c>
      <c r="N1728" s="196">
        <v>0.17198581560283688</v>
      </c>
      <c r="O1728" s="197" t="s">
        <v>953</v>
      </c>
      <c r="P1728" s="198">
        <v>12.533333333333333</v>
      </c>
      <c r="Q1728" s="198">
        <v>8.5</v>
      </c>
      <c r="R1728" s="199"/>
      <c r="S1728" s="186"/>
    </row>
    <row r="1729" spans="1:19" s="184" customFormat="1" ht="15" customHeight="1">
      <c r="A1729" s="186"/>
      <c r="B1729" s="193" t="s">
        <v>660</v>
      </c>
      <c r="C1729" s="194" t="s">
        <v>943</v>
      </c>
      <c r="D1729" s="194" t="s">
        <v>914</v>
      </c>
      <c r="E1729" s="195"/>
      <c r="F1729" s="196"/>
      <c r="G1729" s="195">
        <v>6</v>
      </c>
      <c r="H1729" s="196">
        <v>1.4527845036319613E-2</v>
      </c>
      <c r="I1729" s="195">
        <v>38</v>
      </c>
      <c r="J1729" s="196">
        <v>5.9514487079091625E-3</v>
      </c>
      <c r="K1729" s="195"/>
      <c r="L1729" s="196"/>
      <c r="M1729" s="195"/>
      <c r="N1729" s="196"/>
      <c r="O1729" s="197" t="s">
        <v>908</v>
      </c>
      <c r="P1729" s="198">
        <v>6.333333333333333</v>
      </c>
      <c r="Q1729" s="198">
        <v>6.333333333333333</v>
      </c>
      <c r="R1729" s="199"/>
      <c r="S1729" s="186"/>
    </row>
    <row r="1730" spans="1:19" s="184" customFormat="1" ht="15" customHeight="1">
      <c r="A1730" s="186"/>
      <c r="B1730" s="193" t="s">
        <v>775</v>
      </c>
      <c r="C1730" s="194" t="s">
        <v>1569</v>
      </c>
      <c r="D1730" s="194" t="s">
        <v>907</v>
      </c>
      <c r="E1730" s="195"/>
      <c r="F1730" s="196"/>
      <c r="G1730" s="195">
        <v>1</v>
      </c>
      <c r="H1730" s="196">
        <v>2.4213075060532689E-3</v>
      </c>
      <c r="I1730" s="195">
        <v>67</v>
      </c>
      <c r="J1730" s="196">
        <v>1.0493343774471418E-2</v>
      </c>
      <c r="K1730" s="195"/>
      <c r="L1730" s="196"/>
      <c r="M1730" s="195"/>
      <c r="N1730" s="196"/>
      <c r="O1730" s="197" t="s">
        <v>992</v>
      </c>
      <c r="P1730" s="198">
        <v>67</v>
      </c>
      <c r="Q1730" s="198">
        <v>67</v>
      </c>
      <c r="R1730" s="199">
        <v>67</v>
      </c>
      <c r="S1730" s="186"/>
    </row>
    <row r="1731" spans="1:19" s="184" customFormat="1" ht="15" customHeight="1">
      <c r="A1731" s="186"/>
      <c r="B1731" s="193" t="s">
        <v>442</v>
      </c>
      <c r="C1731" s="194" t="s">
        <v>1001</v>
      </c>
      <c r="D1731" s="194" t="s">
        <v>914</v>
      </c>
      <c r="E1731" s="195"/>
      <c r="F1731" s="196"/>
      <c r="G1731" s="195">
        <v>2</v>
      </c>
      <c r="H1731" s="196">
        <v>4.8426150121065378E-3</v>
      </c>
      <c r="I1731" s="195">
        <v>5</v>
      </c>
      <c r="J1731" s="196">
        <v>7.8308535630383712E-4</v>
      </c>
      <c r="K1731" s="195"/>
      <c r="L1731" s="196"/>
      <c r="M1731" s="195"/>
      <c r="N1731" s="196"/>
      <c r="O1731" s="197" t="s">
        <v>908</v>
      </c>
      <c r="P1731" s="198">
        <v>2.5</v>
      </c>
      <c r="Q1731" s="198">
        <v>2.5</v>
      </c>
      <c r="R1731" s="199"/>
      <c r="S1731" s="186"/>
    </row>
    <row r="1732" spans="1:19" s="184" customFormat="1" ht="15" customHeight="1">
      <c r="A1732" s="186"/>
      <c r="B1732" s="193" t="s">
        <v>774</v>
      </c>
      <c r="C1732" s="194" t="s">
        <v>943</v>
      </c>
      <c r="D1732" s="194" t="s">
        <v>907</v>
      </c>
      <c r="E1732" s="195"/>
      <c r="F1732" s="196"/>
      <c r="G1732" s="195">
        <v>1</v>
      </c>
      <c r="H1732" s="196">
        <v>2.4213075060532689E-3</v>
      </c>
      <c r="I1732" s="195">
        <v>7</v>
      </c>
      <c r="J1732" s="196">
        <v>1.096319498825372E-3</v>
      </c>
      <c r="K1732" s="195"/>
      <c r="L1732" s="196"/>
      <c r="M1732" s="195"/>
      <c r="N1732" s="196"/>
      <c r="O1732" s="197" t="s">
        <v>942</v>
      </c>
      <c r="P1732" s="198">
        <v>7</v>
      </c>
      <c r="Q1732" s="198">
        <v>7</v>
      </c>
      <c r="R1732" s="199">
        <v>7</v>
      </c>
      <c r="S1732" s="186"/>
    </row>
    <row r="1733" spans="1:19" s="184" customFormat="1" ht="15" customHeight="1">
      <c r="A1733" s="186"/>
      <c r="B1733" s="193" t="s">
        <v>654</v>
      </c>
      <c r="C1733" s="194" t="s">
        <v>916</v>
      </c>
      <c r="D1733" s="194" t="s">
        <v>914</v>
      </c>
      <c r="E1733" s="195"/>
      <c r="F1733" s="196"/>
      <c r="G1733" s="195">
        <v>2</v>
      </c>
      <c r="H1733" s="196">
        <v>4.8426150121065378E-3</v>
      </c>
      <c r="I1733" s="195">
        <v>7</v>
      </c>
      <c r="J1733" s="196">
        <v>1.096319498825372E-3</v>
      </c>
      <c r="K1733" s="195"/>
      <c r="L1733" s="196"/>
      <c r="M1733" s="195"/>
      <c r="N1733" s="196"/>
      <c r="O1733" s="197" t="s">
        <v>923</v>
      </c>
      <c r="P1733" s="198">
        <v>3.5</v>
      </c>
      <c r="Q1733" s="198">
        <v>3.5</v>
      </c>
      <c r="R1733" s="199"/>
      <c r="S1733" s="186"/>
    </row>
    <row r="1734" spans="1:19" s="184" customFormat="1" ht="15" customHeight="1">
      <c r="A1734" s="186"/>
      <c r="B1734" s="193" t="s">
        <v>721</v>
      </c>
      <c r="C1734" s="194" t="s">
        <v>1569</v>
      </c>
      <c r="D1734" s="194" t="s">
        <v>907</v>
      </c>
      <c r="E1734" s="195"/>
      <c r="F1734" s="196"/>
      <c r="G1734" s="195">
        <v>43</v>
      </c>
      <c r="H1734" s="196">
        <v>0.10411622276029056</v>
      </c>
      <c r="I1734" s="195">
        <v>2848</v>
      </c>
      <c r="J1734" s="196">
        <v>0.44604541895066563</v>
      </c>
      <c r="K1734" s="195">
        <v>17</v>
      </c>
      <c r="L1734" s="196">
        <v>0.39534883720930231</v>
      </c>
      <c r="M1734" s="195">
        <v>852</v>
      </c>
      <c r="N1734" s="196">
        <v>0.2991573033707865</v>
      </c>
      <c r="O1734" s="197" t="s">
        <v>975</v>
      </c>
      <c r="P1734" s="198">
        <v>66.232558139534888</v>
      </c>
      <c r="Q1734" s="198">
        <v>39.384615384615387</v>
      </c>
      <c r="R1734" s="199">
        <v>41.558139534883722</v>
      </c>
      <c r="S1734" s="186"/>
    </row>
    <row r="1735" spans="1:19" s="184" customFormat="1" ht="15" customHeight="1">
      <c r="A1735" s="186"/>
      <c r="B1735" s="193" t="s">
        <v>731</v>
      </c>
      <c r="C1735" s="194" t="s">
        <v>943</v>
      </c>
      <c r="D1735" s="194" t="s">
        <v>914</v>
      </c>
      <c r="E1735" s="195"/>
      <c r="F1735" s="196"/>
      <c r="G1735" s="195">
        <v>119</v>
      </c>
      <c r="H1735" s="196">
        <v>0.28813559322033899</v>
      </c>
      <c r="I1735" s="195">
        <v>854</v>
      </c>
      <c r="J1735" s="196">
        <v>0.13375097885669537</v>
      </c>
      <c r="K1735" s="195"/>
      <c r="L1735" s="196"/>
      <c r="M1735" s="195"/>
      <c r="N1735" s="196"/>
      <c r="O1735" s="197" t="s">
        <v>972</v>
      </c>
      <c r="P1735" s="198">
        <v>7.1764705882352944</v>
      </c>
      <c r="Q1735" s="198">
        <v>7.1764705882352944</v>
      </c>
      <c r="R1735" s="199"/>
      <c r="S1735" s="186"/>
    </row>
    <row r="1736" spans="1:19" s="184" customFormat="1" ht="15" customHeight="1">
      <c r="A1736" s="186"/>
      <c r="B1736" s="193" t="s">
        <v>555</v>
      </c>
      <c r="C1736" s="194" t="s">
        <v>928</v>
      </c>
      <c r="D1736" s="194" t="s">
        <v>914</v>
      </c>
      <c r="E1736" s="195"/>
      <c r="F1736" s="196"/>
      <c r="G1736" s="195">
        <v>1</v>
      </c>
      <c r="H1736" s="196">
        <v>2.4213075060532689E-3</v>
      </c>
      <c r="I1736" s="195">
        <v>7</v>
      </c>
      <c r="J1736" s="196">
        <v>1.096319498825372E-3</v>
      </c>
      <c r="K1736" s="195"/>
      <c r="L1736" s="196"/>
      <c r="M1736" s="195"/>
      <c r="N1736" s="196"/>
      <c r="O1736" s="197" t="s">
        <v>928</v>
      </c>
      <c r="P1736" s="198">
        <v>7</v>
      </c>
      <c r="Q1736" s="198">
        <v>7</v>
      </c>
      <c r="R1736" s="199"/>
      <c r="S1736" s="186"/>
    </row>
    <row r="1737" spans="1:19" s="184" customFormat="1" ht="15" customHeight="1">
      <c r="A1737" s="186"/>
      <c r="B1737" s="193" t="s">
        <v>658</v>
      </c>
      <c r="C1737" s="194" t="s">
        <v>943</v>
      </c>
      <c r="D1737" s="194" t="s">
        <v>907</v>
      </c>
      <c r="E1737" s="195"/>
      <c r="F1737" s="196"/>
      <c r="G1737" s="195">
        <v>1</v>
      </c>
      <c r="H1737" s="196">
        <v>2.4213075060532689E-3</v>
      </c>
      <c r="I1737" s="195">
        <v>42</v>
      </c>
      <c r="J1737" s="196">
        <v>6.5779169929522322E-3</v>
      </c>
      <c r="K1737" s="195">
        <v>1</v>
      </c>
      <c r="L1737" s="196">
        <v>1</v>
      </c>
      <c r="M1737" s="195">
        <v>8</v>
      </c>
      <c r="N1737" s="196">
        <v>0.19047619047619047</v>
      </c>
      <c r="O1737" s="197" t="s">
        <v>952</v>
      </c>
      <c r="P1737" s="198">
        <v>42</v>
      </c>
      <c r="Q1737" s="198"/>
      <c r="R1737" s="199">
        <v>42</v>
      </c>
      <c r="S1737" s="186"/>
    </row>
    <row r="1738" spans="1:19" s="184" customFormat="1" ht="15" customHeight="1">
      <c r="A1738" s="186"/>
      <c r="B1738" s="193" t="s">
        <v>656</v>
      </c>
      <c r="C1738" s="194" t="s">
        <v>916</v>
      </c>
      <c r="D1738" s="194" t="s">
        <v>914</v>
      </c>
      <c r="E1738" s="195"/>
      <c r="F1738" s="196"/>
      <c r="G1738" s="195">
        <v>3</v>
      </c>
      <c r="H1738" s="196">
        <v>7.2639225181598066E-3</v>
      </c>
      <c r="I1738" s="195">
        <v>63</v>
      </c>
      <c r="J1738" s="196">
        <v>9.8668754894283475E-3</v>
      </c>
      <c r="K1738" s="195">
        <v>2</v>
      </c>
      <c r="L1738" s="196">
        <v>0.66666666666666663</v>
      </c>
      <c r="M1738" s="195">
        <v>17</v>
      </c>
      <c r="N1738" s="196">
        <v>0.26984126984126983</v>
      </c>
      <c r="O1738" s="197" t="s">
        <v>936</v>
      </c>
      <c r="P1738" s="198">
        <v>21</v>
      </c>
      <c r="Q1738" s="198">
        <v>8</v>
      </c>
      <c r="R1738" s="199"/>
      <c r="S1738" s="186"/>
    </row>
    <row r="1739" spans="1:19" s="184" customFormat="1" ht="15" customHeight="1">
      <c r="A1739" s="186"/>
      <c r="B1739" s="193" t="s">
        <v>289</v>
      </c>
      <c r="C1739" s="194" t="s">
        <v>1003</v>
      </c>
      <c r="D1739" s="194" t="s">
        <v>914</v>
      </c>
      <c r="E1739" s="195"/>
      <c r="F1739" s="196"/>
      <c r="G1739" s="195">
        <v>2</v>
      </c>
      <c r="H1739" s="196">
        <v>4.8426150121065378E-3</v>
      </c>
      <c r="I1739" s="195">
        <v>9</v>
      </c>
      <c r="J1739" s="196">
        <v>1.4095536413469068E-3</v>
      </c>
      <c r="K1739" s="195"/>
      <c r="L1739" s="196"/>
      <c r="M1739" s="195"/>
      <c r="N1739" s="196"/>
      <c r="O1739" s="197" t="s">
        <v>920</v>
      </c>
      <c r="P1739" s="198">
        <v>4.5</v>
      </c>
      <c r="Q1739" s="198">
        <v>4.5</v>
      </c>
      <c r="R1739" s="199"/>
      <c r="S1739" s="186"/>
    </row>
    <row r="1740" spans="1:19" s="184" customFormat="1" ht="15" customHeight="1">
      <c r="A1740" s="186"/>
      <c r="B1740" s="193" t="s">
        <v>291</v>
      </c>
      <c r="C1740" s="194" t="s">
        <v>1003</v>
      </c>
      <c r="D1740" s="194" t="s">
        <v>914</v>
      </c>
      <c r="E1740" s="195"/>
      <c r="F1740" s="196"/>
      <c r="G1740" s="195">
        <v>2</v>
      </c>
      <c r="H1740" s="196">
        <v>4.8426150121065378E-3</v>
      </c>
      <c r="I1740" s="195">
        <v>29</v>
      </c>
      <c r="J1740" s="196">
        <v>4.5418950665622555E-3</v>
      </c>
      <c r="K1740" s="195">
        <v>1</v>
      </c>
      <c r="L1740" s="196">
        <v>0.5</v>
      </c>
      <c r="M1740" s="195">
        <v>2</v>
      </c>
      <c r="N1740" s="196">
        <v>6.8965517241379309E-2</v>
      </c>
      <c r="O1740" s="197" t="s">
        <v>920</v>
      </c>
      <c r="P1740" s="198">
        <v>14.5</v>
      </c>
      <c r="Q1740" s="198">
        <v>13</v>
      </c>
      <c r="R1740" s="199"/>
      <c r="S1740" s="186"/>
    </row>
    <row r="1741" spans="1:19" s="184" customFormat="1" ht="15" customHeight="1">
      <c r="A1741" s="186"/>
      <c r="B1741" s="193" t="s">
        <v>552</v>
      </c>
      <c r="C1741" s="194" t="s">
        <v>928</v>
      </c>
      <c r="D1741" s="194" t="s">
        <v>914</v>
      </c>
      <c r="E1741" s="195"/>
      <c r="F1741" s="196"/>
      <c r="G1741" s="195">
        <v>1</v>
      </c>
      <c r="H1741" s="196">
        <v>2.4213075060532689E-3</v>
      </c>
      <c r="I1741" s="195">
        <v>4</v>
      </c>
      <c r="J1741" s="196">
        <v>6.2646828504306969E-4</v>
      </c>
      <c r="K1741" s="195"/>
      <c r="L1741" s="196"/>
      <c r="M1741" s="195"/>
      <c r="N1741" s="196"/>
      <c r="O1741" s="197" t="s">
        <v>918</v>
      </c>
      <c r="P1741" s="198">
        <v>4</v>
      </c>
      <c r="Q1741" s="198">
        <v>4</v>
      </c>
      <c r="R1741" s="199"/>
      <c r="S1741" s="186"/>
    </row>
    <row r="1742" spans="1:19" s="184" customFormat="1" ht="15" customHeight="1">
      <c r="A1742" s="186"/>
      <c r="B1742" s="193" t="s">
        <v>812</v>
      </c>
      <c r="C1742" s="194" t="s">
        <v>926</v>
      </c>
      <c r="D1742" s="194" t="s">
        <v>907</v>
      </c>
      <c r="E1742" s="195"/>
      <c r="F1742" s="196"/>
      <c r="G1742" s="195">
        <v>2</v>
      </c>
      <c r="H1742" s="196">
        <v>4.8426150121065378E-3</v>
      </c>
      <c r="I1742" s="195">
        <v>136</v>
      </c>
      <c r="J1742" s="196">
        <v>2.1299921691464371E-2</v>
      </c>
      <c r="K1742" s="195"/>
      <c r="L1742" s="196"/>
      <c r="M1742" s="195"/>
      <c r="N1742" s="196"/>
      <c r="O1742" s="197" t="s">
        <v>944</v>
      </c>
      <c r="P1742" s="198">
        <v>68</v>
      </c>
      <c r="Q1742" s="198">
        <v>68</v>
      </c>
      <c r="R1742" s="199">
        <v>68</v>
      </c>
      <c r="S1742" s="186"/>
    </row>
    <row r="1743" spans="1:19" s="184" customFormat="1" ht="15" customHeight="1">
      <c r="A1743" s="186"/>
      <c r="B1743" s="193" t="s">
        <v>670</v>
      </c>
      <c r="C1743" s="194" t="s">
        <v>943</v>
      </c>
      <c r="D1743" s="194" t="s">
        <v>914</v>
      </c>
      <c r="E1743" s="195"/>
      <c r="F1743" s="196"/>
      <c r="G1743" s="195">
        <v>1</v>
      </c>
      <c r="H1743" s="196">
        <v>2.4213075060532689E-3</v>
      </c>
      <c r="I1743" s="195">
        <v>2</v>
      </c>
      <c r="J1743" s="196">
        <v>3.1323414252153485E-4</v>
      </c>
      <c r="K1743" s="195"/>
      <c r="L1743" s="196"/>
      <c r="M1743" s="195"/>
      <c r="N1743" s="196"/>
      <c r="O1743" s="197" t="s">
        <v>952</v>
      </c>
      <c r="P1743" s="198">
        <v>2</v>
      </c>
      <c r="Q1743" s="198">
        <v>2</v>
      </c>
      <c r="R1743" s="199"/>
      <c r="S1743" s="186"/>
    </row>
    <row r="1744" spans="1:19" s="184" customFormat="1" ht="15" customHeight="1">
      <c r="A1744" s="186"/>
      <c r="B1744" s="193" t="s">
        <v>557</v>
      </c>
      <c r="C1744" s="194" t="s">
        <v>928</v>
      </c>
      <c r="D1744" s="194" t="s">
        <v>914</v>
      </c>
      <c r="E1744" s="195"/>
      <c r="F1744" s="196"/>
      <c r="G1744" s="195">
        <v>1</v>
      </c>
      <c r="H1744" s="196">
        <v>2.4213075060532689E-3</v>
      </c>
      <c r="I1744" s="195">
        <v>6</v>
      </c>
      <c r="J1744" s="196">
        <v>9.3970242756460454E-4</v>
      </c>
      <c r="K1744" s="195"/>
      <c r="L1744" s="196"/>
      <c r="M1744" s="195"/>
      <c r="N1744" s="196"/>
      <c r="O1744" s="197" t="s">
        <v>920</v>
      </c>
      <c r="P1744" s="198">
        <v>6</v>
      </c>
      <c r="Q1744" s="198">
        <v>6</v>
      </c>
      <c r="R1744" s="199"/>
      <c r="S1744" s="186"/>
    </row>
    <row r="1745" spans="1:19" s="184" customFormat="1" ht="15" customHeight="1">
      <c r="A1745" s="186"/>
      <c r="B1745" s="193" t="s">
        <v>657</v>
      </c>
      <c r="C1745" s="194" t="s">
        <v>943</v>
      </c>
      <c r="D1745" s="194" t="s">
        <v>907</v>
      </c>
      <c r="E1745" s="195"/>
      <c r="F1745" s="196"/>
      <c r="G1745" s="195">
        <v>1</v>
      </c>
      <c r="H1745" s="196">
        <v>2.4213075060532689E-3</v>
      </c>
      <c r="I1745" s="195">
        <v>33</v>
      </c>
      <c r="J1745" s="196">
        <v>5.1683633516053252E-3</v>
      </c>
      <c r="K1745" s="195">
        <v>1</v>
      </c>
      <c r="L1745" s="196">
        <v>1</v>
      </c>
      <c r="M1745" s="195">
        <v>11</v>
      </c>
      <c r="N1745" s="196">
        <v>0.33333333333333331</v>
      </c>
      <c r="O1745" s="197" t="s">
        <v>921</v>
      </c>
      <c r="P1745" s="198">
        <v>33</v>
      </c>
      <c r="Q1745" s="198"/>
      <c r="R1745" s="199">
        <v>33</v>
      </c>
      <c r="S1745" s="186"/>
    </row>
    <row r="1746" spans="1:19" s="184" customFormat="1" ht="15" customHeight="1">
      <c r="A1746" s="186"/>
      <c r="B1746" s="193" t="s">
        <v>449</v>
      </c>
      <c r="C1746" s="194" t="s">
        <v>1005</v>
      </c>
      <c r="D1746" s="194" t="s">
        <v>914</v>
      </c>
      <c r="E1746" s="195"/>
      <c r="F1746" s="196"/>
      <c r="G1746" s="195">
        <v>1</v>
      </c>
      <c r="H1746" s="196">
        <v>2.4213075060532689E-3</v>
      </c>
      <c r="I1746" s="195">
        <v>10</v>
      </c>
      <c r="J1746" s="196">
        <v>1.5661707126076742E-3</v>
      </c>
      <c r="K1746" s="195">
        <v>1</v>
      </c>
      <c r="L1746" s="196">
        <v>1</v>
      </c>
      <c r="M1746" s="195">
        <v>1</v>
      </c>
      <c r="N1746" s="196">
        <v>0.1</v>
      </c>
      <c r="O1746" s="197" t="s">
        <v>930</v>
      </c>
      <c r="P1746" s="198">
        <v>10</v>
      </c>
      <c r="Q1746" s="198"/>
      <c r="R1746" s="199"/>
      <c r="S1746" s="186"/>
    </row>
    <row r="1747" spans="1:19" s="184" customFormat="1" ht="15" customHeight="1">
      <c r="A1747" s="186"/>
      <c r="B1747" s="193" t="s">
        <v>668</v>
      </c>
      <c r="C1747" s="194" t="s">
        <v>943</v>
      </c>
      <c r="D1747" s="194" t="s">
        <v>914</v>
      </c>
      <c r="E1747" s="195"/>
      <c r="F1747" s="196"/>
      <c r="G1747" s="195">
        <v>1</v>
      </c>
      <c r="H1747" s="196">
        <v>2.4213075060532689E-3</v>
      </c>
      <c r="I1747" s="195">
        <v>2</v>
      </c>
      <c r="J1747" s="196">
        <v>3.1323414252153485E-4</v>
      </c>
      <c r="K1747" s="195"/>
      <c r="L1747" s="196"/>
      <c r="M1747" s="195"/>
      <c r="N1747" s="196"/>
      <c r="O1747" s="197" t="s">
        <v>929</v>
      </c>
      <c r="P1747" s="198">
        <v>2</v>
      </c>
      <c r="Q1747" s="198">
        <v>2</v>
      </c>
      <c r="R1747" s="199"/>
      <c r="S1747" s="186"/>
    </row>
    <row r="1748" spans="1:19" s="184" customFormat="1" ht="15" customHeight="1">
      <c r="A1748" s="186"/>
      <c r="B1748" s="193" t="s">
        <v>662</v>
      </c>
      <c r="C1748" s="194" t="s">
        <v>943</v>
      </c>
      <c r="D1748" s="194" t="s">
        <v>907</v>
      </c>
      <c r="E1748" s="195"/>
      <c r="F1748" s="196"/>
      <c r="G1748" s="195">
        <v>1</v>
      </c>
      <c r="H1748" s="196">
        <v>2.4213075060532689E-3</v>
      </c>
      <c r="I1748" s="195">
        <v>21</v>
      </c>
      <c r="J1748" s="196">
        <v>3.2889584964761161E-3</v>
      </c>
      <c r="K1748" s="195">
        <v>1</v>
      </c>
      <c r="L1748" s="196">
        <v>1</v>
      </c>
      <c r="M1748" s="195">
        <v>4</v>
      </c>
      <c r="N1748" s="196">
        <v>0.19047619047619047</v>
      </c>
      <c r="O1748" s="197" t="s">
        <v>943</v>
      </c>
      <c r="P1748" s="198">
        <v>21</v>
      </c>
      <c r="Q1748" s="198"/>
      <c r="R1748" s="199">
        <v>6</v>
      </c>
      <c r="S1748" s="186"/>
    </row>
    <row r="1749" spans="1:19" s="184" customFormat="1" ht="15" customHeight="1">
      <c r="A1749" s="186"/>
      <c r="B1749" s="193" t="s">
        <v>653</v>
      </c>
      <c r="C1749" s="194" t="s">
        <v>916</v>
      </c>
      <c r="D1749" s="194" t="s">
        <v>914</v>
      </c>
      <c r="E1749" s="195"/>
      <c r="F1749" s="196"/>
      <c r="G1749" s="195">
        <v>4</v>
      </c>
      <c r="H1749" s="196">
        <v>9.6852300242130755E-3</v>
      </c>
      <c r="I1749" s="195">
        <v>23</v>
      </c>
      <c r="J1749" s="196">
        <v>3.602192638997651E-3</v>
      </c>
      <c r="K1749" s="195"/>
      <c r="L1749" s="196"/>
      <c r="M1749" s="195"/>
      <c r="N1749" s="196"/>
      <c r="O1749" s="197" t="s">
        <v>916</v>
      </c>
      <c r="P1749" s="198">
        <v>5.75</v>
      </c>
      <c r="Q1749" s="198">
        <v>5.75</v>
      </c>
      <c r="R1749" s="199"/>
      <c r="S1749" s="186"/>
    </row>
    <row r="1750" spans="1:19" s="184" customFormat="1" ht="15" customHeight="1">
      <c r="A1750" s="186"/>
      <c r="B1750" s="193" t="s">
        <v>351</v>
      </c>
      <c r="C1750" s="194" t="s">
        <v>1004</v>
      </c>
      <c r="D1750" s="194" t="s">
        <v>914</v>
      </c>
      <c r="E1750" s="195"/>
      <c r="F1750" s="196"/>
      <c r="G1750" s="195">
        <v>2</v>
      </c>
      <c r="H1750" s="196">
        <v>4.8426150121065378E-3</v>
      </c>
      <c r="I1750" s="195">
        <v>34</v>
      </c>
      <c r="J1750" s="196">
        <v>5.3249804228660928E-3</v>
      </c>
      <c r="K1750" s="195"/>
      <c r="L1750" s="196"/>
      <c r="M1750" s="195"/>
      <c r="N1750" s="196"/>
      <c r="O1750" s="197" t="s">
        <v>922</v>
      </c>
      <c r="P1750" s="198">
        <v>17</v>
      </c>
      <c r="Q1750" s="198">
        <v>17</v>
      </c>
      <c r="R1750" s="199"/>
      <c r="S1750" s="186"/>
    </row>
    <row r="1751" spans="1:19" s="184" customFormat="1" ht="15" customHeight="1">
      <c r="A1751" s="186"/>
      <c r="B1751" s="193" t="s">
        <v>718</v>
      </c>
      <c r="C1751" s="194" t="s">
        <v>1568</v>
      </c>
      <c r="D1751" s="194" t="s">
        <v>907</v>
      </c>
      <c r="E1751" s="195"/>
      <c r="F1751" s="196"/>
      <c r="G1751" s="195">
        <v>3</v>
      </c>
      <c r="H1751" s="196">
        <v>7.2639225181598066E-3</v>
      </c>
      <c r="I1751" s="195">
        <v>85</v>
      </c>
      <c r="J1751" s="196">
        <v>1.331245105716523E-2</v>
      </c>
      <c r="K1751" s="195"/>
      <c r="L1751" s="196"/>
      <c r="M1751" s="195"/>
      <c r="N1751" s="196"/>
      <c r="O1751" s="197" t="s">
        <v>954</v>
      </c>
      <c r="P1751" s="198">
        <v>28.333333333333332</v>
      </c>
      <c r="Q1751" s="198">
        <v>28.333333333333332</v>
      </c>
      <c r="R1751" s="199">
        <v>15.666666666666666</v>
      </c>
      <c r="S1751" s="186"/>
    </row>
    <row r="1752" spans="1:19" s="184" customFormat="1" ht="15" customHeight="1">
      <c r="A1752" s="186"/>
      <c r="B1752" s="193" t="s">
        <v>655</v>
      </c>
      <c r="C1752" s="194" t="s">
        <v>916</v>
      </c>
      <c r="D1752" s="194" t="s">
        <v>914</v>
      </c>
      <c r="E1752" s="195"/>
      <c r="F1752" s="196"/>
      <c r="G1752" s="195">
        <v>1</v>
      </c>
      <c r="H1752" s="196">
        <v>2.4213075060532689E-3</v>
      </c>
      <c r="I1752" s="195">
        <v>31</v>
      </c>
      <c r="J1752" s="196">
        <v>4.8551292090837899E-3</v>
      </c>
      <c r="K1752" s="195">
        <v>1</v>
      </c>
      <c r="L1752" s="196">
        <v>1</v>
      </c>
      <c r="M1752" s="195">
        <v>17</v>
      </c>
      <c r="N1752" s="196">
        <v>0.54838709677419351</v>
      </c>
      <c r="O1752" s="197" t="s">
        <v>920</v>
      </c>
      <c r="P1752" s="198">
        <v>31</v>
      </c>
      <c r="Q1752" s="198"/>
      <c r="R1752" s="199"/>
      <c r="S1752" s="186"/>
    </row>
    <row r="1753" spans="1:19" s="184" customFormat="1" ht="15" customHeight="1">
      <c r="A1753" s="186"/>
      <c r="B1753" s="193" t="s">
        <v>529</v>
      </c>
      <c r="C1753" s="194" t="s">
        <v>1567</v>
      </c>
      <c r="D1753" s="194" t="s">
        <v>914</v>
      </c>
      <c r="E1753" s="195"/>
      <c r="F1753" s="196"/>
      <c r="G1753" s="195">
        <v>2</v>
      </c>
      <c r="H1753" s="196">
        <v>4.8426150121065378E-3</v>
      </c>
      <c r="I1753" s="195">
        <v>18</v>
      </c>
      <c r="J1753" s="196">
        <v>2.8191072826938136E-3</v>
      </c>
      <c r="K1753" s="195"/>
      <c r="L1753" s="196"/>
      <c r="M1753" s="195"/>
      <c r="N1753" s="196"/>
      <c r="O1753" s="197" t="s">
        <v>943</v>
      </c>
      <c r="P1753" s="198">
        <v>9</v>
      </c>
      <c r="Q1753" s="198">
        <v>9</v>
      </c>
      <c r="R1753" s="199"/>
      <c r="S1753" s="186"/>
    </row>
    <row r="1754" spans="1:19" s="184" customFormat="1" ht="15" customHeight="1">
      <c r="A1754" s="186"/>
      <c r="B1754" s="193" t="s">
        <v>318</v>
      </c>
      <c r="C1754" s="194" t="s">
        <v>1566</v>
      </c>
      <c r="D1754" s="194" t="s">
        <v>914</v>
      </c>
      <c r="E1754" s="195"/>
      <c r="F1754" s="196"/>
      <c r="G1754" s="195">
        <v>1</v>
      </c>
      <c r="H1754" s="196">
        <v>2.4213075060532689E-3</v>
      </c>
      <c r="I1754" s="195">
        <v>32</v>
      </c>
      <c r="J1754" s="196">
        <v>5.0117462803445575E-3</v>
      </c>
      <c r="K1754" s="195">
        <v>1</v>
      </c>
      <c r="L1754" s="196">
        <v>1</v>
      </c>
      <c r="M1754" s="195">
        <v>18</v>
      </c>
      <c r="N1754" s="196">
        <v>0.5625</v>
      </c>
      <c r="O1754" s="197" t="s">
        <v>920</v>
      </c>
      <c r="P1754" s="198">
        <v>32</v>
      </c>
      <c r="Q1754" s="198"/>
      <c r="R1754" s="199"/>
      <c r="S1754" s="186"/>
    </row>
    <row r="1755" spans="1:19" s="184" customFormat="1" ht="15" customHeight="1">
      <c r="A1755" s="186"/>
      <c r="B1755" s="193" t="s">
        <v>671</v>
      </c>
      <c r="C1755" s="194" t="s">
        <v>926</v>
      </c>
      <c r="D1755" s="194" t="s">
        <v>914</v>
      </c>
      <c r="E1755" s="195"/>
      <c r="F1755" s="196"/>
      <c r="G1755" s="195">
        <v>5</v>
      </c>
      <c r="H1755" s="196">
        <v>1.2106537530266344E-2</v>
      </c>
      <c r="I1755" s="195">
        <v>47</v>
      </c>
      <c r="J1755" s="196">
        <v>7.3610023492560687E-3</v>
      </c>
      <c r="K1755" s="195"/>
      <c r="L1755" s="196"/>
      <c r="M1755" s="195"/>
      <c r="N1755" s="196"/>
      <c r="O1755" s="197" t="s">
        <v>917</v>
      </c>
      <c r="P1755" s="198">
        <v>9.4</v>
      </c>
      <c r="Q1755" s="198">
        <v>9.4</v>
      </c>
      <c r="R1755" s="199"/>
      <c r="S1755" s="186"/>
    </row>
    <row r="1756" spans="1:19" s="184" customFormat="1" ht="15" customHeight="1">
      <c r="A1756" s="186"/>
      <c r="B1756" s="193" t="s">
        <v>419</v>
      </c>
      <c r="C1756" s="194" t="s">
        <v>1001</v>
      </c>
      <c r="D1756" s="194" t="s">
        <v>907</v>
      </c>
      <c r="E1756" s="195"/>
      <c r="F1756" s="196"/>
      <c r="G1756" s="195">
        <v>1</v>
      </c>
      <c r="H1756" s="196">
        <v>2.4213075060532689E-3</v>
      </c>
      <c r="I1756" s="195">
        <v>38</v>
      </c>
      <c r="J1756" s="196">
        <v>5.9514487079091625E-3</v>
      </c>
      <c r="K1756" s="195">
        <v>1</v>
      </c>
      <c r="L1756" s="196">
        <v>1</v>
      </c>
      <c r="M1756" s="195">
        <v>7</v>
      </c>
      <c r="N1756" s="196">
        <v>0.18421052631578946</v>
      </c>
      <c r="O1756" s="197" t="s">
        <v>919</v>
      </c>
      <c r="P1756" s="198">
        <v>38</v>
      </c>
      <c r="Q1756" s="198"/>
      <c r="R1756" s="199">
        <v>38</v>
      </c>
      <c r="S1756" s="186"/>
    </row>
    <row r="1757" spans="1:19" s="184" customFormat="1" ht="15" customHeight="1">
      <c r="A1757" s="186"/>
      <c r="B1757" s="193" t="s">
        <v>661</v>
      </c>
      <c r="C1757" s="194" t="s">
        <v>943</v>
      </c>
      <c r="D1757" s="194" t="s">
        <v>914</v>
      </c>
      <c r="E1757" s="195"/>
      <c r="F1757" s="196"/>
      <c r="G1757" s="195">
        <v>24</v>
      </c>
      <c r="H1757" s="196">
        <v>5.8111380145278453E-2</v>
      </c>
      <c r="I1757" s="195">
        <v>540</v>
      </c>
      <c r="J1757" s="196">
        <v>8.4573218480814408E-2</v>
      </c>
      <c r="K1757" s="195">
        <v>5</v>
      </c>
      <c r="L1757" s="196">
        <v>0.20833333333333334</v>
      </c>
      <c r="M1757" s="195">
        <v>41</v>
      </c>
      <c r="N1757" s="196">
        <v>7.5925925925925924E-2</v>
      </c>
      <c r="O1757" s="197" t="s">
        <v>919</v>
      </c>
      <c r="P1757" s="198">
        <v>22.5</v>
      </c>
      <c r="Q1757" s="198">
        <v>18.368421052631579</v>
      </c>
      <c r="R1757" s="199"/>
      <c r="S1757" s="186"/>
    </row>
    <row r="1758" spans="1:19" s="184" customFormat="1" ht="18.75" customHeight="1">
      <c r="A1758" s="186"/>
      <c r="B1758" s="200" t="s">
        <v>1006</v>
      </c>
      <c r="C1758" s="201"/>
      <c r="D1758" s="201"/>
      <c r="E1758" s="202"/>
      <c r="F1758" s="203">
        <v>0</v>
      </c>
      <c r="G1758" s="202">
        <v>0</v>
      </c>
      <c r="H1758" s="203">
        <v>0</v>
      </c>
      <c r="I1758" s="202">
        <v>0</v>
      </c>
      <c r="J1758" s="203">
        <v>0</v>
      </c>
      <c r="K1758" s="202">
        <v>0</v>
      </c>
      <c r="L1758" s="203">
        <v>0</v>
      </c>
      <c r="M1758" s="202">
        <v>0</v>
      </c>
      <c r="N1758" s="203">
        <v>0</v>
      </c>
      <c r="O1758" s="201"/>
      <c r="P1758" s="204">
        <v>0</v>
      </c>
      <c r="Q1758" s="204">
        <v>0</v>
      </c>
      <c r="R1758" s="205">
        <v>0</v>
      </c>
      <c r="S1758" s="186"/>
    </row>
    <row r="1759" spans="1:19" s="184" customFormat="1" ht="18" customHeight="1">
      <c r="A1759" s="186"/>
      <c r="B1759" s="200" t="s">
        <v>1007</v>
      </c>
      <c r="C1759" s="201"/>
      <c r="D1759" s="201"/>
      <c r="E1759" s="202">
        <v>0</v>
      </c>
      <c r="F1759" s="203">
        <v>0</v>
      </c>
      <c r="G1759" s="202">
        <v>0</v>
      </c>
      <c r="H1759" s="203">
        <v>0</v>
      </c>
      <c r="I1759" s="202">
        <v>0</v>
      </c>
      <c r="J1759" s="203">
        <v>0</v>
      </c>
      <c r="K1759" s="202">
        <v>0</v>
      </c>
      <c r="L1759" s="203">
        <v>0</v>
      </c>
      <c r="M1759" s="202">
        <v>0</v>
      </c>
      <c r="N1759" s="203">
        <v>0</v>
      </c>
      <c r="O1759" s="201"/>
      <c r="P1759" s="204">
        <v>0</v>
      </c>
      <c r="Q1759" s="204">
        <v>0</v>
      </c>
      <c r="R1759" s="206"/>
      <c r="S1759" s="186"/>
    </row>
    <row r="1760" spans="1:19" s="184" customFormat="1" ht="18" customHeight="1">
      <c r="A1760" s="186"/>
      <c r="B1760" s="207" t="s">
        <v>887</v>
      </c>
      <c r="C1760" s="208"/>
      <c r="D1760" s="208"/>
      <c r="E1760" s="209">
        <v>4</v>
      </c>
      <c r="F1760" s="210">
        <v>9.5923261390887284E-3</v>
      </c>
      <c r="G1760" s="209">
        <v>413</v>
      </c>
      <c r="H1760" s="210">
        <v>1</v>
      </c>
      <c r="I1760" s="209">
        <v>6385</v>
      </c>
      <c r="J1760" s="210">
        <v>1</v>
      </c>
      <c r="K1760" s="209">
        <v>48</v>
      </c>
      <c r="L1760" s="210">
        <v>0.11622276029055691</v>
      </c>
      <c r="M1760" s="209">
        <v>1170</v>
      </c>
      <c r="N1760" s="210">
        <v>0.18324197337509787</v>
      </c>
      <c r="O1760" s="208"/>
      <c r="P1760" s="211">
        <v>15.460048426150122</v>
      </c>
      <c r="Q1760" s="211">
        <v>10.013698630136986</v>
      </c>
      <c r="R1760" s="212">
        <v>38.946428571428569</v>
      </c>
      <c r="S1760" s="186"/>
    </row>
    <row r="1761" spans="1:19" s="184" customFormat="1" ht="15.75" customHeight="1">
      <c r="A1761" s="186"/>
      <c r="B1761" s="255" t="s">
        <v>988</v>
      </c>
      <c r="C1761" s="255"/>
      <c r="D1761" s="255"/>
      <c r="E1761" s="255"/>
      <c r="F1761" s="255"/>
      <c r="G1761" s="255"/>
      <c r="H1761" s="255"/>
      <c r="I1761" s="255"/>
      <c r="J1761" s="255"/>
      <c r="K1761" s="255"/>
      <c r="L1761" s="255"/>
      <c r="M1761" s="255"/>
      <c r="N1761" s="255"/>
      <c r="O1761" s="255"/>
      <c r="P1761" s="255"/>
      <c r="Q1761" s="255"/>
      <c r="R1761" s="255"/>
      <c r="S1761" s="186"/>
    </row>
    <row r="1762" spans="1:19" s="184" customFormat="1" ht="9" customHeight="1">
      <c r="A1762" s="186"/>
      <c r="B1762" s="186"/>
      <c r="C1762" s="186"/>
      <c r="D1762" s="186"/>
      <c r="E1762" s="186"/>
      <c r="F1762" s="186"/>
      <c r="G1762" s="186"/>
      <c r="H1762" s="186"/>
      <c r="I1762" s="186"/>
      <c r="J1762" s="186"/>
      <c r="K1762" s="186"/>
      <c r="L1762" s="186"/>
      <c r="M1762" s="186"/>
      <c r="N1762" s="186"/>
      <c r="O1762" s="186"/>
      <c r="P1762" s="186"/>
      <c r="Q1762" s="186"/>
      <c r="R1762" s="186"/>
      <c r="S1762" s="186"/>
    </row>
    <row r="1763" spans="1:19" s="184" customFormat="1" ht="9" customHeight="1">
      <c r="A1763" s="186"/>
      <c r="B1763" s="186"/>
      <c r="C1763" s="186"/>
      <c r="D1763" s="186"/>
      <c r="E1763" s="186"/>
      <c r="F1763" s="186"/>
      <c r="G1763" s="186"/>
      <c r="H1763" s="186"/>
      <c r="I1763" s="186"/>
      <c r="J1763" s="186"/>
      <c r="K1763" s="186"/>
      <c r="L1763" s="186"/>
      <c r="M1763" s="186"/>
      <c r="N1763" s="186"/>
      <c r="O1763" s="186"/>
      <c r="P1763" s="186"/>
      <c r="Q1763" s="186"/>
      <c r="R1763" s="186"/>
      <c r="S1763" s="186"/>
    </row>
    <row r="1764" spans="1:19" s="184" customFormat="1" ht="18" customHeight="1">
      <c r="A1764" s="186"/>
      <c r="B1764" s="187" t="s">
        <v>3712</v>
      </c>
      <c r="C1764" s="186"/>
      <c r="D1764" s="186"/>
      <c r="E1764" s="186"/>
      <c r="F1764" s="186"/>
      <c r="G1764" s="186"/>
      <c r="H1764" s="186"/>
      <c r="I1764" s="186"/>
      <c r="J1764" s="186"/>
      <c r="K1764" s="186"/>
      <c r="L1764" s="186"/>
      <c r="M1764" s="186"/>
      <c r="N1764" s="186"/>
      <c r="O1764" s="186"/>
      <c r="P1764" s="186"/>
      <c r="Q1764" s="186"/>
      <c r="R1764" s="186"/>
      <c r="S1764" s="186"/>
    </row>
    <row r="1765" spans="1:19" s="184" customFormat="1" ht="27" customHeight="1">
      <c r="A1765" s="186"/>
      <c r="B1765" s="247"/>
      <c r="C1765" s="188"/>
      <c r="D1765" s="248"/>
      <c r="E1765" s="248"/>
      <c r="F1765" s="248"/>
      <c r="G1765" s="249" t="s">
        <v>893</v>
      </c>
      <c r="H1765" s="249"/>
      <c r="I1765" s="249"/>
      <c r="J1765" s="249"/>
      <c r="K1765" s="249"/>
      <c r="L1765" s="249"/>
      <c r="M1765" s="249"/>
      <c r="N1765" s="249"/>
      <c r="O1765" s="249"/>
      <c r="P1765" s="249"/>
      <c r="Q1765" s="249"/>
      <c r="R1765" s="249"/>
      <c r="S1765" s="186"/>
    </row>
    <row r="1766" spans="1:19" s="184" customFormat="1" ht="18" customHeight="1">
      <c r="A1766" s="186"/>
      <c r="B1766" s="247"/>
      <c r="C1766" s="189"/>
      <c r="D1766" s="248"/>
      <c r="E1766" s="248"/>
      <c r="F1766" s="248"/>
      <c r="G1766" s="250" t="s">
        <v>839</v>
      </c>
      <c r="H1766" s="250"/>
      <c r="I1766" s="250"/>
      <c r="J1766" s="250"/>
      <c r="K1766" s="251" t="s">
        <v>894</v>
      </c>
      <c r="L1766" s="251"/>
      <c r="M1766" s="251"/>
      <c r="N1766" s="251"/>
      <c r="O1766" s="251" t="s">
        <v>895</v>
      </c>
      <c r="P1766" s="252" t="s">
        <v>896</v>
      </c>
      <c r="Q1766" s="252"/>
      <c r="R1766" s="252"/>
      <c r="S1766" s="186"/>
    </row>
    <row r="1767" spans="1:19" s="184" customFormat="1" ht="18" customHeight="1">
      <c r="A1767" s="186"/>
      <c r="B1767" s="253" t="s">
        <v>275</v>
      </c>
      <c r="C1767" s="250" t="s">
        <v>998</v>
      </c>
      <c r="D1767" s="250" t="s">
        <v>897</v>
      </c>
      <c r="E1767" s="254" t="s">
        <v>849</v>
      </c>
      <c r="F1767" s="254"/>
      <c r="G1767" s="250" t="s">
        <v>898</v>
      </c>
      <c r="H1767" s="250"/>
      <c r="I1767" s="250" t="s">
        <v>899</v>
      </c>
      <c r="J1767" s="250"/>
      <c r="K1767" s="251" t="s">
        <v>898</v>
      </c>
      <c r="L1767" s="251"/>
      <c r="M1767" s="251" t="s">
        <v>899</v>
      </c>
      <c r="N1767" s="251"/>
      <c r="O1767" s="251"/>
      <c r="P1767" s="252"/>
      <c r="Q1767" s="252"/>
      <c r="R1767" s="252"/>
      <c r="S1767" s="186"/>
    </row>
    <row r="1768" spans="1:19" s="184" customFormat="1" ht="45.75" customHeight="1">
      <c r="A1768" s="186"/>
      <c r="B1768" s="253"/>
      <c r="C1768" s="250"/>
      <c r="D1768" s="250"/>
      <c r="E1768" s="190" t="s">
        <v>900</v>
      </c>
      <c r="F1768" s="190" t="s">
        <v>901</v>
      </c>
      <c r="G1768" s="190" t="s">
        <v>900</v>
      </c>
      <c r="H1768" s="191" t="s">
        <v>902</v>
      </c>
      <c r="I1768" s="190" t="s">
        <v>900</v>
      </c>
      <c r="J1768" s="191" t="s">
        <v>902</v>
      </c>
      <c r="K1768" s="191" t="s">
        <v>900</v>
      </c>
      <c r="L1768" s="191" t="s">
        <v>901</v>
      </c>
      <c r="M1768" s="191" t="s">
        <v>900</v>
      </c>
      <c r="N1768" s="191" t="s">
        <v>901</v>
      </c>
      <c r="O1768" s="251"/>
      <c r="P1768" s="191" t="s">
        <v>903</v>
      </c>
      <c r="Q1768" s="191" t="s">
        <v>904</v>
      </c>
      <c r="R1768" s="192" t="s">
        <v>905</v>
      </c>
      <c r="S1768" s="186"/>
    </row>
    <row r="1769" spans="1:19" s="184" customFormat="1" ht="15" customHeight="1">
      <c r="A1769" s="186"/>
      <c r="B1769" s="193" t="s">
        <v>513</v>
      </c>
      <c r="C1769" s="194" t="s">
        <v>999</v>
      </c>
      <c r="D1769" s="194" t="s">
        <v>914</v>
      </c>
      <c r="E1769" s="195">
        <v>1</v>
      </c>
      <c r="F1769" s="196">
        <v>0.5</v>
      </c>
      <c r="G1769" s="195">
        <v>1</v>
      </c>
      <c r="H1769" s="196">
        <v>2.5974025974025974E-3</v>
      </c>
      <c r="I1769" s="195">
        <v>2</v>
      </c>
      <c r="J1769" s="196">
        <v>5.3951982735365523E-4</v>
      </c>
      <c r="K1769" s="195"/>
      <c r="L1769" s="196"/>
      <c r="M1769" s="195"/>
      <c r="N1769" s="196"/>
      <c r="O1769" s="197" t="s">
        <v>920</v>
      </c>
      <c r="P1769" s="198">
        <v>2</v>
      </c>
      <c r="Q1769" s="198">
        <v>2</v>
      </c>
      <c r="R1769" s="199"/>
      <c r="S1769" s="186"/>
    </row>
    <row r="1770" spans="1:19" s="184" customFormat="1" ht="15" customHeight="1">
      <c r="A1770" s="186"/>
      <c r="B1770" s="193" t="s">
        <v>666</v>
      </c>
      <c r="C1770" s="194" t="s">
        <v>943</v>
      </c>
      <c r="D1770" s="194" t="s">
        <v>914</v>
      </c>
      <c r="E1770" s="195">
        <v>2</v>
      </c>
      <c r="F1770" s="196">
        <v>1.1976047904191617E-2</v>
      </c>
      <c r="G1770" s="195">
        <v>165</v>
      </c>
      <c r="H1770" s="196">
        <v>0.42857142857142855</v>
      </c>
      <c r="I1770" s="195">
        <v>799</v>
      </c>
      <c r="J1770" s="196">
        <v>0.21553817102778527</v>
      </c>
      <c r="K1770" s="195">
        <v>10</v>
      </c>
      <c r="L1770" s="196">
        <v>6.0606060606060608E-2</v>
      </c>
      <c r="M1770" s="195">
        <v>60</v>
      </c>
      <c r="N1770" s="196">
        <v>7.5093867334167716E-2</v>
      </c>
      <c r="O1770" s="197" t="s">
        <v>930</v>
      </c>
      <c r="P1770" s="198">
        <v>4.8424242424242427</v>
      </c>
      <c r="Q1770" s="198">
        <v>4.1870967741935488</v>
      </c>
      <c r="R1770" s="199"/>
      <c r="S1770" s="186"/>
    </row>
    <row r="1771" spans="1:19" s="184" customFormat="1" ht="15" customHeight="1">
      <c r="A1771" s="186"/>
      <c r="B1771" s="193" t="s">
        <v>711</v>
      </c>
      <c r="C1771" s="194" t="s">
        <v>917</v>
      </c>
      <c r="D1771" s="194" t="s">
        <v>914</v>
      </c>
      <c r="E1771" s="195"/>
      <c r="F1771" s="196"/>
      <c r="G1771" s="195">
        <v>8</v>
      </c>
      <c r="H1771" s="196">
        <v>2.0779220779220779E-2</v>
      </c>
      <c r="I1771" s="195">
        <v>19</v>
      </c>
      <c r="J1771" s="196">
        <v>5.1254383598597249E-3</v>
      </c>
      <c r="K1771" s="195"/>
      <c r="L1771" s="196"/>
      <c r="M1771" s="195"/>
      <c r="N1771" s="196"/>
      <c r="O1771" s="197" t="s">
        <v>930</v>
      </c>
      <c r="P1771" s="198">
        <v>2.375</v>
      </c>
      <c r="Q1771" s="198">
        <v>2.375</v>
      </c>
      <c r="R1771" s="199"/>
      <c r="S1771" s="186"/>
    </row>
    <row r="1772" spans="1:19" s="184" customFormat="1" ht="15" customHeight="1">
      <c r="A1772" s="186"/>
      <c r="B1772" s="193" t="s">
        <v>359</v>
      </c>
      <c r="C1772" s="194" t="s">
        <v>1004</v>
      </c>
      <c r="D1772" s="194" t="s">
        <v>914</v>
      </c>
      <c r="E1772" s="195">
        <v>3</v>
      </c>
      <c r="F1772" s="196">
        <v>0.25</v>
      </c>
      <c r="G1772" s="195">
        <v>9</v>
      </c>
      <c r="H1772" s="196">
        <v>2.3376623376623377E-2</v>
      </c>
      <c r="I1772" s="195">
        <v>110</v>
      </c>
      <c r="J1772" s="196">
        <v>2.967359050445104E-2</v>
      </c>
      <c r="K1772" s="195">
        <v>3</v>
      </c>
      <c r="L1772" s="196">
        <v>0.33333333333333331</v>
      </c>
      <c r="M1772" s="195">
        <v>10</v>
      </c>
      <c r="N1772" s="196">
        <v>9.0909090909090912E-2</v>
      </c>
      <c r="O1772" s="197" t="s">
        <v>931</v>
      </c>
      <c r="P1772" s="198">
        <v>12.222222222222221</v>
      </c>
      <c r="Q1772" s="198">
        <v>9.1666666666666661</v>
      </c>
      <c r="R1772" s="199"/>
      <c r="S1772" s="186"/>
    </row>
    <row r="1773" spans="1:19" s="184" customFormat="1" ht="15" customHeight="1">
      <c r="A1773" s="186"/>
      <c r="B1773" s="193" t="s">
        <v>810</v>
      </c>
      <c r="C1773" s="194" t="s">
        <v>926</v>
      </c>
      <c r="D1773" s="194" t="s">
        <v>914</v>
      </c>
      <c r="E1773" s="195"/>
      <c r="F1773" s="196"/>
      <c r="G1773" s="195">
        <v>1</v>
      </c>
      <c r="H1773" s="196">
        <v>2.5974025974025974E-3</v>
      </c>
      <c r="I1773" s="195">
        <v>14</v>
      </c>
      <c r="J1773" s="196">
        <v>3.7766387914755866E-3</v>
      </c>
      <c r="K1773" s="195"/>
      <c r="L1773" s="196"/>
      <c r="M1773" s="195"/>
      <c r="N1773" s="196"/>
      <c r="O1773" s="197" t="s">
        <v>980</v>
      </c>
      <c r="P1773" s="198">
        <v>14</v>
      </c>
      <c r="Q1773" s="198">
        <v>14</v>
      </c>
      <c r="R1773" s="199"/>
      <c r="S1773" s="186"/>
    </row>
    <row r="1774" spans="1:19" s="184" customFormat="1" ht="15" customHeight="1">
      <c r="A1774" s="186"/>
      <c r="B1774" s="193" t="s">
        <v>573</v>
      </c>
      <c r="C1774" s="194" t="s">
        <v>924</v>
      </c>
      <c r="D1774" s="194" t="s">
        <v>914</v>
      </c>
      <c r="E1774" s="195"/>
      <c r="F1774" s="196"/>
      <c r="G1774" s="195">
        <v>2</v>
      </c>
      <c r="H1774" s="196">
        <v>5.1948051948051948E-3</v>
      </c>
      <c r="I1774" s="195">
        <v>12</v>
      </c>
      <c r="J1774" s="196">
        <v>3.2371189641219314E-3</v>
      </c>
      <c r="K1774" s="195"/>
      <c r="L1774" s="196"/>
      <c r="M1774" s="195"/>
      <c r="N1774" s="196"/>
      <c r="O1774" s="197" t="s">
        <v>951</v>
      </c>
      <c r="P1774" s="198">
        <v>6</v>
      </c>
      <c r="Q1774" s="198">
        <v>6</v>
      </c>
      <c r="R1774" s="199"/>
      <c r="S1774" s="186"/>
    </row>
    <row r="1775" spans="1:19" s="184" customFormat="1" ht="15" customHeight="1">
      <c r="A1775" s="186"/>
      <c r="B1775" s="193" t="s">
        <v>664</v>
      </c>
      <c r="C1775" s="194" t="s">
        <v>943</v>
      </c>
      <c r="D1775" s="194" t="s">
        <v>907</v>
      </c>
      <c r="E1775" s="195">
        <v>1</v>
      </c>
      <c r="F1775" s="196">
        <v>0.33333333333333331</v>
      </c>
      <c r="G1775" s="195">
        <v>2</v>
      </c>
      <c r="H1775" s="196">
        <v>5.1948051948051948E-3</v>
      </c>
      <c r="I1775" s="195">
        <v>13</v>
      </c>
      <c r="J1775" s="196">
        <v>3.5068788777987592E-3</v>
      </c>
      <c r="K1775" s="195"/>
      <c r="L1775" s="196"/>
      <c r="M1775" s="195"/>
      <c r="N1775" s="196"/>
      <c r="O1775" s="197" t="s">
        <v>925</v>
      </c>
      <c r="P1775" s="198">
        <v>6.5</v>
      </c>
      <c r="Q1775" s="198">
        <v>6.5</v>
      </c>
      <c r="R1775" s="199">
        <v>1.5</v>
      </c>
      <c r="S1775" s="186"/>
    </row>
    <row r="1776" spans="1:19" s="184" customFormat="1" ht="15" customHeight="1">
      <c r="A1776" s="186"/>
      <c r="B1776" s="193" t="s">
        <v>707</v>
      </c>
      <c r="C1776" s="194" t="s">
        <v>917</v>
      </c>
      <c r="D1776" s="194" t="s">
        <v>914</v>
      </c>
      <c r="E1776" s="195"/>
      <c r="F1776" s="196"/>
      <c r="G1776" s="195">
        <v>1</v>
      </c>
      <c r="H1776" s="196">
        <v>2.5974025974025974E-3</v>
      </c>
      <c r="I1776" s="195">
        <v>3</v>
      </c>
      <c r="J1776" s="196">
        <v>8.0927974103048284E-4</v>
      </c>
      <c r="K1776" s="195"/>
      <c r="L1776" s="196"/>
      <c r="M1776" s="195"/>
      <c r="N1776" s="196"/>
      <c r="O1776" s="197" t="s">
        <v>920</v>
      </c>
      <c r="P1776" s="198">
        <v>3</v>
      </c>
      <c r="Q1776" s="198">
        <v>3</v>
      </c>
      <c r="R1776" s="199"/>
      <c r="S1776" s="186"/>
    </row>
    <row r="1777" spans="1:19" s="184" customFormat="1" ht="15" customHeight="1">
      <c r="A1777" s="186"/>
      <c r="B1777" s="193" t="s">
        <v>445</v>
      </c>
      <c r="C1777" s="194" t="s">
        <v>1001</v>
      </c>
      <c r="D1777" s="194" t="s">
        <v>914</v>
      </c>
      <c r="E1777" s="195"/>
      <c r="F1777" s="196"/>
      <c r="G1777" s="195">
        <v>2</v>
      </c>
      <c r="H1777" s="196">
        <v>5.1948051948051948E-3</v>
      </c>
      <c r="I1777" s="195">
        <v>7</v>
      </c>
      <c r="J1777" s="196">
        <v>1.8883193957377933E-3</v>
      </c>
      <c r="K1777" s="195"/>
      <c r="L1777" s="196"/>
      <c r="M1777" s="195"/>
      <c r="N1777" s="196"/>
      <c r="O1777" s="197" t="s">
        <v>928</v>
      </c>
      <c r="P1777" s="198">
        <v>3.5</v>
      </c>
      <c r="Q1777" s="198">
        <v>3.5</v>
      </c>
      <c r="R1777" s="199"/>
      <c r="S1777" s="186"/>
    </row>
    <row r="1778" spans="1:19" s="184" customFormat="1" ht="15" customHeight="1">
      <c r="A1778" s="186"/>
      <c r="B1778" s="193" t="s">
        <v>577</v>
      </c>
      <c r="C1778" s="194" t="s">
        <v>924</v>
      </c>
      <c r="D1778" s="194" t="s">
        <v>914</v>
      </c>
      <c r="E1778" s="195"/>
      <c r="F1778" s="196"/>
      <c r="G1778" s="195">
        <v>1</v>
      </c>
      <c r="H1778" s="196">
        <v>2.5974025974025974E-3</v>
      </c>
      <c r="I1778" s="195">
        <v>4</v>
      </c>
      <c r="J1778" s="196">
        <v>1.0790396547073105E-3</v>
      </c>
      <c r="K1778" s="195"/>
      <c r="L1778" s="196"/>
      <c r="M1778" s="195"/>
      <c r="N1778" s="196"/>
      <c r="O1778" s="197" t="s">
        <v>924</v>
      </c>
      <c r="P1778" s="198">
        <v>4</v>
      </c>
      <c r="Q1778" s="198">
        <v>4</v>
      </c>
      <c r="R1778" s="199"/>
      <c r="S1778" s="186"/>
    </row>
    <row r="1779" spans="1:19" s="184" customFormat="1" ht="15" customHeight="1">
      <c r="A1779" s="186"/>
      <c r="B1779" s="193" t="s">
        <v>567</v>
      </c>
      <c r="C1779" s="194" t="s">
        <v>924</v>
      </c>
      <c r="D1779" s="194" t="s">
        <v>907</v>
      </c>
      <c r="E1779" s="195"/>
      <c r="F1779" s="196"/>
      <c r="G1779" s="195">
        <v>1</v>
      </c>
      <c r="H1779" s="196">
        <v>2.5974025974025974E-3</v>
      </c>
      <c r="I1779" s="195">
        <v>7</v>
      </c>
      <c r="J1779" s="196">
        <v>1.8883193957377933E-3</v>
      </c>
      <c r="K1779" s="195"/>
      <c r="L1779" s="196"/>
      <c r="M1779" s="195"/>
      <c r="N1779" s="196"/>
      <c r="O1779" s="197" t="s">
        <v>930</v>
      </c>
      <c r="P1779" s="198">
        <v>7</v>
      </c>
      <c r="Q1779" s="198">
        <v>7</v>
      </c>
      <c r="R1779" s="199">
        <v>4</v>
      </c>
      <c r="S1779" s="186"/>
    </row>
    <row r="1780" spans="1:19" s="184" customFormat="1" ht="15" customHeight="1">
      <c r="A1780" s="186"/>
      <c r="B1780" s="193" t="s">
        <v>403</v>
      </c>
      <c r="C1780" s="194" t="s">
        <v>1000</v>
      </c>
      <c r="D1780" s="194" t="s">
        <v>914</v>
      </c>
      <c r="E1780" s="195"/>
      <c r="F1780" s="196"/>
      <c r="G1780" s="195">
        <v>2</v>
      </c>
      <c r="H1780" s="196">
        <v>5.1948051948051948E-3</v>
      </c>
      <c r="I1780" s="195">
        <v>4</v>
      </c>
      <c r="J1780" s="196">
        <v>1.0790396547073105E-3</v>
      </c>
      <c r="K1780" s="195"/>
      <c r="L1780" s="196"/>
      <c r="M1780" s="195"/>
      <c r="N1780" s="196"/>
      <c r="O1780" s="197" t="s">
        <v>930</v>
      </c>
      <c r="P1780" s="198">
        <v>2</v>
      </c>
      <c r="Q1780" s="198">
        <v>2</v>
      </c>
      <c r="R1780" s="199"/>
      <c r="S1780" s="186"/>
    </row>
    <row r="1781" spans="1:19" s="184" customFormat="1" ht="15" customHeight="1">
      <c r="A1781" s="186"/>
      <c r="B1781" s="193" t="s">
        <v>677</v>
      </c>
      <c r="C1781" s="194" t="s">
        <v>926</v>
      </c>
      <c r="D1781" s="194" t="s">
        <v>914</v>
      </c>
      <c r="E1781" s="195"/>
      <c r="F1781" s="196"/>
      <c r="G1781" s="195">
        <v>2</v>
      </c>
      <c r="H1781" s="196">
        <v>5.1948051948051948E-3</v>
      </c>
      <c r="I1781" s="195">
        <v>23</v>
      </c>
      <c r="J1781" s="196">
        <v>6.2044780145670353E-3</v>
      </c>
      <c r="K1781" s="195"/>
      <c r="L1781" s="196"/>
      <c r="M1781" s="195"/>
      <c r="N1781" s="196"/>
      <c r="O1781" s="197" t="s">
        <v>952</v>
      </c>
      <c r="P1781" s="198">
        <v>11.5</v>
      </c>
      <c r="Q1781" s="198">
        <v>11.5</v>
      </c>
      <c r="R1781" s="199"/>
      <c r="S1781" s="186"/>
    </row>
    <row r="1782" spans="1:19" s="184" customFormat="1" ht="15" customHeight="1">
      <c r="A1782" s="186"/>
      <c r="B1782" s="193" t="s">
        <v>553</v>
      </c>
      <c r="C1782" s="194" t="s">
        <v>928</v>
      </c>
      <c r="D1782" s="194" t="s">
        <v>914</v>
      </c>
      <c r="E1782" s="195"/>
      <c r="F1782" s="196"/>
      <c r="G1782" s="195">
        <v>2</v>
      </c>
      <c r="H1782" s="196">
        <v>5.1948051948051948E-3</v>
      </c>
      <c r="I1782" s="195">
        <v>9</v>
      </c>
      <c r="J1782" s="196">
        <v>2.4278392230914487E-3</v>
      </c>
      <c r="K1782" s="195"/>
      <c r="L1782" s="196"/>
      <c r="M1782" s="195"/>
      <c r="N1782" s="196"/>
      <c r="O1782" s="197" t="s">
        <v>929</v>
      </c>
      <c r="P1782" s="198">
        <v>4.5</v>
      </c>
      <c r="Q1782" s="198">
        <v>4.5</v>
      </c>
      <c r="R1782" s="199"/>
      <c r="S1782" s="186"/>
    </row>
    <row r="1783" spans="1:19" s="184" customFormat="1" ht="15" customHeight="1">
      <c r="A1783" s="186"/>
      <c r="B1783" s="193" t="s">
        <v>469</v>
      </c>
      <c r="C1783" s="194" t="s">
        <v>1002</v>
      </c>
      <c r="D1783" s="194" t="s">
        <v>914</v>
      </c>
      <c r="E1783" s="195"/>
      <c r="F1783" s="196"/>
      <c r="G1783" s="195">
        <v>1</v>
      </c>
      <c r="H1783" s="196">
        <v>2.5974025974025974E-3</v>
      </c>
      <c r="I1783" s="195">
        <v>2</v>
      </c>
      <c r="J1783" s="196">
        <v>5.3951982735365523E-4</v>
      </c>
      <c r="K1783" s="195"/>
      <c r="L1783" s="196"/>
      <c r="M1783" s="195"/>
      <c r="N1783" s="196"/>
      <c r="O1783" s="197" t="s">
        <v>951</v>
      </c>
      <c r="P1783" s="198">
        <v>2</v>
      </c>
      <c r="Q1783" s="198">
        <v>2</v>
      </c>
      <c r="R1783" s="199"/>
      <c r="S1783" s="186"/>
    </row>
    <row r="1784" spans="1:19" s="184" customFormat="1" ht="15" customHeight="1">
      <c r="A1784" s="186"/>
      <c r="B1784" s="193" t="s">
        <v>659</v>
      </c>
      <c r="C1784" s="194" t="s">
        <v>943</v>
      </c>
      <c r="D1784" s="194" t="s">
        <v>914</v>
      </c>
      <c r="E1784" s="195"/>
      <c r="F1784" s="196"/>
      <c r="G1784" s="195">
        <v>4</v>
      </c>
      <c r="H1784" s="196">
        <v>1.038961038961039E-2</v>
      </c>
      <c r="I1784" s="195">
        <v>42</v>
      </c>
      <c r="J1784" s="196">
        <v>1.1329916374426759E-2</v>
      </c>
      <c r="K1784" s="195">
        <v>1</v>
      </c>
      <c r="L1784" s="196">
        <v>0.25</v>
      </c>
      <c r="M1784" s="195">
        <v>6</v>
      </c>
      <c r="N1784" s="196">
        <v>0.14285714285714285</v>
      </c>
      <c r="O1784" s="197" t="s">
        <v>926</v>
      </c>
      <c r="P1784" s="198">
        <v>10.5</v>
      </c>
      <c r="Q1784" s="198">
        <v>6</v>
      </c>
      <c r="R1784" s="199"/>
      <c r="S1784" s="186"/>
    </row>
    <row r="1785" spans="1:19" s="184" customFormat="1" ht="15" customHeight="1">
      <c r="A1785" s="186"/>
      <c r="B1785" s="193" t="s">
        <v>808</v>
      </c>
      <c r="C1785" s="194" t="s">
        <v>916</v>
      </c>
      <c r="D1785" s="194" t="s">
        <v>914</v>
      </c>
      <c r="E1785" s="195">
        <v>1</v>
      </c>
      <c r="F1785" s="196">
        <v>0.1</v>
      </c>
      <c r="G1785" s="195">
        <v>9</v>
      </c>
      <c r="H1785" s="196">
        <v>2.3376623376623377E-2</v>
      </c>
      <c r="I1785" s="195">
        <v>83</v>
      </c>
      <c r="J1785" s="196">
        <v>2.2390072835176692E-2</v>
      </c>
      <c r="K1785" s="195"/>
      <c r="L1785" s="196"/>
      <c r="M1785" s="195"/>
      <c r="N1785" s="196"/>
      <c r="O1785" s="197" t="s">
        <v>953</v>
      </c>
      <c r="P1785" s="198">
        <v>9.2222222222222214</v>
      </c>
      <c r="Q1785" s="198">
        <v>9.2222222222222214</v>
      </c>
      <c r="R1785" s="199"/>
      <c r="S1785" s="186"/>
    </row>
    <row r="1786" spans="1:19" s="184" customFormat="1" ht="15" customHeight="1">
      <c r="A1786" s="186"/>
      <c r="B1786" s="193" t="s">
        <v>660</v>
      </c>
      <c r="C1786" s="194" t="s">
        <v>943</v>
      </c>
      <c r="D1786" s="194" t="s">
        <v>914</v>
      </c>
      <c r="E1786" s="195">
        <v>2</v>
      </c>
      <c r="F1786" s="196">
        <v>6.6666666666666666E-2</v>
      </c>
      <c r="G1786" s="195">
        <v>28</v>
      </c>
      <c r="H1786" s="196">
        <v>7.2727272727272724E-2</v>
      </c>
      <c r="I1786" s="195">
        <v>101</v>
      </c>
      <c r="J1786" s="196">
        <v>2.724575128135959E-2</v>
      </c>
      <c r="K1786" s="195"/>
      <c r="L1786" s="196"/>
      <c r="M1786" s="195"/>
      <c r="N1786" s="196"/>
      <c r="O1786" s="197" t="s">
        <v>908</v>
      </c>
      <c r="P1786" s="198">
        <v>3.6071428571428572</v>
      </c>
      <c r="Q1786" s="198">
        <v>3.6071428571428572</v>
      </c>
      <c r="R1786" s="199"/>
      <c r="S1786" s="186"/>
    </row>
    <row r="1787" spans="1:19" s="184" customFormat="1" ht="15" customHeight="1">
      <c r="A1787" s="186"/>
      <c r="B1787" s="193" t="s">
        <v>443</v>
      </c>
      <c r="C1787" s="194" t="s">
        <v>1001</v>
      </c>
      <c r="D1787" s="194" t="s">
        <v>914</v>
      </c>
      <c r="E1787" s="195"/>
      <c r="F1787" s="196"/>
      <c r="G1787" s="195">
        <v>1</v>
      </c>
      <c r="H1787" s="196">
        <v>2.5974025974025974E-3</v>
      </c>
      <c r="I1787" s="195">
        <v>16</v>
      </c>
      <c r="J1787" s="196">
        <v>4.3161586188292418E-3</v>
      </c>
      <c r="K1787" s="195">
        <v>1</v>
      </c>
      <c r="L1787" s="196">
        <v>1</v>
      </c>
      <c r="M1787" s="195">
        <v>4</v>
      </c>
      <c r="N1787" s="196">
        <v>0.25</v>
      </c>
      <c r="O1787" s="197" t="s">
        <v>929</v>
      </c>
      <c r="P1787" s="198">
        <v>16</v>
      </c>
      <c r="Q1787" s="198"/>
      <c r="R1787" s="199"/>
      <c r="S1787" s="186"/>
    </row>
    <row r="1788" spans="1:19" s="184" customFormat="1" ht="15" customHeight="1">
      <c r="A1788" s="186"/>
      <c r="B1788" s="193" t="s">
        <v>774</v>
      </c>
      <c r="C1788" s="194" t="s">
        <v>943</v>
      </c>
      <c r="D1788" s="194" t="s">
        <v>907</v>
      </c>
      <c r="E1788" s="195"/>
      <c r="F1788" s="196"/>
      <c r="G1788" s="195">
        <v>2</v>
      </c>
      <c r="H1788" s="196">
        <v>5.1948051948051948E-3</v>
      </c>
      <c r="I1788" s="195">
        <v>12</v>
      </c>
      <c r="J1788" s="196">
        <v>3.2371189641219314E-3</v>
      </c>
      <c r="K1788" s="195"/>
      <c r="L1788" s="196"/>
      <c r="M1788" s="195"/>
      <c r="N1788" s="196"/>
      <c r="O1788" s="197" t="s">
        <v>942</v>
      </c>
      <c r="P1788" s="198">
        <v>6</v>
      </c>
      <c r="Q1788" s="198">
        <v>6</v>
      </c>
      <c r="R1788" s="199">
        <v>0.5</v>
      </c>
      <c r="S1788" s="186"/>
    </row>
    <row r="1789" spans="1:19" s="184" customFormat="1" ht="15" customHeight="1">
      <c r="A1789" s="186"/>
      <c r="B1789" s="193" t="s">
        <v>654</v>
      </c>
      <c r="C1789" s="194" t="s">
        <v>916</v>
      </c>
      <c r="D1789" s="194" t="s">
        <v>914</v>
      </c>
      <c r="E1789" s="195">
        <v>2</v>
      </c>
      <c r="F1789" s="196">
        <v>0.66666666666666663</v>
      </c>
      <c r="G1789" s="195">
        <v>1</v>
      </c>
      <c r="H1789" s="196">
        <v>2.5974025974025974E-3</v>
      </c>
      <c r="I1789" s="195">
        <v>7</v>
      </c>
      <c r="J1789" s="196">
        <v>1.8883193957377933E-3</v>
      </c>
      <c r="K1789" s="195"/>
      <c r="L1789" s="196"/>
      <c r="M1789" s="195"/>
      <c r="N1789" s="196"/>
      <c r="O1789" s="197" t="s">
        <v>923</v>
      </c>
      <c r="P1789" s="198">
        <v>7</v>
      </c>
      <c r="Q1789" s="198">
        <v>7</v>
      </c>
      <c r="R1789" s="199"/>
      <c r="S1789" s="186"/>
    </row>
    <row r="1790" spans="1:19" s="184" customFormat="1" ht="15" customHeight="1">
      <c r="A1790" s="186"/>
      <c r="B1790" s="193" t="s">
        <v>721</v>
      </c>
      <c r="C1790" s="194" t="s">
        <v>1569</v>
      </c>
      <c r="D1790" s="194" t="s">
        <v>907</v>
      </c>
      <c r="E1790" s="195"/>
      <c r="F1790" s="196"/>
      <c r="G1790" s="195">
        <v>86</v>
      </c>
      <c r="H1790" s="196">
        <v>0.22337662337662337</v>
      </c>
      <c r="I1790" s="195">
        <v>1860</v>
      </c>
      <c r="J1790" s="196">
        <v>0.50175343943889938</v>
      </c>
      <c r="K1790" s="195">
        <v>1</v>
      </c>
      <c r="L1790" s="196">
        <v>1.1627906976744186E-2</v>
      </c>
      <c r="M1790" s="195">
        <v>3</v>
      </c>
      <c r="N1790" s="196">
        <v>1.6129032258064516E-3</v>
      </c>
      <c r="O1790" s="197" t="s">
        <v>975</v>
      </c>
      <c r="P1790" s="198">
        <v>21.627906976744185</v>
      </c>
      <c r="Q1790" s="198">
        <v>21.494117647058822</v>
      </c>
      <c r="R1790" s="199">
        <v>6.3255813953488369</v>
      </c>
      <c r="S1790" s="186"/>
    </row>
    <row r="1791" spans="1:19" s="184" customFormat="1" ht="15" customHeight="1">
      <c r="A1791" s="186"/>
      <c r="B1791" s="193" t="s">
        <v>731</v>
      </c>
      <c r="C1791" s="194" t="s">
        <v>943</v>
      </c>
      <c r="D1791" s="194" t="s">
        <v>914</v>
      </c>
      <c r="E1791" s="195"/>
      <c r="F1791" s="196"/>
      <c r="G1791" s="195">
        <v>10</v>
      </c>
      <c r="H1791" s="196">
        <v>2.5974025974025976E-2</v>
      </c>
      <c r="I1791" s="195">
        <v>227</v>
      </c>
      <c r="J1791" s="196">
        <v>6.1235500404639868E-2</v>
      </c>
      <c r="K1791" s="195"/>
      <c r="L1791" s="196"/>
      <c r="M1791" s="195"/>
      <c r="N1791" s="196"/>
      <c r="O1791" s="197" t="s">
        <v>972</v>
      </c>
      <c r="P1791" s="198">
        <v>22.7</v>
      </c>
      <c r="Q1791" s="198">
        <v>22.7</v>
      </c>
      <c r="R1791" s="199"/>
      <c r="S1791" s="186"/>
    </row>
    <row r="1792" spans="1:19" s="184" customFormat="1" ht="15" customHeight="1">
      <c r="A1792" s="186"/>
      <c r="B1792" s="193" t="s">
        <v>716</v>
      </c>
      <c r="C1792" s="194" t="s">
        <v>943</v>
      </c>
      <c r="D1792" s="194" t="s">
        <v>914</v>
      </c>
      <c r="E1792" s="195"/>
      <c r="F1792" s="196"/>
      <c r="G1792" s="195">
        <v>6</v>
      </c>
      <c r="H1792" s="196">
        <v>1.5584415584415584E-2</v>
      </c>
      <c r="I1792" s="195">
        <v>68</v>
      </c>
      <c r="J1792" s="196">
        <v>1.8343674130024277E-2</v>
      </c>
      <c r="K1792" s="195"/>
      <c r="L1792" s="196"/>
      <c r="M1792" s="195"/>
      <c r="N1792" s="196"/>
      <c r="O1792" s="197" t="s">
        <v>963</v>
      </c>
      <c r="P1792" s="198">
        <v>11.333333333333334</v>
      </c>
      <c r="Q1792" s="198">
        <v>11.333333333333334</v>
      </c>
      <c r="R1792" s="199"/>
      <c r="S1792" s="186"/>
    </row>
    <row r="1793" spans="1:19" s="184" customFormat="1" ht="15" customHeight="1">
      <c r="A1793" s="186"/>
      <c r="B1793" s="193" t="s">
        <v>658</v>
      </c>
      <c r="C1793" s="194" t="s">
        <v>943</v>
      </c>
      <c r="D1793" s="194" t="s">
        <v>907</v>
      </c>
      <c r="E1793" s="195"/>
      <c r="F1793" s="196"/>
      <c r="G1793" s="195">
        <v>2</v>
      </c>
      <c r="H1793" s="196">
        <v>5.1948051948051948E-3</v>
      </c>
      <c r="I1793" s="195">
        <v>6</v>
      </c>
      <c r="J1793" s="196">
        <v>1.6185594820609657E-3</v>
      </c>
      <c r="K1793" s="195"/>
      <c r="L1793" s="196"/>
      <c r="M1793" s="195"/>
      <c r="N1793" s="196"/>
      <c r="O1793" s="197" t="s">
        <v>952</v>
      </c>
      <c r="P1793" s="198">
        <v>3</v>
      </c>
      <c r="Q1793" s="198">
        <v>3</v>
      </c>
      <c r="R1793" s="199">
        <v>0.5</v>
      </c>
      <c r="S1793" s="186"/>
    </row>
    <row r="1794" spans="1:19" s="184" customFormat="1" ht="15" customHeight="1">
      <c r="A1794" s="186"/>
      <c r="B1794" s="193" t="s">
        <v>588</v>
      </c>
      <c r="C1794" s="194" t="s">
        <v>924</v>
      </c>
      <c r="D1794" s="194" t="s">
        <v>914</v>
      </c>
      <c r="E1794" s="195"/>
      <c r="F1794" s="196"/>
      <c r="G1794" s="195">
        <v>1</v>
      </c>
      <c r="H1794" s="196">
        <v>2.5974025974025974E-3</v>
      </c>
      <c r="I1794" s="195">
        <v>5</v>
      </c>
      <c r="J1794" s="196">
        <v>1.3487995683841381E-3</v>
      </c>
      <c r="K1794" s="195"/>
      <c r="L1794" s="196"/>
      <c r="M1794" s="195"/>
      <c r="N1794" s="196"/>
      <c r="O1794" s="197" t="s">
        <v>924</v>
      </c>
      <c r="P1794" s="198">
        <v>5</v>
      </c>
      <c r="Q1794" s="198">
        <v>5</v>
      </c>
      <c r="R1794" s="199"/>
      <c r="S1794" s="186"/>
    </row>
    <row r="1795" spans="1:19" s="184" customFormat="1" ht="15" customHeight="1">
      <c r="A1795" s="186"/>
      <c r="B1795" s="193" t="s">
        <v>710</v>
      </c>
      <c r="C1795" s="194" t="s">
        <v>917</v>
      </c>
      <c r="D1795" s="194" t="s">
        <v>914</v>
      </c>
      <c r="E1795" s="195">
        <v>8</v>
      </c>
      <c r="F1795" s="196">
        <v>0.66666666666666663</v>
      </c>
      <c r="G1795" s="195">
        <v>4</v>
      </c>
      <c r="H1795" s="196">
        <v>1.038961038961039E-2</v>
      </c>
      <c r="I1795" s="195">
        <v>8</v>
      </c>
      <c r="J1795" s="196">
        <v>2.1580793094146209E-3</v>
      </c>
      <c r="K1795" s="195"/>
      <c r="L1795" s="196"/>
      <c r="M1795" s="195"/>
      <c r="N1795" s="196"/>
      <c r="O1795" s="197" t="s">
        <v>930</v>
      </c>
      <c r="P1795" s="198">
        <v>2</v>
      </c>
      <c r="Q1795" s="198">
        <v>2</v>
      </c>
      <c r="R1795" s="199"/>
      <c r="S1795" s="186"/>
    </row>
    <row r="1796" spans="1:19" s="184" customFormat="1" ht="15" customHeight="1">
      <c r="A1796" s="186"/>
      <c r="B1796" s="193" t="s">
        <v>675</v>
      </c>
      <c r="C1796" s="194" t="s">
        <v>926</v>
      </c>
      <c r="D1796" s="194" t="s">
        <v>914</v>
      </c>
      <c r="E1796" s="195"/>
      <c r="F1796" s="196"/>
      <c r="G1796" s="195">
        <v>2</v>
      </c>
      <c r="H1796" s="196">
        <v>5.1948051948051948E-3</v>
      </c>
      <c r="I1796" s="195">
        <v>19</v>
      </c>
      <c r="J1796" s="196">
        <v>5.1254383598597249E-3</v>
      </c>
      <c r="K1796" s="195"/>
      <c r="L1796" s="196"/>
      <c r="M1796" s="195"/>
      <c r="N1796" s="196"/>
      <c r="O1796" s="197" t="s">
        <v>943</v>
      </c>
      <c r="P1796" s="198">
        <v>9.5</v>
      </c>
      <c r="Q1796" s="198">
        <v>9.5</v>
      </c>
      <c r="R1796" s="199"/>
      <c r="S1796" s="186"/>
    </row>
    <row r="1797" spans="1:19" s="184" customFormat="1" ht="15" customHeight="1">
      <c r="A1797" s="186"/>
      <c r="B1797" s="193" t="s">
        <v>289</v>
      </c>
      <c r="C1797" s="194" t="s">
        <v>1003</v>
      </c>
      <c r="D1797" s="194" t="s">
        <v>914</v>
      </c>
      <c r="E1797" s="195"/>
      <c r="F1797" s="196"/>
      <c r="G1797" s="195">
        <v>1</v>
      </c>
      <c r="H1797" s="196">
        <v>2.5974025974025974E-3</v>
      </c>
      <c r="I1797" s="195">
        <v>4</v>
      </c>
      <c r="J1797" s="196">
        <v>1.0790396547073105E-3</v>
      </c>
      <c r="K1797" s="195"/>
      <c r="L1797" s="196"/>
      <c r="M1797" s="195"/>
      <c r="N1797" s="196"/>
      <c r="O1797" s="197" t="s">
        <v>920</v>
      </c>
      <c r="P1797" s="198">
        <v>4</v>
      </c>
      <c r="Q1797" s="198">
        <v>4</v>
      </c>
      <c r="R1797" s="199"/>
      <c r="S1797" s="186"/>
    </row>
    <row r="1798" spans="1:19" s="184" customFormat="1" ht="15" customHeight="1">
      <c r="A1798" s="186"/>
      <c r="B1798" s="193" t="s">
        <v>497</v>
      </c>
      <c r="C1798" s="194" t="s">
        <v>999</v>
      </c>
      <c r="D1798" s="194" t="s">
        <v>914</v>
      </c>
      <c r="E1798" s="195"/>
      <c r="F1798" s="196"/>
      <c r="G1798" s="195">
        <v>1</v>
      </c>
      <c r="H1798" s="196">
        <v>2.5974025974025974E-3</v>
      </c>
      <c r="I1798" s="195">
        <v>17</v>
      </c>
      <c r="J1798" s="196">
        <v>4.5859185325060692E-3</v>
      </c>
      <c r="K1798" s="195">
        <v>1</v>
      </c>
      <c r="L1798" s="196">
        <v>1</v>
      </c>
      <c r="M1798" s="195">
        <v>1</v>
      </c>
      <c r="N1798" s="196">
        <v>5.8823529411764705E-2</v>
      </c>
      <c r="O1798" s="197" t="s">
        <v>916</v>
      </c>
      <c r="P1798" s="198">
        <v>17</v>
      </c>
      <c r="Q1798" s="198"/>
      <c r="R1798" s="199"/>
      <c r="S1798" s="186"/>
    </row>
    <row r="1799" spans="1:19" s="184" customFormat="1" ht="15" customHeight="1">
      <c r="A1799" s="186"/>
      <c r="B1799" s="193" t="s">
        <v>369</v>
      </c>
      <c r="C1799" s="194" t="s">
        <v>1004</v>
      </c>
      <c r="D1799" s="194" t="s">
        <v>914</v>
      </c>
      <c r="E1799" s="195"/>
      <c r="F1799" s="196"/>
      <c r="G1799" s="195">
        <v>1</v>
      </c>
      <c r="H1799" s="196">
        <v>2.5974025974025974E-3</v>
      </c>
      <c r="I1799" s="195">
        <v>2</v>
      </c>
      <c r="J1799" s="196">
        <v>5.3951982735365523E-4</v>
      </c>
      <c r="K1799" s="195"/>
      <c r="L1799" s="196"/>
      <c r="M1799" s="195"/>
      <c r="N1799" s="196"/>
      <c r="O1799" s="197" t="s">
        <v>929</v>
      </c>
      <c r="P1799" s="198">
        <v>2</v>
      </c>
      <c r="Q1799" s="198">
        <v>2</v>
      </c>
      <c r="R1799" s="199"/>
      <c r="S1799" s="186"/>
    </row>
    <row r="1800" spans="1:19" s="184" customFormat="1" ht="15" customHeight="1">
      <c r="A1800" s="186"/>
      <c r="B1800" s="193" t="s">
        <v>291</v>
      </c>
      <c r="C1800" s="194" t="s">
        <v>1003</v>
      </c>
      <c r="D1800" s="194" t="s">
        <v>914</v>
      </c>
      <c r="E1800" s="195">
        <v>1</v>
      </c>
      <c r="F1800" s="196">
        <v>0.5</v>
      </c>
      <c r="G1800" s="195">
        <v>1</v>
      </c>
      <c r="H1800" s="196">
        <v>2.5974025974025974E-3</v>
      </c>
      <c r="I1800" s="195">
        <v>4</v>
      </c>
      <c r="J1800" s="196">
        <v>1.0790396547073105E-3</v>
      </c>
      <c r="K1800" s="195"/>
      <c r="L1800" s="196"/>
      <c r="M1800" s="195"/>
      <c r="N1800" s="196"/>
      <c r="O1800" s="197" t="s">
        <v>920</v>
      </c>
      <c r="P1800" s="198">
        <v>4</v>
      </c>
      <c r="Q1800" s="198">
        <v>4</v>
      </c>
      <c r="R1800" s="199"/>
      <c r="S1800" s="186"/>
    </row>
    <row r="1801" spans="1:19" s="184" customFormat="1" ht="15" customHeight="1">
      <c r="A1801" s="186"/>
      <c r="B1801" s="193" t="s">
        <v>534</v>
      </c>
      <c r="C1801" s="194" t="s">
        <v>1567</v>
      </c>
      <c r="D1801" s="194" t="s">
        <v>914</v>
      </c>
      <c r="E1801" s="195"/>
      <c r="F1801" s="196"/>
      <c r="G1801" s="195">
        <v>1</v>
      </c>
      <c r="H1801" s="196">
        <v>2.5974025974025974E-3</v>
      </c>
      <c r="I1801" s="195">
        <v>7</v>
      </c>
      <c r="J1801" s="196">
        <v>1.8883193957377933E-3</v>
      </c>
      <c r="K1801" s="195"/>
      <c r="L1801" s="196"/>
      <c r="M1801" s="195"/>
      <c r="N1801" s="196"/>
      <c r="O1801" s="197" t="s">
        <v>925</v>
      </c>
      <c r="P1801" s="198">
        <v>7</v>
      </c>
      <c r="Q1801" s="198">
        <v>7</v>
      </c>
      <c r="R1801" s="199"/>
      <c r="S1801" s="186"/>
    </row>
    <row r="1802" spans="1:19" s="184" customFormat="1" ht="15" customHeight="1">
      <c r="A1802" s="186"/>
      <c r="B1802" s="193" t="s">
        <v>795</v>
      </c>
      <c r="C1802" s="194" t="s">
        <v>1003</v>
      </c>
      <c r="D1802" s="194" t="s">
        <v>914</v>
      </c>
      <c r="E1802" s="195"/>
      <c r="F1802" s="196"/>
      <c r="G1802" s="195">
        <v>1</v>
      </c>
      <c r="H1802" s="196">
        <v>2.5974025974025974E-3</v>
      </c>
      <c r="I1802" s="195">
        <v>42</v>
      </c>
      <c r="J1802" s="196">
        <v>1.1329916374426759E-2</v>
      </c>
      <c r="K1802" s="195">
        <v>1</v>
      </c>
      <c r="L1802" s="196">
        <v>1</v>
      </c>
      <c r="M1802" s="195">
        <v>2</v>
      </c>
      <c r="N1802" s="196">
        <v>4.7619047619047616E-2</v>
      </c>
      <c r="O1802" s="197" t="s">
        <v>912</v>
      </c>
      <c r="P1802" s="198">
        <v>42</v>
      </c>
      <c r="Q1802" s="198"/>
      <c r="R1802" s="199"/>
      <c r="S1802" s="186"/>
    </row>
    <row r="1803" spans="1:19" s="184" customFormat="1" ht="15" customHeight="1">
      <c r="A1803" s="186"/>
      <c r="B1803" s="193" t="s">
        <v>673</v>
      </c>
      <c r="C1803" s="194" t="s">
        <v>926</v>
      </c>
      <c r="D1803" s="194" t="s">
        <v>914</v>
      </c>
      <c r="E1803" s="195">
        <v>1</v>
      </c>
      <c r="F1803" s="196">
        <v>5.2631578947368418E-2</v>
      </c>
      <c r="G1803" s="195">
        <v>18</v>
      </c>
      <c r="H1803" s="196">
        <v>4.6753246753246755E-2</v>
      </c>
      <c r="I1803" s="195">
        <v>126</v>
      </c>
      <c r="J1803" s="196">
        <v>3.3989749123280281E-2</v>
      </c>
      <c r="K1803" s="195">
        <v>1</v>
      </c>
      <c r="L1803" s="196">
        <v>5.5555555555555552E-2</v>
      </c>
      <c r="M1803" s="195">
        <v>1</v>
      </c>
      <c r="N1803" s="196">
        <v>7.9365079365079361E-3</v>
      </c>
      <c r="O1803" s="197" t="s">
        <v>924</v>
      </c>
      <c r="P1803" s="198">
        <v>7</v>
      </c>
      <c r="Q1803" s="198">
        <v>6.7058823529411766</v>
      </c>
      <c r="R1803" s="199"/>
      <c r="S1803" s="186"/>
    </row>
    <row r="1804" spans="1:19" s="184" customFormat="1" ht="15" customHeight="1">
      <c r="A1804" s="186"/>
      <c r="B1804" s="193" t="s">
        <v>363</v>
      </c>
      <c r="C1804" s="194" t="s">
        <v>1004</v>
      </c>
      <c r="D1804" s="194" t="s">
        <v>914</v>
      </c>
      <c r="E1804" s="195"/>
      <c r="F1804" s="196"/>
      <c r="G1804" s="195">
        <v>1</v>
      </c>
      <c r="H1804" s="196">
        <v>2.5974025974025974E-3</v>
      </c>
      <c r="I1804" s="195">
        <v>2</v>
      </c>
      <c r="J1804" s="196">
        <v>5.3951982735365523E-4</v>
      </c>
      <c r="K1804" s="195"/>
      <c r="L1804" s="196"/>
      <c r="M1804" s="195"/>
      <c r="N1804" s="196"/>
      <c r="O1804" s="197" t="s">
        <v>908</v>
      </c>
      <c r="P1804" s="198">
        <v>2</v>
      </c>
      <c r="Q1804" s="198">
        <v>2</v>
      </c>
      <c r="R1804" s="199"/>
      <c r="S1804" s="186"/>
    </row>
    <row r="1805" spans="1:19" s="184" customFormat="1" ht="15" customHeight="1">
      <c r="A1805" s="186"/>
      <c r="B1805" s="193" t="s">
        <v>651</v>
      </c>
      <c r="C1805" s="194" t="s">
        <v>916</v>
      </c>
      <c r="D1805" s="194" t="s">
        <v>907</v>
      </c>
      <c r="E1805" s="195"/>
      <c r="F1805" s="196"/>
      <c r="G1805" s="195">
        <v>1</v>
      </c>
      <c r="H1805" s="196">
        <v>2.5974025974025974E-3</v>
      </c>
      <c r="I1805" s="195">
        <v>3</v>
      </c>
      <c r="J1805" s="196">
        <v>8.0927974103048284E-4</v>
      </c>
      <c r="K1805" s="195"/>
      <c r="L1805" s="196"/>
      <c r="M1805" s="195"/>
      <c r="N1805" s="196"/>
      <c r="O1805" s="197" t="s">
        <v>917</v>
      </c>
      <c r="P1805" s="198">
        <v>3</v>
      </c>
      <c r="Q1805" s="198">
        <v>3</v>
      </c>
      <c r="R1805" s="199">
        <v>2</v>
      </c>
      <c r="S1805" s="186"/>
    </row>
    <row r="1806" spans="1:19" s="184" customFormat="1" ht="15" customHeight="1">
      <c r="A1806" s="186"/>
      <c r="B1806" s="193" t="s">
        <v>371</v>
      </c>
      <c r="C1806" s="194" t="s">
        <v>1004</v>
      </c>
      <c r="D1806" s="194" t="s">
        <v>914</v>
      </c>
      <c r="E1806" s="195"/>
      <c r="F1806" s="196"/>
      <c r="G1806" s="195">
        <v>1</v>
      </c>
      <c r="H1806" s="196">
        <v>2.5974025974025974E-3</v>
      </c>
      <c r="I1806" s="195">
        <v>2</v>
      </c>
      <c r="J1806" s="196">
        <v>5.3951982735365523E-4</v>
      </c>
      <c r="K1806" s="195"/>
      <c r="L1806" s="196"/>
      <c r="M1806" s="195"/>
      <c r="N1806" s="196"/>
      <c r="O1806" s="197" t="s">
        <v>924</v>
      </c>
      <c r="P1806" s="198">
        <v>2</v>
      </c>
      <c r="Q1806" s="198">
        <v>2</v>
      </c>
      <c r="R1806" s="199"/>
      <c r="S1806" s="186"/>
    </row>
    <row r="1807" spans="1:19" s="184" customFormat="1" ht="15" customHeight="1">
      <c r="A1807" s="186"/>
      <c r="B1807" s="193" t="s">
        <v>338</v>
      </c>
      <c r="C1807" s="194" t="s">
        <v>1005</v>
      </c>
      <c r="D1807" s="194" t="s">
        <v>914</v>
      </c>
      <c r="E1807" s="195"/>
      <c r="F1807" s="196"/>
      <c r="G1807" s="195">
        <v>1</v>
      </c>
      <c r="H1807" s="196">
        <v>2.5974025974025974E-3</v>
      </c>
      <c r="I1807" s="195">
        <v>7</v>
      </c>
      <c r="J1807" s="196">
        <v>1.8883193957377933E-3</v>
      </c>
      <c r="K1807" s="195"/>
      <c r="L1807" s="196"/>
      <c r="M1807" s="195"/>
      <c r="N1807" s="196"/>
      <c r="O1807" s="197" t="s">
        <v>927</v>
      </c>
      <c r="P1807" s="198">
        <v>7</v>
      </c>
      <c r="Q1807" s="198">
        <v>7</v>
      </c>
      <c r="R1807" s="199"/>
      <c r="S1807" s="186"/>
    </row>
    <row r="1808" spans="1:19" s="184" customFormat="1" ht="15" customHeight="1">
      <c r="A1808" s="186"/>
      <c r="B1808" s="193" t="s">
        <v>316</v>
      </c>
      <c r="C1808" s="194" t="s">
        <v>1566</v>
      </c>
      <c r="D1808" s="194" t="s">
        <v>914</v>
      </c>
      <c r="E1808" s="195"/>
      <c r="F1808" s="196"/>
      <c r="G1808" s="195">
        <v>1</v>
      </c>
      <c r="H1808" s="196">
        <v>2.5974025974025974E-3</v>
      </c>
      <c r="I1808" s="195">
        <v>9</v>
      </c>
      <c r="J1808" s="196">
        <v>2.4278392230914487E-3</v>
      </c>
      <c r="K1808" s="195"/>
      <c r="L1808" s="196"/>
      <c r="M1808" s="195"/>
      <c r="N1808" s="196"/>
      <c r="O1808" s="197" t="s">
        <v>928</v>
      </c>
      <c r="P1808" s="198">
        <v>9</v>
      </c>
      <c r="Q1808" s="198">
        <v>9</v>
      </c>
      <c r="R1808" s="199"/>
      <c r="S1808" s="186"/>
    </row>
    <row r="1809" spans="1:19" s="184" customFormat="1" ht="18.75" customHeight="1">
      <c r="A1809" s="186"/>
      <c r="B1809" s="200" t="s">
        <v>1006</v>
      </c>
      <c r="C1809" s="201"/>
      <c r="D1809" s="201"/>
      <c r="E1809" s="202">
        <v>0</v>
      </c>
      <c r="F1809" s="203">
        <v>0</v>
      </c>
      <c r="G1809" s="202">
        <v>0</v>
      </c>
      <c r="H1809" s="203">
        <v>0</v>
      </c>
      <c r="I1809" s="202">
        <v>0</v>
      </c>
      <c r="J1809" s="203">
        <v>0</v>
      </c>
      <c r="K1809" s="202">
        <v>0</v>
      </c>
      <c r="L1809" s="203">
        <v>0</v>
      </c>
      <c r="M1809" s="202">
        <v>0</v>
      </c>
      <c r="N1809" s="203">
        <v>0</v>
      </c>
      <c r="O1809" s="201"/>
      <c r="P1809" s="204">
        <v>0</v>
      </c>
      <c r="Q1809" s="204">
        <v>0</v>
      </c>
      <c r="R1809" s="205">
        <v>0</v>
      </c>
      <c r="S1809" s="186"/>
    </row>
    <row r="1810" spans="1:19" s="184" customFormat="1" ht="18" customHeight="1">
      <c r="A1810" s="186"/>
      <c r="B1810" s="200" t="s">
        <v>1007</v>
      </c>
      <c r="C1810" s="201"/>
      <c r="D1810" s="201"/>
      <c r="E1810" s="202">
        <v>1</v>
      </c>
      <c r="F1810" s="203">
        <v>1</v>
      </c>
      <c r="G1810" s="202">
        <v>0</v>
      </c>
      <c r="H1810" s="203">
        <v>0</v>
      </c>
      <c r="I1810" s="202">
        <v>0</v>
      </c>
      <c r="J1810" s="203">
        <v>0</v>
      </c>
      <c r="K1810" s="202">
        <v>0</v>
      </c>
      <c r="L1810" s="203">
        <v>0</v>
      </c>
      <c r="M1810" s="202">
        <v>0</v>
      </c>
      <c r="N1810" s="203">
        <v>0</v>
      </c>
      <c r="O1810" s="201"/>
      <c r="P1810" s="204">
        <v>0</v>
      </c>
      <c r="Q1810" s="204">
        <v>0</v>
      </c>
      <c r="R1810" s="206"/>
      <c r="S1810" s="186"/>
    </row>
    <row r="1811" spans="1:19" s="184" customFormat="1" ht="18" customHeight="1">
      <c r="A1811" s="186"/>
      <c r="B1811" s="207" t="s">
        <v>887</v>
      </c>
      <c r="C1811" s="208"/>
      <c r="D1811" s="208"/>
      <c r="E1811" s="209">
        <v>23</v>
      </c>
      <c r="F1811" s="210">
        <v>5.6372549019607844E-2</v>
      </c>
      <c r="G1811" s="209">
        <v>385</v>
      </c>
      <c r="H1811" s="210">
        <v>1</v>
      </c>
      <c r="I1811" s="209">
        <v>3707</v>
      </c>
      <c r="J1811" s="210">
        <v>1</v>
      </c>
      <c r="K1811" s="209">
        <v>19</v>
      </c>
      <c r="L1811" s="210">
        <v>4.9350649350649353E-2</v>
      </c>
      <c r="M1811" s="209">
        <v>87</v>
      </c>
      <c r="N1811" s="210">
        <v>2.3469112489884002E-2</v>
      </c>
      <c r="O1811" s="208"/>
      <c r="P1811" s="211">
        <v>9.6285714285714281</v>
      </c>
      <c r="Q1811" s="211">
        <v>9.1748633879781423</v>
      </c>
      <c r="R1811" s="212">
        <v>5.9042553191489358</v>
      </c>
      <c r="S1811" s="186"/>
    </row>
    <row r="1812" spans="1:19" s="184" customFormat="1" ht="15.75" customHeight="1">
      <c r="A1812" s="186"/>
      <c r="B1812" s="255" t="s">
        <v>988</v>
      </c>
      <c r="C1812" s="255"/>
      <c r="D1812" s="255"/>
      <c r="E1812" s="255"/>
      <c r="F1812" s="255"/>
      <c r="G1812" s="255"/>
      <c r="H1812" s="255"/>
      <c r="I1812" s="255"/>
      <c r="J1812" s="255"/>
      <c r="K1812" s="255"/>
      <c r="L1812" s="255"/>
      <c r="M1812" s="255"/>
      <c r="N1812" s="255"/>
      <c r="O1812" s="255"/>
      <c r="P1812" s="255"/>
      <c r="Q1812" s="255"/>
      <c r="R1812" s="255"/>
      <c r="S1812" s="186"/>
    </row>
    <row r="1813" spans="1:19" s="184" customFormat="1" ht="9" customHeight="1">
      <c r="A1813" s="186"/>
      <c r="B1813" s="186"/>
      <c r="C1813" s="186"/>
      <c r="D1813" s="186"/>
      <c r="E1813" s="186"/>
      <c r="F1813" s="186"/>
      <c r="G1813" s="186"/>
      <c r="H1813" s="186"/>
      <c r="I1813" s="186"/>
      <c r="J1813" s="186"/>
      <c r="K1813" s="186"/>
      <c r="L1813" s="186"/>
      <c r="M1813" s="186"/>
      <c r="N1813" s="186"/>
      <c r="O1813" s="186"/>
      <c r="P1813" s="186"/>
      <c r="Q1813" s="186"/>
      <c r="R1813" s="186"/>
      <c r="S1813" s="186"/>
    </row>
    <row r="1814" spans="1:19" s="184" customFormat="1" ht="9" customHeight="1">
      <c r="A1814" s="186"/>
      <c r="B1814" s="186"/>
      <c r="C1814" s="186"/>
      <c r="D1814" s="186"/>
      <c r="E1814" s="186"/>
      <c r="F1814" s="186"/>
      <c r="G1814" s="186"/>
      <c r="H1814" s="186"/>
      <c r="I1814" s="186"/>
      <c r="J1814" s="186"/>
      <c r="K1814" s="186"/>
      <c r="L1814" s="186"/>
      <c r="M1814" s="186"/>
      <c r="N1814" s="186"/>
      <c r="O1814" s="186"/>
      <c r="P1814" s="186"/>
      <c r="Q1814" s="186"/>
      <c r="R1814" s="186"/>
      <c r="S1814" s="186"/>
    </row>
    <row r="1815" spans="1:19" s="184" customFormat="1" ht="18" customHeight="1">
      <c r="A1815" s="186"/>
      <c r="B1815" s="187" t="s">
        <v>3713</v>
      </c>
      <c r="C1815" s="186"/>
      <c r="D1815" s="186"/>
      <c r="E1815" s="186"/>
      <c r="F1815" s="186"/>
      <c r="G1815" s="186"/>
      <c r="H1815" s="186"/>
      <c r="I1815" s="186"/>
      <c r="J1815" s="186"/>
      <c r="K1815" s="186"/>
      <c r="L1815" s="186"/>
      <c r="M1815" s="186"/>
      <c r="N1815" s="186"/>
      <c r="O1815" s="186"/>
      <c r="P1815" s="186"/>
      <c r="Q1815" s="186"/>
      <c r="R1815" s="186"/>
      <c r="S1815" s="186"/>
    </row>
    <row r="1816" spans="1:19" s="184" customFormat="1" ht="27" customHeight="1">
      <c r="A1816" s="186"/>
      <c r="B1816" s="247"/>
      <c r="C1816" s="188"/>
      <c r="D1816" s="248"/>
      <c r="E1816" s="248"/>
      <c r="F1816" s="248"/>
      <c r="G1816" s="249" t="s">
        <v>893</v>
      </c>
      <c r="H1816" s="249"/>
      <c r="I1816" s="249"/>
      <c r="J1816" s="249"/>
      <c r="K1816" s="249"/>
      <c r="L1816" s="249"/>
      <c r="M1816" s="249"/>
      <c r="N1816" s="249"/>
      <c r="O1816" s="249"/>
      <c r="P1816" s="249"/>
      <c r="Q1816" s="249"/>
      <c r="R1816" s="249"/>
      <c r="S1816" s="186"/>
    </row>
    <row r="1817" spans="1:19" s="184" customFormat="1" ht="18" customHeight="1">
      <c r="A1817" s="186"/>
      <c r="B1817" s="247"/>
      <c r="C1817" s="189"/>
      <c r="D1817" s="248"/>
      <c r="E1817" s="248"/>
      <c r="F1817" s="248"/>
      <c r="G1817" s="250" t="s">
        <v>839</v>
      </c>
      <c r="H1817" s="250"/>
      <c r="I1817" s="250"/>
      <c r="J1817" s="250"/>
      <c r="K1817" s="251" t="s">
        <v>894</v>
      </c>
      <c r="L1817" s="251"/>
      <c r="M1817" s="251"/>
      <c r="N1817" s="251"/>
      <c r="O1817" s="251" t="s">
        <v>895</v>
      </c>
      <c r="P1817" s="252" t="s">
        <v>896</v>
      </c>
      <c r="Q1817" s="252"/>
      <c r="R1817" s="252"/>
      <c r="S1817" s="186"/>
    </row>
    <row r="1818" spans="1:19" s="184" customFormat="1" ht="18" customHeight="1">
      <c r="A1818" s="186"/>
      <c r="B1818" s="253" t="s">
        <v>275</v>
      </c>
      <c r="C1818" s="250" t="s">
        <v>998</v>
      </c>
      <c r="D1818" s="250" t="s">
        <v>897</v>
      </c>
      <c r="E1818" s="254" t="s">
        <v>849</v>
      </c>
      <c r="F1818" s="254"/>
      <c r="G1818" s="250" t="s">
        <v>898</v>
      </c>
      <c r="H1818" s="250"/>
      <c r="I1818" s="250" t="s">
        <v>899</v>
      </c>
      <c r="J1818" s="250"/>
      <c r="K1818" s="251" t="s">
        <v>898</v>
      </c>
      <c r="L1818" s="251"/>
      <c r="M1818" s="251" t="s">
        <v>899</v>
      </c>
      <c r="N1818" s="251"/>
      <c r="O1818" s="251"/>
      <c r="P1818" s="252"/>
      <c r="Q1818" s="252"/>
      <c r="R1818" s="252"/>
      <c r="S1818" s="186"/>
    </row>
    <row r="1819" spans="1:19" s="184" customFormat="1" ht="45.75" customHeight="1">
      <c r="A1819" s="186"/>
      <c r="B1819" s="253"/>
      <c r="C1819" s="250"/>
      <c r="D1819" s="250"/>
      <c r="E1819" s="190" t="s">
        <v>900</v>
      </c>
      <c r="F1819" s="190" t="s">
        <v>901</v>
      </c>
      <c r="G1819" s="190" t="s">
        <v>900</v>
      </c>
      <c r="H1819" s="191" t="s">
        <v>902</v>
      </c>
      <c r="I1819" s="190" t="s">
        <v>900</v>
      </c>
      <c r="J1819" s="191" t="s">
        <v>902</v>
      </c>
      <c r="K1819" s="191" t="s">
        <v>900</v>
      </c>
      <c r="L1819" s="191" t="s">
        <v>901</v>
      </c>
      <c r="M1819" s="191" t="s">
        <v>900</v>
      </c>
      <c r="N1819" s="191" t="s">
        <v>901</v>
      </c>
      <c r="O1819" s="251"/>
      <c r="P1819" s="191" t="s">
        <v>903</v>
      </c>
      <c r="Q1819" s="191" t="s">
        <v>904</v>
      </c>
      <c r="R1819" s="192" t="s">
        <v>905</v>
      </c>
      <c r="S1819" s="186"/>
    </row>
    <row r="1820" spans="1:19" s="184" customFormat="1" ht="15" customHeight="1">
      <c r="A1820" s="186"/>
      <c r="B1820" s="193" t="s">
        <v>630</v>
      </c>
      <c r="C1820" s="194" t="s">
        <v>925</v>
      </c>
      <c r="D1820" s="194" t="s">
        <v>914</v>
      </c>
      <c r="E1820" s="195"/>
      <c r="F1820" s="196"/>
      <c r="G1820" s="195">
        <v>343</v>
      </c>
      <c r="H1820" s="196">
        <v>7.1458333333333332E-2</v>
      </c>
      <c r="I1820" s="195">
        <v>1312</v>
      </c>
      <c r="J1820" s="196">
        <v>5.0264347559573978E-2</v>
      </c>
      <c r="K1820" s="195">
        <v>48</v>
      </c>
      <c r="L1820" s="196">
        <v>0.13994169096209913</v>
      </c>
      <c r="M1820" s="195">
        <v>130</v>
      </c>
      <c r="N1820" s="196">
        <v>9.9085365853658541E-2</v>
      </c>
      <c r="O1820" s="197" t="s">
        <v>911</v>
      </c>
      <c r="P1820" s="198">
        <v>3.825072886297376</v>
      </c>
      <c r="Q1820" s="198">
        <v>3.3559322033898304</v>
      </c>
      <c r="R1820" s="199"/>
      <c r="S1820" s="186"/>
    </row>
    <row r="1821" spans="1:19" s="184" customFormat="1" ht="15" customHeight="1">
      <c r="A1821" s="186"/>
      <c r="B1821" s="193" t="s">
        <v>392</v>
      </c>
      <c r="C1821" s="194" t="s">
        <v>1000</v>
      </c>
      <c r="D1821" s="194" t="s">
        <v>914</v>
      </c>
      <c r="E1821" s="195">
        <v>2</v>
      </c>
      <c r="F1821" s="196">
        <v>3.8461538461538464E-2</v>
      </c>
      <c r="G1821" s="195">
        <v>50</v>
      </c>
      <c r="H1821" s="196">
        <v>1.0416666666666666E-2</v>
      </c>
      <c r="I1821" s="195">
        <v>566</v>
      </c>
      <c r="J1821" s="196">
        <v>2.1684162133169871E-2</v>
      </c>
      <c r="K1821" s="195">
        <v>3</v>
      </c>
      <c r="L1821" s="196">
        <v>0.06</v>
      </c>
      <c r="M1821" s="195">
        <v>45</v>
      </c>
      <c r="N1821" s="196">
        <v>7.9505300353356886E-2</v>
      </c>
      <c r="O1821" s="197" t="s">
        <v>923</v>
      </c>
      <c r="P1821" s="198">
        <v>11.32</v>
      </c>
      <c r="Q1821" s="198">
        <v>9.5531914893617014</v>
      </c>
      <c r="R1821" s="199"/>
      <c r="S1821" s="186"/>
    </row>
    <row r="1822" spans="1:19" s="184" customFormat="1" ht="15" customHeight="1">
      <c r="A1822" s="186"/>
      <c r="B1822" s="193" t="s">
        <v>778</v>
      </c>
      <c r="C1822" s="194" t="s">
        <v>999</v>
      </c>
      <c r="D1822" s="194" t="s">
        <v>907</v>
      </c>
      <c r="E1822" s="195"/>
      <c r="F1822" s="196"/>
      <c r="G1822" s="195">
        <v>77</v>
      </c>
      <c r="H1822" s="196">
        <v>1.6041666666666666E-2</v>
      </c>
      <c r="I1822" s="195">
        <v>734</v>
      </c>
      <c r="J1822" s="196">
        <v>2.8120450540188493E-2</v>
      </c>
      <c r="K1822" s="195"/>
      <c r="L1822" s="196"/>
      <c r="M1822" s="195"/>
      <c r="N1822" s="196"/>
      <c r="O1822" s="197" t="s">
        <v>908</v>
      </c>
      <c r="P1822" s="198">
        <v>9.5324675324675319</v>
      </c>
      <c r="Q1822" s="198">
        <v>9.5324675324675319</v>
      </c>
      <c r="R1822" s="199">
        <v>0.94805194805194803</v>
      </c>
      <c r="S1822" s="186"/>
    </row>
    <row r="1823" spans="1:19" s="184" customFormat="1" ht="15" customHeight="1">
      <c r="A1823" s="186"/>
      <c r="B1823" s="193" t="s">
        <v>628</v>
      </c>
      <c r="C1823" s="194" t="s">
        <v>925</v>
      </c>
      <c r="D1823" s="194" t="s">
        <v>907</v>
      </c>
      <c r="E1823" s="195"/>
      <c r="F1823" s="196"/>
      <c r="G1823" s="195">
        <v>305</v>
      </c>
      <c r="H1823" s="196">
        <v>6.3541666666666663E-2</v>
      </c>
      <c r="I1823" s="195">
        <v>1535</v>
      </c>
      <c r="J1823" s="196">
        <v>5.8807754195080837E-2</v>
      </c>
      <c r="K1823" s="195">
        <v>6</v>
      </c>
      <c r="L1823" s="196">
        <v>1.9672131147540985E-2</v>
      </c>
      <c r="M1823" s="195">
        <v>47</v>
      </c>
      <c r="N1823" s="196">
        <v>3.0618892508143321E-2</v>
      </c>
      <c r="O1823" s="197" t="s">
        <v>928</v>
      </c>
      <c r="P1823" s="198">
        <v>5.0327868852459012</v>
      </c>
      <c r="Q1823" s="198">
        <v>4.7759197324414719</v>
      </c>
      <c r="R1823" s="199">
        <v>0.49508196721311476</v>
      </c>
      <c r="S1823" s="186"/>
    </row>
    <row r="1824" spans="1:19" s="184" customFormat="1" ht="15" customHeight="1">
      <c r="A1824" s="186"/>
      <c r="B1824" s="193" t="s">
        <v>616</v>
      </c>
      <c r="C1824" s="194" t="s">
        <v>920</v>
      </c>
      <c r="D1824" s="194" t="s">
        <v>907</v>
      </c>
      <c r="E1824" s="195">
        <v>87</v>
      </c>
      <c r="F1824" s="196">
        <v>0.37179487179487181</v>
      </c>
      <c r="G1824" s="195">
        <v>147</v>
      </c>
      <c r="H1824" s="196">
        <v>3.0624999999999999E-2</v>
      </c>
      <c r="I1824" s="195">
        <v>549</v>
      </c>
      <c r="J1824" s="196">
        <v>2.1032871044364417E-2</v>
      </c>
      <c r="K1824" s="195"/>
      <c r="L1824" s="196"/>
      <c r="M1824" s="195"/>
      <c r="N1824" s="196"/>
      <c r="O1824" s="197" t="s">
        <v>931</v>
      </c>
      <c r="P1824" s="198">
        <v>3.7346938775510203</v>
      </c>
      <c r="Q1824" s="198">
        <v>3.7346938775510203</v>
      </c>
      <c r="R1824" s="199">
        <v>0.51020408163265307</v>
      </c>
      <c r="S1824" s="186"/>
    </row>
    <row r="1825" spans="1:19" s="184" customFormat="1" ht="15" customHeight="1">
      <c r="A1825" s="186"/>
      <c r="B1825" s="193" t="s">
        <v>733</v>
      </c>
      <c r="C1825" s="194" t="s">
        <v>1002</v>
      </c>
      <c r="D1825" s="194" t="s">
        <v>907</v>
      </c>
      <c r="E1825" s="195">
        <v>19</v>
      </c>
      <c r="F1825" s="196">
        <v>0.2638888888888889</v>
      </c>
      <c r="G1825" s="195">
        <v>53</v>
      </c>
      <c r="H1825" s="196">
        <v>1.1041666666666667E-2</v>
      </c>
      <c r="I1825" s="195">
        <v>150</v>
      </c>
      <c r="J1825" s="196">
        <v>5.7466860776951957E-3</v>
      </c>
      <c r="K1825" s="195">
        <v>1</v>
      </c>
      <c r="L1825" s="196">
        <v>1.8867924528301886E-2</v>
      </c>
      <c r="M1825" s="195">
        <v>5</v>
      </c>
      <c r="N1825" s="196">
        <v>3.3333333333333333E-2</v>
      </c>
      <c r="O1825" s="197" t="s">
        <v>928</v>
      </c>
      <c r="P1825" s="198">
        <v>2.8301886792452828</v>
      </c>
      <c r="Q1825" s="198">
        <v>2.5961538461538463</v>
      </c>
      <c r="R1825" s="199">
        <v>0.75471698113207553</v>
      </c>
      <c r="S1825" s="186"/>
    </row>
    <row r="1826" spans="1:19" s="184" customFormat="1" ht="15" customHeight="1">
      <c r="A1826" s="186"/>
      <c r="B1826" s="193" t="s">
        <v>666</v>
      </c>
      <c r="C1826" s="194" t="s">
        <v>943</v>
      </c>
      <c r="D1826" s="194" t="s">
        <v>914</v>
      </c>
      <c r="E1826" s="195">
        <v>1006</v>
      </c>
      <c r="F1826" s="196">
        <v>0.69715869715869716</v>
      </c>
      <c r="G1826" s="195">
        <v>437</v>
      </c>
      <c r="H1826" s="196">
        <v>9.1041666666666674E-2</v>
      </c>
      <c r="I1826" s="195">
        <v>1563</v>
      </c>
      <c r="J1826" s="196">
        <v>5.9880468929583937E-2</v>
      </c>
      <c r="K1826" s="195">
        <v>18</v>
      </c>
      <c r="L1826" s="196">
        <v>4.1189931350114416E-2</v>
      </c>
      <c r="M1826" s="195">
        <v>199</v>
      </c>
      <c r="N1826" s="196">
        <v>0.12731925783749201</v>
      </c>
      <c r="O1826" s="197" t="s">
        <v>930</v>
      </c>
      <c r="P1826" s="198">
        <v>3.5766590389016018</v>
      </c>
      <c r="Q1826" s="198">
        <v>2.8687350835322194</v>
      </c>
      <c r="R1826" s="199"/>
      <c r="S1826" s="186"/>
    </row>
    <row r="1827" spans="1:19" s="184" customFormat="1" ht="15" customHeight="1">
      <c r="A1827" s="186"/>
      <c r="B1827" s="193" t="s">
        <v>410</v>
      </c>
      <c r="C1827" s="194" t="s">
        <v>1000</v>
      </c>
      <c r="D1827" s="194" t="s">
        <v>914</v>
      </c>
      <c r="E1827" s="195">
        <v>20</v>
      </c>
      <c r="F1827" s="196">
        <v>0.36363636363636365</v>
      </c>
      <c r="G1827" s="195">
        <v>35</v>
      </c>
      <c r="H1827" s="196">
        <v>7.2916666666666668E-3</v>
      </c>
      <c r="I1827" s="195">
        <v>260</v>
      </c>
      <c r="J1827" s="196">
        <v>9.960922534671672E-3</v>
      </c>
      <c r="K1827" s="195">
        <v>1</v>
      </c>
      <c r="L1827" s="196">
        <v>2.8571428571428571E-2</v>
      </c>
      <c r="M1827" s="195">
        <v>9</v>
      </c>
      <c r="N1827" s="196">
        <v>3.4615384615384617E-2</v>
      </c>
      <c r="O1827" s="197" t="s">
        <v>939</v>
      </c>
      <c r="P1827" s="198">
        <v>7.4285714285714288</v>
      </c>
      <c r="Q1827" s="198">
        <v>6.7647058823529411</v>
      </c>
      <c r="R1827" s="199"/>
      <c r="S1827" s="186"/>
    </row>
    <row r="1828" spans="1:19" s="184" customFormat="1" ht="15" customHeight="1">
      <c r="A1828" s="186"/>
      <c r="B1828" s="193" t="s">
        <v>792</v>
      </c>
      <c r="C1828" s="194" t="s">
        <v>1000</v>
      </c>
      <c r="D1828" s="194" t="s">
        <v>907</v>
      </c>
      <c r="E1828" s="195">
        <v>45</v>
      </c>
      <c r="F1828" s="196">
        <v>0.29801324503311261</v>
      </c>
      <c r="G1828" s="195">
        <v>106</v>
      </c>
      <c r="H1828" s="196">
        <v>2.2083333333333333E-2</v>
      </c>
      <c r="I1828" s="195">
        <v>287</v>
      </c>
      <c r="J1828" s="196">
        <v>1.0995326028656808E-2</v>
      </c>
      <c r="K1828" s="195"/>
      <c r="L1828" s="196"/>
      <c r="M1828" s="195"/>
      <c r="N1828" s="196"/>
      <c r="O1828" s="197" t="s">
        <v>924</v>
      </c>
      <c r="P1828" s="198">
        <v>2.7075471698113209</v>
      </c>
      <c r="Q1828" s="198">
        <v>2.7075471698113209</v>
      </c>
      <c r="R1828" s="199">
        <v>0.81132075471698117</v>
      </c>
      <c r="S1828" s="186"/>
    </row>
    <row r="1829" spans="1:19" s="184" customFormat="1" ht="15" customHeight="1">
      <c r="A1829" s="186"/>
      <c r="B1829" s="193" t="s">
        <v>568</v>
      </c>
      <c r="C1829" s="194" t="s">
        <v>924</v>
      </c>
      <c r="D1829" s="194" t="s">
        <v>907</v>
      </c>
      <c r="E1829" s="195">
        <v>16</v>
      </c>
      <c r="F1829" s="196">
        <v>0.15094339622641509</v>
      </c>
      <c r="G1829" s="195">
        <v>90</v>
      </c>
      <c r="H1829" s="196">
        <v>1.8749999999999999E-2</v>
      </c>
      <c r="I1829" s="195">
        <v>295</v>
      </c>
      <c r="J1829" s="196">
        <v>1.1301815952800552E-2</v>
      </c>
      <c r="K1829" s="195">
        <v>1</v>
      </c>
      <c r="L1829" s="196">
        <v>1.1111111111111112E-2</v>
      </c>
      <c r="M1829" s="195">
        <v>13</v>
      </c>
      <c r="N1829" s="196">
        <v>4.4067796610169491E-2</v>
      </c>
      <c r="O1829" s="197" t="s">
        <v>929</v>
      </c>
      <c r="P1829" s="198">
        <v>3.2777777777777777</v>
      </c>
      <c r="Q1829" s="198">
        <v>3.0337078651685392</v>
      </c>
      <c r="R1829" s="199">
        <v>0.82222222222222219</v>
      </c>
      <c r="S1829" s="186"/>
    </row>
    <row r="1830" spans="1:19" s="184" customFormat="1" ht="15" customHeight="1">
      <c r="A1830" s="186"/>
      <c r="B1830" s="193" t="s">
        <v>390</v>
      </c>
      <c r="C1830" s="194" t="s">
        <v>1000</v>
      </c>
      <c r="D1830" s="194" t="s">
        <v>914</v>
      </c>
      <c r="E1830" s="195">
        <v>37</v>
      </c>
      <c r="F1830" s="196">
        <v>0.51388888888888884</v>
      </c>
      <c r="G1830" s="195">
        <v>35</v>
      </c>
      <c r="H1830" s="196">
        <v>7.2916666666666668E-3</v>
      </c>
      <c r="I1830" s="195">
        <v>98</v>
      </c>
      <c r="J1830" s="196">
        <v>3.7545015707608612E-3</v>
      </c>
      <c r="K1830" s="195"/>
      <c r="L1830" s="196"/>
      <c r="M1830" s="195"/>
      <c r="N1830" s="196"/>
      <c r="O1830" s="197" t="s">
        <v>930</v>
      </c>
      <c r="P1830" s="198">
        <v>2.8</v>
      </c>
      <c r="Q1830" s="198">
        <v>2.8</v>
      </c>
      <c r="R1830" s="199"/>
      <c r="S1830" s="186"/>
    </row>
    <row r="1831" spans="1:19" s="184" customFormat="1" ht="15" customHeight="1">
      <c r="A1831" s="186"/>
      <c r="B1831" s="193" t="s">
        <v>754</v>
      </c>
      <c r="C1831" s="194" t="s">
        <v>1000</v>
      </c>
      <c r="D1831" s="194" t="s">
        <v>907</v>
      </c>
      <c r="E1831" s="195">
        <v>14</v>
      </c>
      <c r="F1831" s="196">
        <v>8.1395348837209308E-2</v>
      </c>
      <c r="G1831" s="195">
        <v>158</v>
      </c>
      <c r="H1831" s="196">
        <v>3.2916666666666664E-2</v>
      </c>
      <c r="I1831" s="195">
        <v>716</v>
      </c>
      <c r="J1831" s="196">
        <v>2.7430848210865069E-2</v>
      </c>
      <c r="K1831" s="195">
        <v>17</v>
      </c>
      <c r="L1831" s="196">
        <v>0.10759493670886076</v>
      </c>
      <c r="M1831" s="195">
        <v>138</v>
      </c>
      <c r="N1831" s="196">
        <v>0.19273743016759776</v>
      </c>
      <c r="O1831" s="197" t="s">
        <v>933</v>
      </c>
      <c r="P1831" s="198">
        <v>4.5316455696202533</v>
      </c>
      <c r="Q1831" s="198">
        <v>3.2553191489361701</v>
      </c>
      <c r="R1831" s="199">
        <v>1.7278481012658229</v>
      </c>
      <c r="S1831" s="186"/>
    </row>
    <row r="1832" spans="1:19" s="184" customFormat="1" ht="15" customHeight="1">
      <c r="A1832" s="186"/>
      <c r="B1832" s="193" t="s">
        <v>742</v>
      </c>
      <c r="C1832" s="194" t="s">
        <v>999</v>
      </c>
      <c r="D1832" s="194" t="s">
        <v>907</v>
      </c>
      <c r="E1832" s="195">
        <v>47</v>
      </c>
      <c r="F1832" s="196">
        <v>0.54651162790697672</v>
      </c>
      <c r="G1832" s="195">
        <v>39</v>
      </c>
      <c r="H1832" s="196">
        <v>8.1250000000000003E-3</v>
      </c>
      <c r="I1832" s="195">
        <v>117</v>
      </c>
      <c r="J1832" s="196">
        <v>4.4824151406022529E-3</v>
      </c>
      <c r="K1832" s="195">
        <v>2</v>
      </c>
      <c r="L1832" s="196">
        <v>5.128205128205128E-2</v>
      </c>
      <c r="M1832" s="195">
        <v>3</v>
      </c>
      <c r="N1832" s="196">
        <v>2.564102564102564E-2</v>
      </c>
      <c r="O1832" s="197" t="s">
        <v>911</v>
      </c>
      <c r="P1832" s="198">
        <v>3</v>
      </c>
      <c r="Q1832" s="198">
        <v>2.8648648648648649</v>
      </c>
      <c r="R1832" s="199">
        <v>7.6923076923076927E-2</v>
      </c>
      <c r="S1832" s="186"/>
    </row>
    <row r="1833" spans="1:19" s="184" customFormat="1" ht="15" customHeight="1">
      <c r="A1833" s="186"/>
      <c r="B1833" s="193" t="s">
        <v>466</v>
      </c>
      <c r="C1833" s="194" t="s">
        <v>1002</v>
      </c>
      <c r="D1833" s="194" t="s">
        <v>914</v>
      </c>
      <c r="E1833" s="195">
        <v>51</v>
      </c>
      <c r="F1833" s="196">
        <v>0.53125</v>
      </c>
      <c r="G1833" s="195">
        <v>45</v>
      </c>
      <c r="H1833" s="196">
        <v>9.3749999999999997E-3</v>
      </c>
      <c r="I1833" s="195">
        <v>362</v>
      </c>
      <c r="J1833" s="196">
        <v>1.3868669067504405E-2</v>
      </c>
      <c r="K1833" s="195">
        <v>2</v>
      </c>
      <c r="L1833" s="196">
        <v>4.4444444444444446E-2</v>
      </c>
      <c r="M1833" s="195">
        <v>39</v>
      </c>
      <c r="N1833" s="196">
        <v>0.10773480662983426</v>
      </c>
      <c r="O1833" s="197" t="s">
        <v>952</v>
      </c>
      <c r="P1833" s="198">
        <v>8.0444444444444443</v>
      </c>
      <c r="Q1833" s="198">
        <v>5.9302325581395348</v>
      </c>
      <c r="R1833" s="199"/>
      <c r="S1833" s="186"/>
    </row>
    <row r="1834" spans="1:19" s="184" customFormat="1" ht="15" customHeight="1">
      <c r="A1834" s="186"/>
      <c r="B1834" s="193" t="s">
        <v>786</v>
      </c>
      <c r="C1834" s="194" t="s">
        <v>1000</v>
      </c>
      <c r="D1834" s="194" t="s">
        <v>907</v>
      </c>
      <c r="E1834" s="195"/>
      <c r="F1834" s="196"/>
      <c r="G1834" s="195">
        <v>54</v>
      </c>
      <c r="H1834" s="196">
        <v>1.125E-2</v>
      </c>
      <c r="I1834" s="195">
        <v>227</v>
      </c>
      <c r="J1834" s="196">
        <v>8.6966515975787292E-3</v>
      </c>
      <c r="K1834" s="195"/>
      <c r="L1834" s="196"/>
      <c r="M1834" s="195"/>
      <c r="N1834" s="196"/>
      <c r="O1834" s="197" t="s">
        <v>922</v>
      </c>
      <c r="P1834" s="198">
        <v>4.2037037037037033</v>
      </c>
      <c r="Q1834" s="198">
        <v>4.2037037037037033</v>
      </c>
      <c r="R1834" s="199">
        <v>1.3333333333333333</v>
      </c>
      <c r="S1834" s="186"/>
    </row>
    <row r="1835" spans="1:19" s="184" customFormat="1" ht="15" customHeight="1">
      <c r="A1835" s="186"/>
      <c r="B1835" s="193" t="s">
        <v>352</v>
      </c>
      <c r="C1835" s="194" t="s">
        <v>1004</v>
      </c>
      <c r="D1835" s="194" t="s">
        <v>914</v>
      </c>
      <c r="E1835" s="195">
        <v>13</v>
      </c>
      <c r="F1835" s="196">
        <v>0.27659574468085107</v>
      </c>
      <c r="G1835" s="195">
        <v>34</v>
      </c>
      <c r="H1835" s="196">
        <v>7.083333333333333E-3</v>
      </c>
      <c r="I1835" s="195">
        <v>291</v>
      </c>
      <c r="J1835" s="196">
        <v>1.114857099072868E-2</v>
      </c>
      <c r="K1835" s="195"/>
      <c r="L1835" s="196"/>
      <c r="M1835" s="195"/>
      <c r="N1835" s="196"/>
      <c r="O1835" s="197" t="s">
        <v>941</v>
      </c>
      <c r="P1835" s="198">
        <v>8.5588235294117645</v>
      </c>
      <c r="Q1835" s="198">
        <v>8.5588235294117645</v>
      </c>
      <c r="R1835" s="199"/>
      <c r="S1835" s="186"/>
    </row>
    <row r="1836" spans="1:19" s="184" customFormat="1" ht="15" customHeight="1">
      <c r="A1836" s="186"/>
      <c r="B1836" s="193" t="s">
        <v>594</v>
      </c>
      <c r="C1836" s="194" t="s">
        <v>929</v>
      </c>
      <c r="D1836" s="194" t="s">
        <v>907</v>
      </c>
      <c r="E1836" s="195">
        <v>18</v>
      </c>
      <c r="F1836" s="196">
        <v>0.10169491525423729</v>
      </c>
      <c r="G1836" s="195">
        <v>159</v>
      </c>
      <c r="H1836" s="196">
        <v>3.3125000000000002E-2</v>
      </c>
      <c r="I1836" s="195">
        <v>561</v>
      </c>
      <c r="J1836" s="196">
        <v>2.1492605930580031E-2</v>
      </c>
      <c r="K1836" s="195"/>
      <c r="L1836" s="196"/>
      <c r="M1836" s="195"/>
      <c r="N1836" s="196"/>
      <c r="O1836" s="197" t="s">
        <v>929</v>
      </c>
      <c r="P1836" s="198">
        <v>3.5283018867924527</v>
      </c>
      <c r="Q1836" s="198">
        <v>3.5283018867924527</v>
      </c>
      <c r="R1836" s="199">
        <v>0.77987421383647804</v>
      </c>
      <c r="S1836" s="186"/>
    </row>
    <row r="1837" spans="1:19" s="184" customFormat="1" ht="15" customHeight="1">
      <c r="A1837" s="186"/>
      <c r="B1837" s="193" t="s">
        <v>413</v>
      </c>
      <c r="C1837" s="194" t="s">
        <v>1001</v>
      </c>
      <c r="D1837" s="194" t="s">
        <v>907</v>
      </c>
      <c r="E1837" s="195">
        <v>3</v>
      </c>
      <c r="F1837" s="196">
        <v>8.1081081081081086E-2</v>
      </c>
      <c r="G1837" s="195">
        <v>34</v>
      </c>
      <c r="H1837" s="196">
        <v>7.083333333333333E-3</v>
      </c>
      <c r="I1837" s="195">
        <v>328</v>
      </c>
      <c r="J1837" s="196">
        <v>1.2566086889893495E-2</v>
      </c>
      <c r="K1837" s="195"/>
      <c r="L1837" s="196"/>
      <c r="M1837" s="195"/>
      <c r="N1837" s="196"/>
      <c r="O1837" s="197" t="s">
        <v>940</v>
      </c>
      <c r="P1837" s="198">
        <v>9.6470588235294112</v>
      </c>
      <c r="Q1837" s="198">
        <v>9.6470588235294112</v>
      </c>
      <c r="R1837" s="199">
        <v>1.2647058823529411</v>
      </c>
      <c r="S1837" s="186"/>
    </row>
    <row r="1838" spans="1:19" s="184" customFormat="1" ht="15" customHeight="1">
      <c r="A1838" s="186"/>
      <c r="B1838" s="193" t="s">
        <v>404</v>
      </c>
      <c r="C1838" s="194" t="s">
        <v>1000</v>
      </c>
      <c r="D1838" s="194" t="s">
        <v>914</v>
      </c>
      <c r="E1838" s="195">
        <v>49</v>
      </c>
      <c r="F1838" s="196">
        <v>0.5444444444444444</v>
      </c>
      <c r="G1838" s="195">
        <v>41</v>
      </c>
      <c r="H1838" s="196">
        <v>8.5416666666666662E-3</v>
      </c>
      <c r="I1838" s="195">
        <v>130</v>
      </c>
      <c r="J1838" s="196">
        <v>4.980461267335836E-3</v>
      </c>
      <c r="K1838" s="195">
        <v>1</v>
      </c>
      <c r="L1838" s="196">
        <v>2.4390243902439025E-2</v>
      </c>
      <c r="M1838" s="195">
        <v>4</v>
      </c>
      <c r="N1838" s="196">
        <v>3.0769230769230771E-2</v>
      </c>
      <c r="O1838" s="197" t="s">
        <v>925</v>
      </c>
      <c r="P1838" s="198">
        <v>3.1707317073170733</v>
      </c>
      <c r="Q1838" s="198">
        <v>2.8</v>
      </c>
      <c r="R1838" s="199"/>
      <c r="S1838" s="186"/>
    </row>
    <row r="1839" spans="1:19" s="184" customFormat="1" ht="15" customHeight="1">
      <c r="A1839" s="186"/>
      <c r="B1839" s="193" t="s">
        <v>547</v>
      </c>
      <c r="C1839" s="194" t="s">
        <v>928</v>
      </c>
      <c r="D1839" s="194" t="s">
        <v>907</v>
      </c>
      <c r="E1839" s="195"/>
      <c r="F1839" s="196"/>
      <c r="G1839" s="195">
        <v>48</v>
      </c>
      <c r="H1839" s="196">
        <v>0.01</v>
      </c>
      <c r="I1839" s="195">
        <v>150</v>
      </c>
      <c r="J1839" s="196">
        <v>5.7466860776951957E-3</v>
      </c>
      <c r="K1839" s="195"/>
      <c r="L1839" s="196"/>
      <c r="M1839" s="195"/>
      <c r="N1839" s="196"/>
      <c r="O1839" s="197" t="s">
        <v>928</v>
      </c>
      <c r="P1839" s="198">
        <v>3.125</v>
      </c>
      <c r="Q1839" s="198">
        <v>3.125</v>
      </c>
      <c r="R1839" s="199">
        <v>0.8125</v>
      </c>
      <c r="S1839" s="186"/>
    </row>
    <row r="1840" spans="1:19" s="184" customFormat="1" ht="15" customHeight="1">
      <c r="A1840" s="186"/>
      <c r="B1840" s="193" t="s">
        <v>345</v>
      </c>
      <c r="C1840" s="194" t="s">
        <v>1004</v>
      </c>
      <c r="D1840" s="194" t="s">
        <v>907</v>
      </c>
      <c r="E1840" s="195"/>
      <c r="F1840" s="196"/>
      <c r="G1840" s="195">
        <v>67</v>
      </c>
      <c r="H1840" s="196">
        <v>1.3958333333333333E-2</v>
      </c>
      <c r="I1840" s="195">
        <v>550</v>
      </c>
      <c r="J1840" s="196">
        <v>2.1071182284882386E-2</v>
      </c>
      <c r="K1840" s="195"/>
      <c r="L1840" s="196"/>
      <c r="M1840" s="195"/>
      <c r="N1840" s="196"/>
      <c r="O1840" s="197" t="s">
        <v>915</v>
      </c>
      <c r="P1840" s="198">
        <v>8.2089552238805972</v>
      </c>
      <c r="Q1840" s="198">
        <v>8.2089552238805972</v>
      </c>
      <c r="R1840" s="199">
        <v>1.3283582089552239</v>
      </c>
      <c r="S1840" s="186"/>
    </row>
    <row r="1841" spans="1:19" s="184" customFormat="1" ht="15" customHeight="1">
      <c r="A1841" s="186"/>
      <c r="B1841" s="193" t="s">
        <v>592</v>
      </c>
      <c r="C1841" s="194" t="s">
        <v>929</v>
      </c>
      <c r="D1841" s="194" t="s">
        <v>907</v>
      </c>
      <c r="E1841" s="195"/>
      <c r="F1841" s="196"/>
      <c r="G1841" s="195">
        <v>172</v>
      </c>
      <c r="H1841" s="196">
        <v>3.5833333333333335E-2</v>
      </c>
      <c r="I1841" s="195">
        <v>1130</v>
      </c>
      <c r="J1841" s="196">
        <v>4.329170178530381E-2</v>
      </c>
      <c r="K1841" s="195">
        <v>1</v>
      </c>
      <c r="L1841" s="196">
        <v>5.8139534883720929E-3</v>
      </c>
      <c r="M1841" s="195">
        <v>4</v>
      </c>
      <c r="N1841" s="196">
        <v>3.5398230088495575E-3</v>
      </c>
      <c r="O1841" s="197" t="s">
        <v>916</v>
      </c>
      <c r="P1841" s="198">
        <v>6.5697674418604652</v>
      </c>
      <c r="Q1841" s="198">
        <v>6.4912280701754383</v>
      </c>
      <c r="R1841" s="199">
        <v>0.90697674418604646</v>
      </c>
      <c r="S1841" s="186"/>
    </row>
    <row r="1842" spans="1:19" s="184" customFormat="1" ht="15" customHeight="1">
      <c r="A1842" s="186"/>
      <c r="B1842" s="193" t="s">
        <v>517</v>
      </c>
      <c r="C1842" s="194" t="s">
        <v>1567</v>
      </c>
      <c r="D1842" s="194" t="s">
        <v>907</v>
      </c>
      <c r="E1842" s="195">
        <v>8</v>
      </c>
      <c r="F1842" s="196">
        <v>0.10256410256410256</v>
      </c>
      <c r="G1842" s="195">
        <v>70</v>
      </c>
      <c r="H1842" s="196">
        <v>1.4583333333333334E-2</v>
      </c>
      <c r="I1842" s="195">
        <v>173</v>
      </c>
      <c r="J1842" s="196">
        <v>6.6278446096084591E-3</v>
      </c>
      <c r="K1842" s="195"/>
      <c r="L1842" s="196"/>
      <c r="M1842" s="195"/>
      <c r="N1842" s="196"/>
      <c r="O1842" s="197" t="s">
        <v>920</v>
      </c>
      <c r="P1842" s="198">
        <v>2.4714285714285715</v>
      </c>
      <c r="Q1842" s="198">
        <v>2.4714285714285715</v>
      </c>
      <c r="R1842" s="199">
        <v>0.97142857142857142</v>
      </c>
      <c r="S1842" s="186"/>
    </row>
    <row r="1843" spans="1:19" s="184" customFormat="1" ht="15" customHeight="1">
      <c r="A1843" s="186"/>
      <c r="B1843" s="193" t="s">
        <v>374</v>
      </c>
      <c r="C1843" s="194" t="s">
        <v>1000</v>
      </c>
      <c r="D1843" s="194" t="s">
        <v>907</v>
      </c>
      <c r="E1843" s="195"/>
      <c r="F1843" s="196"/>
      <c r="G1843" s="195">
        <v>56</v>
      </c>
      <c r="H1843" s="196">
        <v>1.1666666666666667E-2</v>
      </c>
      <c r="I1843" s="195">
        <v>611</v>
      </c>
      <c r="J1843" s="196">
        <v>2.3408167956478432E-2</v>
      </c>
      <c r="K1843" s="195">
        <v>1</v>
      </c>
      <c r="L1843" s="196">
        <v>1.7857142857142856E-2</v>
      </c>
      <c r="M1843" s="195">
        <v>3</v>
      </c>
      <c r="N1843" s="196">
        <v>4.9099836333878887E-3</v>
      </c>
      <c r="O1843" s="197" t="s">
        <v>919</v>
      </c>
      <c r="P1843" s="198">
        <v>10.910714285714286</v>
      </c>
      <c r="Q1843" s="198">
        <v>10.50909090909091</v>
      </c>
      <c r="R1843" s="199">
        <v>2.7142857142857144</v>
      </c>
      <c r="S1843" s="186"/>
    </row>
    <row r="1844" spans="1:19" s="184" customFormat="1" ht="15" customHeight="1">
      <c r="A1844" s="186"/>
      <c r="B1844" s="193" t="s">
        <v>664</v>
      </c>
      <c r="C1844" s="194" t="s">
        <v>943</v>
      </c>
      <c r="D1844" s="194" t="s">
        <v>907</v>
      </c>
      <c r="E1844" s="195">
        <v>24</v>
      </c>
      <c r="F1844" s="196">
        <v>0.18604651162790697</v>
      </c>
      <c r="G1844" s="195">
        <v>105</v>
      </c>
      <c r="H1844" s="196">
        <v>2.1874999999999999E-2</v>
      </c>
      <c r="I1844" s="195">
        <v>401</v>
      </c>
      <c r="J1844" s="196">
        <v>1.5362807447705157E-2</v>
      </c>
      <c r="K1844" s="195">
        <v>2</v>
      </c>
      <c r="L1844" s="196">
        <v>1.9047619047619049E-2</v>
      </c>
      <c r="M1844" s="195">
        <v>45</v>
      </c>
      <c r="N1844" s="196">
        <v>0.11221945137157108</v>
      </c>
      <c r="O1844" s="197" t="s">
        <v>925</v>
      </c>
      <c r="P1844" s="198">
        <v>3.8190476190476192</v>
      </c>
      <c r="Q1844" s="198">
        <v>3.1844660194174756</v>
      </c>
      <c r="R1844" s="199">
        <v>1.4952380952380953</v>
      </c>
      <c r="S1844" s="186"/>
    </row>
    <row r="1845" spans="1:19" s="184" customFormat="1" ht="15" customHeight="1">
      <c r="A1845" s="186"/>
      <c r="B1845" s="193" t="s">
        <v>560</v>
      </c>
      <c r="C1845" s="194" t="s">
        <v>924</v>
      </c>
      <c r="D1845" s="194" t="s">
        <v>907</v>
      </c>
      <c r="E1845" s="195"/>
      <c r="F1845" s="196"/>
      <c r="G1845" s="195">
        <v>48</v>
      </c>
      <c r="H1845" s="196">
        <v>0.01</v>
      </c>
      <c r="I1845" s="195">
        <v>365</v>
      </c>
      <c r="J1845" s="196">
        <v>1.398360278905831E-2</v>
      </c>
      <c r="K1845" s="195">
        <v>1</v>
      </c>
      <c r="L1845" s="196">
        <v>2.0833333333333332E-2</v>
      </c>
      <c r="M1845" s="195">
        <v>5</v>
      </c>
      <c r="N1845" s="196">
        <v>1.3698630136986301E-2</v>
      </c>
      <c r="O1845" s="197" t="s">
        <v>909</v>
      </c>
      <c r="P1845" s="198">
        <v>7.604166666666667</v>
      </c>
      <c r="Q1845" s="198">
        <v>6.8297872340425529</v>
      </c>
      <c r="R1845" s="199">
        <v>1.0416666666666667</v>
      </c>
      <c r="S1845" s="186"/>
    </row>
    <row r="1846" spans="1:19" s="184" customFormat="1" ht="15" customHeight="1">
      <c r="A1846" s="186"/>
      <c r="B1846" s="193" t="s">
        <v>515</v>
      </c>
      <c r="C1846" s="194" t="s">
        <v>1567</v>
      </c>
      <c r="D1846" s="194" t="s">
        <v>907</v>
      </c>
      <c r="E1846" s="195"/>
      <c r="F1846" s="196"/>
      <c r="G1846" s="195">
        <v>34</v>
      </c>
      <c r="H1846" s="196">
        <v>7.083333333333333E-3</v>
      </c>
      <c r="I1846" s="195">
        <v>119</v>
      </c>
      <c r="J1846" s="196">
        <v>4.559037621638189E-3</v>
      </c>
      <c r="K1846" s="195"/>
      <c r="L1846" s="196"/>
      <c r="M1846" s="195"/>
      <c r="N1846" s="196"/>
      <c r="O1846" s="197" t="s">
        <v>916</v>
      </c>
      <c r="P1846" s="198">
        <v>3.5</v>
      </c>
      <c r="Q1846" s="198">
        <v>3.5</v>
      </c>
      <c r="R1846" s="199">
        <v>0.91176470588235292</v>
      </c>
      <c r="S1846" s="186"/>
    </row>
    <row r="1847" spans="1:19" s="184" customFormat="1" ht="15" customHeight="1">
      <c r="A1847" s="186"/>
      <c r="B1847" s="193" t="s">
        <v>660</v>
      </c>
      <c r="C1847" s="194" t="s">
        <v>943</v>
      </c>
      <c r="D1847" s="194" t="s">
        <v>914</v>
      </c>
      <c r="E1847" s="195">
        <v>66</v>
      </c>
      <c r="F1847" s="196">
        <v>0.59459459459459463</v>
      </c>
      <c r="G1847" s="195">
        <v>45</v>
      </c>
      <c r="H1847" s="196">
        <v>9.3749999999999997E-3</v>
      </c>
      <c r="I1847" s="195">
        <v>174</v>
      </c>
      <c r="J1847" s="196">
        <v>6.6661558501264267E-3</v>
      </c>
      <c r="K1847" s="195"/>
      <c r="L1847" s="196"/>
      <c r="M1847" s="195"/>
      <c r="N1847" s="196"/>
      <c r="O1847" s="197" t="s">
        <v>908</v>
      </c>
      <c r="P1847" s="198">
        <v>3.8666666666666667</v>
      </c>
      <c r="Q1847" s="198">
        <v>3.8666666666666667</v>
      </c>
      <c r="R1847" s="199"/>
      <c r="S1847" s="186"/>
    </row>
    <row r="1848" spans="1:19" s="184" customFormat="1" ht="15" customHeight="1">
      <c r="A1848" s="186"/>
      <c r="B1848" s="193" t="s">
        <v>455</v>
      </c>
      <c r="C1848" s="194" t="s">
        <v>1002</v>
      </c>
      <c r="D1848" s="194" t="s">
        <v>907</v>
      </c>
      <c r="E1848" s="195">
        <v>1</v>
      </c>
      <c r="F1848" s="196">
        <v>2.564102564102564E-2</v>
      </c>
      <c r="G1848" s="195">
        <v>38</v>
      </c>
      <c r="H1848" s="196">
        <v>7.9166666666666673E-3</v>
      </c>
      <c r="I1848" s="195">
        <v>440</v>
      </c>
      <c r="J1848" s="196">
        <v>1.6856945827905909E-2</v>
      </c>
      <c r="K1848" s="195"/>
      <c r="L1848" s="196"/>
      <c r="M1848" s="195"/>
      <c r="N1848" s="196"/>
      <c r="O1848" s="197" t="s">
        <v>954</v>
      </c>
      <c r="P1848" s="198">
        <v>11.578947368421053</v>
      </c>
      <c r="Q1848" s="198">
        <v>11.578947368421053</v>
      </c>
      <c r="R1848" s="199">
        <v>1</v>
      </c>
      <c r="S1848" s="186"/>
    </row>
    <row r="1849" spans="1:19" s="184" customFormat="1" ht="15" customHeight="1">
      <c r="A1849" s="186"/>
      <c r="B1849" s="193" t="s">
        <v>667</v>
      </c>
      <c r="C1849" s="194" t="s">
        <v>943</v>
      </c>
      <c r="D1849" s="194" t="s">
        <v>914</v>
      </c>
      <c r="E1849" s="195">
        <v>69</v>
      </c>
      <c r="F1849" s="196">
        <v>0.56097560975609762</v>
      </c>
      <c r="G1849" s="195">
        <v>54</v>
      </c>
      <c r="H1849" s="196">
        <v>1.125E-2</v>
      </c>
      <c r="I1849" s="195">
        <v>260</v>
      </c>
      <c r="J1849" s="196">
        <v>9.960922534671672E-3</v>
      </c>
      <c r="K1849" s="195">
        <v>1</v>
      </c>
      <c r="L1849" s="196">
        <v>1.8518518518518517E-2</v>
      </c>
      <c r="M1849" s="195">
        <v>6</v>
      </c>
      <c r="N1849" s="196">
        <v>2.3076923076923078E-2</v>
      </c>
      <c r="O1849" s="197" t="s">
        <v>926</v>
      </c>
      <c r="P1849" s="198">
        <v>4.8148148148148149</v>
      </c>
      <c r="Q1849" s="198">
        <v>4.4528301886792452</v>
      </c>
      <c r="R1849" s="199"/>
      <c r="S1849" s="186"/>
    </row>
    <row r="1850" spans="1:19" s="184" customFormat="1" ht="18.75" customHeight="1">
      <c r="A1850" s="186"/>
      <c r="B1850" s="200" t="s">
        <v>1006</v>
      </c>
      <c r="C1850" s="201"/>
      <c r="D1850" s="201"/>
      <c r="E1850" s="202">
        <v>1076</v>
      </c>
      <c r="F1850" s="203">
        <v>0.49289967934035733</v>
      </c>
      <c r="G1850" s="202">
        <v>1107</v>
      </c>
      <c r="H1850" s="203">
        <v>0.230625</v>
      </c>
      <c r="I1850" s="202">
        <v>6553</v>
      </c>
      <c r="J1850" s="203">
        <v>0.2510535591142441</v>
      </c>
      <c r="K1850" s="202">
        <v>35</v>
      </c>
      <c r="L1850" s="203">
        <v>3.1616982836495035E-2</v>
      </c>
      <c r="M1850" s="202">
        <v>422</v>
      </c>
      <c r="N1850" s="203">
        <v>6.4397985655424997E-2</v>
      </c>
      <c r="O1850" s="201"/>
      <c r="P1850" s="204">
        <v>5.9196025293586265</v>
      </c>
      <c r="Q1850" s="204">
        <v>5.3106343283582094</v>
      </c>
      <c r="R1850" s="205">
        <v>1.3270099367660344</v>
      </c>
      <c r="S1850" s="186"/>
    </row>
    <row r="1851" spans="1:19" s="184" customFormat="1" ht="18" customHeight="1">
      <c r="A1851" s="186"/>
      <c r="B1851" s="200" t="s">
        <v>1007</v>
      </c>
      <c r="C1851" s="201"/>
      <c r="D1851" s="201"/>
      <c r="E1851" s="202">
        <v>694</v>
      </c>
      <c r="F1851" s="203">
        <v>0.49289772727272729</v>
      </c>
      <c r="G1851" s="202">
        <v>714</v>
      </c>
      <c r="H1851" s="203">
        <v>0.14874999999999999</v>
      </c>
      <c r="I1851" s="202">
        <v>5095</v>
      </c>
      <c r="J1851" s="203">
        <v>0.19519577043904682</v>
      </c>
      <c r="K1851" s="202">
        <v>42</v>
      </c>
      <c r="L1851" s="203">
        <v>5.8823529411764705E-2</v>
      </c>
      <c r="M1851" s="202">
        <v>879</v>
      </c>
      <c r="N1851" s="203">
        <v>0.17252208047105005</v>
      </c>
      <c r="O1851" s="201"/>
      <c r="P1851" s="204">
        <v>7.1358543417366951</v>
      </c>
      <c r="Q1851" s="204">
        <v>5.3720238095238093</v>
      </c>
      <c r="R1851" s="206"/>
      <c r="S1851" s="186"/>
    </row>
    <row r="1852" spans="1:19" s="184" customFormat="1" ht="18" customHeight="1">
      <c r="A1852" s="186"/>
      <c r="B1852" s="207" t="s">
        <v>887</v>
      </c>
      <c r="C1852" s="208"/>
      <c r="D1852" s="208"/>
      <c r="E1852" s="209">
        <v>3365</v>
      </c>
      <c r="F1852" s="210">
        <v>0.41212492345376606</v>
      </c>
      <c r="G1852" s="209">
        <v>4800</v>
      </c>
      <c r="H1852" s="210">
        <v>1</v>
      </c>
      <c r="I1852" s="209">
        <v>26102</v>
      </c>
      <c r="J1852" s="210">
        <v>1</v>
      </c>
      <c r="K1852" s="209">
        <v>183</v>
      </c>
      <c r="L1852" s="210">
        <v>3.8124999999999999E-2</v>
      </c>
      <c r="M1852" s="209">
        <v>1848</v>
      </c>
      <c r="N1852" s="210">
        <v>7.0799172477204811E-2</v>
      </c>
      <c r="O1852" s="208"/>
      <c r="P1852" s="211">
        <v>5.4379166666666663</v>
      </c>
      <c r="Q1852" s="211">
        <v>4.806800952999783</v>
      </c>
      <c r="R1852" s="212">
        <v>1.0997640714526458</v>
      </c>
      <c r="S1852" s="186"/>
    </row>
    <row r="1853" spans="1:19" s="184" customFormat="1" ht="15.75" customHeight="1">
      <c r="A1853" s="186"/>
      <c r="B1853" s="255" t="s">
        <v>988</v>
      </c>
      <c r="C1853" s="255"/>
      <c r="D1853" s="255"/>
      <c r="E1853" s="255"/>
      <c r="F1853" s="255"/>
      <c r="G1853" s="255"/>
      <c r="H1853" s="255"/>
      <c r="I1853" s="255"/>
      <c r="J1853" s="255"/>
      <c r="K1853" s="255"/>
      <c r="L1853" s="255"/>
      <c r="M1853" s="255"/>
      <c r="N1853" s="255"/>
      <c r="O1853" s="255"/>
      <c r="P1853" s="255"/>
      <c r="Q1853" s="255"/>
      <c r="R1853" s="255"/>
      <c r="S1853" s="186"/>
    </row>
    <row r="1854" spans="1:19" s="184" customFormat="1" ht="9" customHeight="1">
      <c r="A1854" s="186"/>
      <c r="B1854" s="186"/>
      <c r="C1854" s="186"/>
      <c r="D1854" s="186"/>
      <c r="E1854" s="186"/>
      <c r="F1854" s="186"/>
      <c r="G1854" s="186"/>
      <c r="H1854" s="186"/>
      <c r="I1854" s="186"/>
      <c r="J1854" s="186"/>
      <c r="K1854" s="186"/>
      <c r="L1854" s="186"/>
      <c r="M1854" s="186"/>
      <c r="N1854" s="186"/>
      <c r="O1854" s="186"/>
      <c r="P1854" s="186"/>
      <c r="Q1854" s="186"/>
      <c r="R1854" s="186"/>
      <c r="S1854" s="186"/>
    </row>
    <row r="1855" spans="1:19" s="184" customFormat="1" ht="9" customHeight="1">
      <c r="A1855" s="186"/>
      <c r="B1855" s="186"/>
      <c r="C1855" s="186"/>
      <c r="D1855" s="186"/>
      <c r="E1855" s="186"/>
      <c r="F1855" s="186"/>
      <c r="G1855" s="186"/>
      <c r="H1855" s="186"/>
      <c r="I1855" s="186"/>
      <c r="J1855" s="186"/>
      <c r="K1855" s="186"/>
      <c r="L1855" s="186"/>
      <c r="M1855" s="186"/>
      <c r="N1855" s="186"/>
      <c r="O1855" s="186"/>
      <c r="P1855" s="186"/>
      <c r="Q1855" s="186"/>
      <c r="R1855" s="186"/>
      <c r="S1855" s="186"/>
    </row>
    <row r="1856" spans="1:19" s="184" customFormat="1" ht="18" customHeight="1">
      <c r="A1856" s="186"/>
      <c r="B1856" s="187" t="s">
        <v>3714</v>
      </c>
      <c r="C1856" s="186"/>
      <c r="D1856" s="186"/>
      <c r="E1856" s="186"/>
      <c r="F1856" s="186"/>
      <c r="G1856" s="186"/>
      <c r="H1856" s="186"/>
      <c r="I1856" s="186"/>
      <c r="J1856" s="186"/>
      <c r="K1856" s="186"/>
      <c r="L1856" s="186"/>
      <c r="M1856" s="186"/>
      <c r="N1856" s="186"/>
      <c r="O1856" s="186"/>
      <c r="P1856" s="186"/>
      <c r="Q1856" s="186"/>
      <c r="R1856" s="186"/>
      <c r="S1856" s="186"/>
    </row>
    <row r="1857" spans="1:19" s="184" customFormat="1" ht="27" customHeight="1">
      <c r="A1857" s="186"/>
      <c r="B1857" s="247"/>
      <c r="C1857" s="188"/>
      <c r="D1857" s="248"/>
      <c r="E1857" s="248"/>
      <c r="F1857" s="248"/>
      <c r="G1857" s="249" t="s">
        <v>893</v>
      </c>
      <c r="H1857" s="249"/>
      <c r="I1857" s="249"/>
      <c r="J1857" s="249"/>
      <c r="K1857" s="249"/>
      <c r="L1857" s="249"/>
      <c r="M1857" s="249"/>
      <c r="N1857" s="249"/>
      <c r="O1857" s="249"/>
      <c r="P1857" s="249"/>
      <c r="Q1857" s="249"/>
      <c r="R1857" s="249"/>
      <c r="S1857" s="186"/>
    </row>
    <row r="1858" spans="1:19" s="184" customFormat="1" ht="18" customHeight="1">
      <c r="A1858" s="186"/>
      <c r="B1858" s="247"/>
      <c r="C1858" s="189"/>
      <c r="D1858" s="248"/>
      <c r="E1858" s="248"/>
      <c r="F1858" s="248"/>
      <c r="G1858" s="250" t="s">
        <v>839</v>
      </c>
      <c r="H1858" s="250"/>
      <c r="I1858" s="250"/>
      <c r="J1858" s="250"/>
      <c r="K1858" s="251" t="s">
        <v>894</v>
      </c>
      <c r="L1858" s="251"/>
      <c r="M1858" s="251"/>
      <c r="N1858" s="251"/>
      <c r="O1858" s="251" t="s">
        <v>895</v>
      </c>
      <c r="P1858" s="252" t="s">
        <v>896</v>
      </c>
      <c r="Q1858" s="252"/>
      <c r="R1858" s="252"/>
      <c r="S1858" s="186"/>
    </row>
    <row r="1859" spans="1:19" s="184" customFormat="1" ht="18" customHeight="1">
      <c r="A1859" s="186"/>
      <c r="B1859" s="253" t="s">
        <v>275</v>
      </c>
      <c r="C1859" s="250" t="s">
        <v>998</v>
      </c>
      <c r="D1859" s="250" t="s">
        <v>897</v>
      </c>
      <c r="E1859" s="254" t="s">
        <v>849</v>
      </c>
      <c r="F1859" s="254"/>
      <c r="G1859" s="250" t="s">
        <v>898</v>
      </c>
      <c r="H1859" s="250"/>
      <c r="I1859" s="250" t="s">
        <v>899</v>
      </c>
      <c r="J1859" s="250"/>
      <c r="K1859" s="251" t="s">
        <v>898</v>
      </c>
      <c r="L1859" s="251"/>
      <c r="M1859" s="251" t="s">
        <v>899</v>
      </c>
      <c r="N1859" s="251"/>
      <c r="O1859" s="251"/>
      <c r="P1859" s="252"/>
      <c r="Q1859" s="252"/>
      <c r="R1859" s="252"/>
      <c r="S1859" s="186"/>
    </row>
    <row r="1860" spans="1:19" s="184" customFormat="1" ht="45.75" customHeight="1">
      <c r="A1860" s="186"/>
      <c r="B1860" s="253"/>
      <c r="C1860" s="250"/>
      <c r="D1860" s="250"/>
      <c r="E1860" s="190" t="s">
        <v>900</v>
      </c>
      <c r="F1860" s="190" t="s">
        <v>901</v>
      </c>
      <c r="G1860" s="190" t="s">
        <v>900</v>
      </c>
      <c r="H1860" s="191" t="s">
        <v>902</v>
      </c>
      <c r="I1860" s="190" t="s">
        <v>900</v>
      </c>
      <c r="J1860" s="191" t="s">
        <v>902</v>
      </c>
      <c r="K1860" s="191" t="s">
        <v>900</v>
      </c>
      <c r="L1860" s="191" t="s">
        <v>901</v>
      </c>
      <c r="M1860" s="191" t="s">
        <v>900</v>
      </c>
      <c r="N1860" s="191" t="s">
        <v>901</v>
      </c>
      <c r="O1860" s="251"/>
      <c r="P1860" s="191" t="s">
        <v>903</v>
      </c>
      <c r="Q1860" s="191" t="s">
        <v>904</v>
      </c>
      <c r="R1860" s="192" t="s">
        <v>905</v>
      </c>
      <c r="S1860" s="186"/>
    </row>
    <row r="1861" spans="1:19" s="184" customFormat="1" ht="15" customHeight="1">
      <c r="A1861" s="186"/>
      <c r="B1861" s="193" t="s">
        <v>392</v>
      </c>
      <c r="C1861" s="194" t="s">
        <v>1000</v>
      </c>
      <c r="D1861" s="194" t="s">
        <v>914</v>
      </c>
      <c r="E1861" s="195">
        <v>3</v>
      </c>
      <c r="F1861" s="196">
        <v>5.0420168067226894E-3</v>
      </c>
      <c r="G1861" s="195">
        <v>592</v>
      </c>
      <c r="H1861" s="196">
        <v>3.0868703723015957E-2</v>
      </c>
      <c r="I1861" s="195">
        <v>5997</v>
      </c>
      <c r="J1861" s="196">
        <v>2.751220317833156E-2</v>
      </c>
      <c r="K1861" s="195">
        <v>26</v>
      </c>
      <c r="L1861" s="196">
        <v>4.3918918918918921E-2</v>
      </c>
      <c r="M1861" s="195">
        <v>229</v>
      </c>
      <c r="N1861" s="196">
        <v>3.8185759546439886E-2</v>
      </c>
      <c r="O1861" s="197" t="s">
        <v>923</v>
      </c>
      <c r="P1861" s="198">
        <v>10.130067567567568</v>
      </c>
      <c r="Q1861" s="198">
        <v>9.0883392226148416</v>
      </c>
      <c r="R1861" s="199"/>
      <c r="S1861" s="186"/>
    </row>
    <row r="1862" spans="1:19" s="184" customFormat="1" ht="15" customHeight="1">
      <c r="A1862" s="186"/>
      <c r="B1862" s="193" t="s">
        <v>357</v>
      </c>
      <c r="C1862" s="194" t="s">
        <v>1004</v>
      </c>
      <c r="D1862" s="194" t="s">
        <v>914</v>
      </c>
      <c r="E1862" s="195">
        <v>18</v>
      </c>
      <c r="F1862" s="196">
        <v>4.0026684456304206E-3</v>
      </c>
      <c r="G1862" s="195">
        <v>4479</v>
      </c>
      <c r="H1862" s="196">
        <v>0.23354885806653458</v>
      </c>
      <c r="I1862" s="195">
        <v>51779</v>
      </c>
      <c r="J1862" s="196">
        <v>0.23754450031196095</v>
      </c>
      <c r="K1862" s="195">
        <v>181</v>
      </c>
      <c r="L1862" s="196">
        <v>4.0410805983478452E-2</v>
      </c>
      <c r="M1862" s="195">
        <v>1566</v>
      </c>
      <c r="N1862" s="196">
        <v>3.0243921280828135E-2</v>
      </c>
      <c r="O1862" s="197" t="s">
        <v>922</v>
      </c>
      <c r="P1862" s="198">
        <v>11.560392944853762</v>
      </c>
      <c r="Q1862" s="198">
        <v>10.545835272219637</v>
      </c>
      <c r="R1862" s="199"/>
      <c r="S1862" s="186"/>
    </row>
    <row r="1863" spans="1:19" s="184" customFormat="1" ht="15" customHeight="1">
      <c r="A1863" s="186"/>
      <c r="B1863" s="193" t="s">
        <v>358</v>
      </c>
      <c r="C1863" s="194" t="s">
        <v>1004</v>
      </c>
      <c r="D1863" s="194" t="s">
        <v>914</v>
      </c>
      <c r="E1863" s="195">
        <v>30</v>
      </c>
      <c r="F1863" s="196">
        <v>1.2987012987012988E-2</v>
      </c>
      <c r="G1863" s="195">
        <v>2280</v>
      </c>
      <c r="H1863" s="196">
        <v>0.11888622379810199</v>
      </c>
      <c r="I1863" s="195">
        <v>21328</v>
      </c>
      <c r="J1863" s="196">
        <v>9.78456343817668E-2</v>
      </c>
      <c r="K1863" s="195">
        <v>76</v>
      </c>
      <c r="L1863" s="196">
        <v>3.3333333333333333E-2</v>
      </c>
      <c r="M1863" s="195">
        <v>653</v>
      </c>
      <c r="N1863" s="196">
        <v>3.061702925731433E-2</v>
      </c>
      <c r="O1863" s="197" t="s">
        <v>939</v>
      </c>
      <c r="P1863" s="198">
        <v>9.3543859649122805</v>
      </c>
      <c r="Q1863" s="198">
        <v>8.6565335753176047</v>
      </c>
      <c r="R1863" s="199"/>
      <c r="S1863" s="186"/>
    </row>
    <row r="1864" spans="1:19" s="184" customFormat="1" ht="15" customHeight="1">
      <c r="A1864" s="186"/>
      <c r="B1864" s="193" t="s">
        <v>359</v>
      </c>
      <c r="C1864" s="194" t="s">
        <v>1004</v>
      </c>
      <c r="D1864" s="194" t="s">
        <v>914</v>
      </c>
      <c r="E1864" s="195">
        <v>2</v>
      </c>
      <c r="F1864" s="196">
        <v>1.2091898428053204E-3</v>
      </c>
      <c r="G1864" s="195">
        <v>1652</v>
      </c>
      <c r="H1864" s="196">
        <v>8.6140369173010739E-2</v>
      </c>
      <c r="I1864" s="195">
        <v>18753</v>
      </c>
      <c r="J1864" s="196">
        <v>8.603240723749403E-2</v>
      </c>
      <c r="K1864" s="195">
        <v>310</v>
      </c>
      <c r="L1864" s="196">
        <v>0.18765133171912832</v>
      </c>
      <c r="M1864" s="195">
        <v>2194</v>
      </c>
      <c r="N1864" s="196">
        <v>0.11699461419506213</v>
      </c>
      <c r="O1864" s="197" t="s">
        <v>931</v>
      </c>
      <c r="P1864" s="198">
        <v>11.351694915254237</v>
      </c>
      <c r="Q1864" s="198">
        <v>8.8718330849478395</v>
      </c>
      <c r="R1864" s="199"/>
      <c r="S1864" s="186"/>
    </row>
    <row r="1865" spans="1:19" s="184" customFormat="1" ht="15" customHeight="1">
      <c r="A1865" s="186"/>
      <c r="B1865" s="193" t="s">
        <v>810</v>
      </c>
      <c r="C1865" s="194" t="s">
        <v>926</v>
      </c>
      <c r="D1865" s="194" t="s">
        <v>914</v>
      </c>
      <c r="E1865" s="195">
        <v>1</v>
      </c>
      <c r="F1865" s="196">
        <v>5.9523809523809521E-3</v>
      </c>
      <c r="G1865" s="195">
        <v>167</v>
      </c>
      <c r="H1865" s="196">
        <v>8.7078944624048391E-3</v>
      </c>
      <c r="I1865" s="195">
        <v>2434</v>
      </c>
      <c r="J1865" s="196">
        <v>1.1166366939479576E-2</v>
      </c>
      <c r="K1865" s="195">
        <v>7</v>
      </c>
      <c r="L1865" s="196">
        <v>4.1916167664670656E-2</v>
      </c>
      <c r="M1865" s="195">
        <v>52</v>
      </c>
      <c r="N1865" s="196">
        <v>2.1364009860312245E-2</v>
      </c>
      <c r="O1865" s="197" t="s">
        <v>980</v>
      </c>
      <c r="P1865" s="198">
        <v>14.574850299401197</v>
      </c>
      <c r="Q1865" s="198">
        <v>13.09375</v>
      </c>
      <c r="R1865" s="199"/>
      <c r="S1865" s="186"/>
    </row>
    <row r="1866" spans="1:19" s="184" customFormat="1" ht="15" customHeight="1">
      <c r="A1866" s="186"/>
      <c r="B1866" s="193" t="s">
        <v>360</v>
      </c>
      <c r="C1866" s="194" t="s">
        <v>1004</v>
      </c>
      <c r="D1866" s="194" t="s">
        <v>914</v>
      </c>
      <c r="E1866" s="195">
        <v>10</v>
      </c>
      <c r="F1866" s="196">
        <v>9.8039215686274508E-3</v>
      </c>
      <c r="G1866" s="195">
        <v>1010</v>
      </c>
      <c r="H1866" s="196">
        <v>5.2664511419334654E-2</v>
      </c>
      <c r="I1866" s="195">
        <v>8614</v>
      </c>
      <c r="J1866" s="196">
        <v>3.9518112085734212E-2</v>
      </c>
      <c r="K1866" s="195">
        <v>29</v>
      </c>
      <c r="L1866" s="196">
        <v>2.8712871287128714E-2</v>
      </c>
      <c r="M1866" s="195">
        <v>184</v>
      </c>
      <c r="N1866" s="196">
        <v>2.1360575806826099E-2</v>
      </c>
      <c r="O1866" s="197" t="s">
        <v>939</v>
      </c>
      <c r="P1866" s="198">
        <v>8.5287128712871283</v>
      </c>
      <c r="Q1866" s="198">
        <v>7.9724770642201834</v>
      </c>
      <c r="R1866" s="199"/>
      <c r="S1866" s="186"/>
    </row>
    <row r="1867" spans="1:19" s="184" customFormat="1" ht="15" customHeight="1">
      <c r="A1867" s="186"/>
      <c r="B1867" s="193" t="s">
        <v>352</v>
      </c>
      <c r="C1867" s="194" t="s">
        <v>1004</v>
      </c>
      <c r="D1867" s="194" t="s">
        <v>914</v>
      </c>
      <c r="E1867" s="195">
        <v>43</v>
      </c>
      <c r="F1867" s="196">
        <v>2.8975741239892182E-2</v>
      </c>
      <c r="G1867" s="195">
        <v>1441</v>
      </c>
      <c r="H1867" s="196">
        <v>7.5138179163624988E-2</v>
      </c>
      <c r="I1867" s="195">
        <v>17007</v>
      </c>
      <c r="J1867" s="196">
        <v>7.8022351084523073E-2</v>
      </c>
      <c r="K1867" s="195">
        <v>23</v>
      </c>
      <c r="L1867" s="196">
        <v>1.5961138098542677E-2</v>
      </c>
      <c r="M1867" s="195">
        <v>197</v>
      </c>
      <c r="N1867" s="196">
        <v>1.1583465631798672E-2</v>
      </c>
      <c r="O1867" s="197" t="s">
        <v>941</v>
      </c>
      <c r="P1867" s="198">
        <v>11.802220680083275</v>
      </c>
      <c r="Q1867" s="198">
        <v>11.270803949224259</v>
      </c>
      <c r="R1867" s="199"/>
      <c r="S1867" s="186"/>
    </row>
    <row r="1868" spans="1:19" s="184" customFormat="1" ht="15" customHeight="1">
      <c r="A1868" s="186"/>
      <c r="B1868" s="193" t="s">
        <v>348</v>
      </c>
      <c r="C1868" s="194" t="s">
        <v>1004</v>
      </c>
      <c r="D1868" s="194" t="s">
        <v>914</v>
      </c>
      <c r="E1868" s="195">
        <v>3</v>
      </c>
      <c r="F1868" s="196">
        <v>5.3956834532374104E-3</v>
      </c>
      <c r="G1868" s="195">
        <v>553</v>
      </c>
      <c r="H1868" s="196">
        <v>2.8835123579101053E-2</v>
      </c>
      <c r="I1868" s="195">
        <v>6321</v>
      </c>
      <c r="J1868" s="196">
        <v>2.8998605351047823E-2</v>
      </c>
      <c r="K1868" s="195">
        <v>5</v>
      </c>
      <c r="L1868" s="196">
        <v>9.0415913200723331E-3</v>
      </c>
      <c r="M1868" s="195">
        <v>101</v>
      </c>
      <c r="N1868" s="196">
        <v>1.5978484417022622E-2</v>
      </c>
      <c r="O1868" s="197" t="s">
        <v>938</v>
      </c>
      <c r="P1868" s="198">
        <v>11.430379746835444</v>
      </c>
      <c r="Q1868" s="198">
        <v>11.049270072992702</v>
      </c>
      <c r="R1868" s="199"/>
      <c r="S1868" s="186"/>
    </row>
    <row r="1869" spans="1:19" s="184" customFormat="1" ht="15" customHeight="1">
      <c r="A1869" s="186"/>
      <c r="B1869" s="193" t="s">
        <v>343</v>
      </c>
      <c r="C1869" s="194" t="s">
        <v>1005</v>
      </c>
      <c r="D1869" s="194" t="s">
        <v>914</v>
      </c>
      <c r="E1869" s="195">
        <v>196</v>
      </c>
      <c r="F1869" s="196">
        <v>0.2768361581920904</v>
      </c>
      <c r="G1869" s="195">
        <v>512</v>
      </c>
      <c r="H1869" s="196">
        <v>2.6697257273959746E-2</v>
      </c>
      <c r="I1869" s="195">
        <v>2135</v>
      </c>
      <c r="J1869" s="196">
        <v>9.7946562924358643E-3</v>
      </c>
      <c r="K1869" s="195">
        <v>14</v>
      </c>
      <c r="L1869" s="196">
        <v>2.734375E-2</v>
      </c>
      <c r="M1869" s="195">
        <v>75</v>
      </c>
      <c r="N1869" s="196">
        <v>3.5128805620608897E-2</v>
      </c>
      <c r="O1869" s="197" t="s">
        <v>920</v>
      </c>
      <c r="P1869" s="198">
        <v>4.169921875</v>
      </c>
      <c r="Q1869" s="198">
        <v>3.7710843373493974</v>
      </c>
      <c r="R1869" s="199"/>
      <c r="S1869" s="186"/>
    </row>
    <row r="1870" spans="1:19" s="184" customFormat="1" ht="15" customHeight="1">
      <c r="A1870" s="186"/>
      <c r="B1870" s="193" t="s">
        <v>707</v>
      </c>
      <c r="C1870" s="194" t="s">
        <v>917</v>
      </c>
      <c r="D1870" s="194" t="s">
        <v>914</v>
      </c>
      <c r="E1870" s="195"/>
      <c r="F1870" s="196"/>
      <c r="G1870" s="195">
        <v>59</v>
      </c>
      <c r="H1870" s="196">
        <v>3.076441756178955E-3</v>
      </c>
      <c r="I1870" s="195">
        <v>457</v>
      </c>
      <c r="J1870" s="196">
        <v>2.0965610892942342E-3</v>
      </c>
      <c r="K1870" s="195">
        <v>8</v>
      </c>
      <c r="L1870" s="196">
        <v>0.13559322033898305</v>
      </c>
      <c r="M1870" s="195">
        <v>66</v>
      </c>
      <c r="N1870" s="196">
        <v>0.14442013129102846</v>
      </c>
      <c r="O1870" s="197" t="s">
        <v>920</v>
      </c>
      <c r="P1870" s="198">
        <v>7.7457627118644066</v>
      </c>
      <c r="Q1870" s="198">
        <v>5.6274509803921573</v>
      </c>
      <c r="R1870" s="199"/>
      <c r="S1870" s="186"/>
    </row>
    <row r="1871" spans="1:19" s="184" customFormat="1" ht="15" customHeight="1">
      <c r="A1871" s="186"/>
      <c r="B1871" s="193" t="s">
        <v>349</v>
      </c>
      <c r="C1871" s="194" t="s">
        <v>1004</v>
      </c>
      <c r="D1871" s="194" t="s">
        <v>914</v>
      </c>
      <c r="E1871" s="195">
        <v>1</v>
      </c>
      <c r="F1871" s="196">
        <v>1.364256480218281E-3</v>
      </c>
      <c r="G1871" s="195">
        <v>732</v>
      </c>
      <c r="H1871" s="196">
        <v>3.8168735008864321E-2</v>
      </c>
      <c r="I1871" s="195">
        <v>11747</v>
      </c>
      <c r="J1871" s="196">
        <v>5.3891254083018314E-2</v>
      </c>
      <c r="K1871" s="195">
        <v>138</v>
      </c>
      <c r="L1871" s="196">
        <v>0.18852459016393441</v>
      </c>
      <c r="M1871" s="195">
        <v>1544</v>
      </c>
      <c r="N1871" s="196">
        <v>0.13143781390993445</v>
      </c>
      <c r="O1871" s="197" t="s">
        <v>939</v>
      </c>
      <c r="P1871" s="198">
        <v>16.047814207650273</v>
      </c>
      <c r="Q1871" s="198">
        <v>12.297979797979798</v>
      </c>
      <c r="R1871" s="199"/>
      <c r="S1871" s="186"/>
    </row>
    <row r="1872" spans="1:19" s="184" customFormat="1" ht="15" customHeight="1">
      <c r="A1872" s="186"/>
      <c r="B1872" s="193" t="s">
        <v>677</v>
      </c>
      <c r="C1872" s="194" t="s">
        <v>926</v>
      </c>
      <c r="D1872" s="194" t="s">
        <v>914</v>
      </c>
      <c r="E1872" s="195">
        <v>1</v>
      </c>
      <c r="F1872" s="196">
        <v>8.8495575221238937E-3</v>
      </c>
      <c r="G1872" s="195">
        <v>112</v>
      </c>
      <c r="H1872" s="196">
        <v>5.8400250286786944E-3</v>
      </c>
      <c r="I1872" s="195">
        <v>2930</v>
      </c>
      <c r="J1872" s="196">
        <v>1.344184680882299E-2</v>
      </c>
      <c r="K1872" s="195">
        <v>29</v>
      </c>
      <c r="L1872" s="196">
        <v>0.25892857142857145</v>
      </c>
      <c r="M1872" s="195">
        <v>911</v>
      </c>
      <c r="N1872" s="196">
        <v>0.31092150170648464</v>
      </c>
      <c r="O1872" s="197" t="s">
        <v>952</v>
      </c>
      <c r="P1872" s="198">
        <v>26.160714285714285</v>
      </c>
      <c r="Q1872" s="198">
        <v>12.445783132530121</v>
      </c>
      <c r="R1872" s="199"/>
      <c r="S1872" s="186"/>
    </row>
    <row r="1873" spans="1:19" s="184" customFormat="1" ht="15" customHeight="1">
      <c r="A1873" s="186"/>
      <c r="B1873" s="193" t="s">
        <v>367</v>
      </c>
      <c r="C1873" s="194" t="s">
        <v>1004</v>
      </c>
      <c r="D1873" s="194" t="s">
        <v>914</v>
      </c>
      <c r="E1873" s="195">
        <v>9</v>
      </c>
      <c r="F1873" s="196">
        <v>2.0737327188940093E-2</v>
      </c>
      <c r="G1873" s="195">
        <v>425</v>
      </c>
      <c r="H1873" s="196">
        <v>2.2160809260611116E-2</v>
      </c>
      <c r="I1873" s="195">
        <v>3194</v>
      </c>
      <c r="J1873" s="196">
        <v>1.465298931992513E-2</v>
      </c>
      <c r="K1873" s="195">
        <v>18</v>
      </c>
      <c r="L1873" s="196">
        <v>4.2352941176470586E-2</v>
      </c>
      <c r="M1873" s="195">
        <v>101</v>
      </c>
      <c r="N1873" s="196">
        <v>3.1621790857858482E-2</v>
      </c>
      <c r="O1873" s="197" t="s">
        <v>943</v>
      </c>
      <c r="P1873" s="198">
        <v>7.5152941176470591</v>
      </c>
      <c r="Q1873" s="198">
        <v>6.8476658476658478</v>
      </c>
      <c r="R1873" s="199"/>
      <c r="S1873" s="186"/>
    </row>
    <row r="1874" spans="1:19" s="184" customFormat="1" ht="15" customHeight="1">
      <c r="A1874" s="186"/>
      <c r="B1874" s="193" t="s">
        <v>800</v>
      </c>
      <c r="C1874" s="194" t="s">
        <v>1004</v>
      </c>
      <c r="D1874" s="194" t="s">
        <v>914</v>
      </c>
      <c r="E1874" s="195"/>
      <c r="F1874" s="196"/>
      <c r="G1874" s="195">
        <v>241</v>
      </c>
      <c r="H1874" s="196">
        <v>1.2566482427781833E-2</v>
      </c>
      <c r="I1874" s="195">
        <v>3374</v>
      </c>
      <c r="J1874" s="196">
        <v>1.5478768304767498E-2</v>
      </c>
      <c r="K1874" s="195">
        <v>5</v>
      </c>
      <c r="L1874" s="196">
        <v>2.0746887966804978E-2</v>
      </c>
      <c r="M1874" s="195">
        <v>74</v>
      </c>
      <c r="N1874" s="196">
        <v>2.1932424422050976E-2</v>
      </c>
      <c r="O1874" s="197" t="s">
        <v>987</v>
      </c>
      <c r="P1874" s="198">
        <v>14</v>
      </c>
      <c r="Q1874" s="198">
        <v>13.050847457627119</v>
      </c>
      <c r="R1874" s="199"/>
      <c r="S1874" s="186"/>
    </row>
    <row r="1875" spans="1:19" s="184" customFormat="1" ht="15" customHeight="1">
      <c r="A1875" s="186"/>
      <c r="B1875" s="193" t="s">
        <v>347</v>
      </c>
      <c r="C1875" s="194" t="s">
        <v>1004</v>
      </c>
      <c r="D1875" s="194" t="s">
        <v>907</v>
      </c>
      <c r="E1875" s="195">
        <v>22</v>
      </c>
      <c r="F1875" s="196">
        <v>3.7351443123938878E-2</v>
      </c>
      <c r="G1875" s="195">
        <v>567</v>
      </c>
      <c r="H1875" s="196">
        <v>2.956512670768589E-2</v>
      </c>
      <c r="I1875" s="195">
        <v>4094</v>
      </c>
      <c r="J1875" s="196">
        <v>1.878188424413697E-2</v>
      </c>
      <c r="K1875" s="195">
        <v>1</v>
      </c>
      <c r="L1875" s="196">
        <v>1.7636684303350969E-3</v>
      </c>
      <c r="M1875" s="195">
        <v>23</v>
      </c>
      <c r="N1875" s="196">
        <v>5.6179775280898875E-3</v>
      </c>
      <c r="O1875" s="197" t="s">
        <v>937</v>
      </c>
      <c r="P1875" s="198">
        <v>7.2204585537918868</v>
      </c>
      <c r="Q1875" s="198">
        <v>7.127208480565371</v>
      </c>
      <c r="R1875" s="199">
        <v>3.3968253968253967</v>
      </c>
      <c r="S1875" s="186"/>
    </row>
    <row r="1876" spans="1:19" s="184" customFormat="1" ht="15" customHeight="1">
      <c r="A1876" s="186"/>
      <c r="B1876" s="193" t="s">
        <v>366</v>
      </c>
      <c r="C1876" s="194" t="s">
        <v>1004</v>
      </c>
      <c r="D1876" s="194" t="s">
        <v>914</v>
      </c>
      <c r="E1876" s="195">
        <v>4</v>
      </c>
      <c r="F1876" s="196">
        <v>1.3888888888888888E-2</v>
      </c>
      <c r="G1876" s="195">
        <v>284</v>
      </c>
      <c r="H1876" s="196">
        <v>1.4808634894149547E-2</v>
      </c>
      <c r="I1876" s="195">
        <v>2609</v>
      </c>
      <c r="J1876" s="196">
        <v>1.1969207619187433E-2</v>
      </c>
      <c r="K1876" s="195">
        <v>77</v>
      </c>
      <c r="L1876" s="196">
        <v>0.27112676056338031</v>
      </c>
      <c r="M1876" s="195">
        <v>413</v>
      </c>
      <c r="N1876" s="196">
        <v>0.15829819854350327</v>
      </c>
      <c r="O1876" s="197" t="s">
        <v>924</v>
      </c>
      <c r="P1876" s="198">
        <v>9.1866197183098599</v>
      </c>
      <c r="Q1876" s="198">
        <v>6.5120772946859899</v>
      </c>
      <c r="R1876" s="199"/>
      <c r="S1876" s="186"/>
    </row>
    <row r="1877" spans="1:19" s="184" customFormat="1" ht="15" customHeight="1">
      <c r="A1877" s="186"/>
      <c r="B1877" s="193" t="s">
        <v>346</v>
      </c>
      <c r="C1877" s="194" t="s">
        <v>1004</v>
      </c>
      <c r="D1877" s="194" t="s">
        <v>907</v>
      </c>
      <c r="E1877" s="195">
        <v>8</v>
      </c>
      <c r="F1877" s="196">
        <v>1.6842105263157894E-2</v>
      </c>
      <c r="G1877" s="195">
        <v>467</v>
      </c>
      <c r="H1877" s="196">
        <v>2.4350818646365627E-2</v>
      </c>
      <c r="I1877" s="195">
        <v>6313</v>
      </c>
      <c r="J1877" s="196">
        <v>2.8961904062832604E-2</v>
      </c>
      <c r="K1877" s="195">
        <v>99</v>
      </c>
      <c r="L1877" s="196">
        <v>0.21199143468950749</v>
      </c>
      <c r="M1877" s="195">
        <v>977</v>
      </c>
      <c r="N1877" s="196">
        <v>0.15476001900839537</v>
      </c>
      <c r="O1877" s="197" t="s">
        <v>936</v>
      </c>
      <c r="P1877" s="198">
        <v>13.518201284796573</v>
      </c>
      <c r="Q1877" s="198">
        <v>9.3695652173913047</v>
      </c>
      <c r="R1877" s="199">
        <v>6.0685224839400425</v>
      </c>
      <c r="S1877" s="186"/>
    </row>
    <row r="1878" spans="1:19" s="184" customFormat="1" ht="15" customHeight="1">
      <c r="A1878" s="186"/>
      <c r="B1878" s="193" t="s">
        <v>370</v>
      </c>
      <c r="C1878" s="194" t="s">
        <v>1004</v>
      </c>
      <c r="D1878" s="194" t="s">
        <v>914</v>
      </c>
      <c r="E1878" s="195">
        <v>17</v>
      </c>
      <c r="F1878" s="196">
        <v>8.9947089947089942E-2</v>
      </c>
      <c r="G1878" s="195">
        <v>172</v>
      </c>
      <c r="H1878" s="196">
        <v>8.9686098654708519E-3</v>
      </c>
      <c r="I1878" s="195">
        <v>964</v>
      </c>
      <c r="J1878" s="196">
        <v>4.4225052299335706E-3</v>
      </c>
      <c r="K1878" s="195">
        <v>4</v>
      </c>
      <c r="L1878" s="196">
        <v>2.3255813953488372E-2</v>
      </c>
      <c r="M1878" s="195">
        <v>26</v>
      </c>
      <c r="N1878" s="196">
        <v>2.6970954356846474E-2</v>
      </c>
      <c r="O1878" s="197" t="s">
        <v>916</v>
      </c>
      <c r="P1878" s="198">
        <v>5.6046511627906979</v>
      </c>
      <c r="Q1878" s="198">
        <v>5.2023809523809526</v>
      </c>
      <c r="R1878" s="199"/>
      <c r="S1878" s="186"/>
    </row>
    <row r="1879" spans="1:19" s="184" customFormat="1" ht="15" customHeight="1">
      <c r="A1879" s="186"/>
      <c r="B1879" s="193" t="s">
        <v>799</v>
      </c>
      <c r="C1879" s="194" t="s">
        <v>1004</v>
      </c>
      <c r="D1879" s="194" t="s">
        <v>914</v>
      </c>
      <c r="E1879" s="195"/>
      <c r="F1879" s="196"/>
      <c r="G1879" s="195">
        <v>180</v>
      </c>
      <c r="H1879" s="196">
        <v>9.3857545103764733E-3</v>
      </c>
      <c r="I1879" s="195">
        <v>3655</v>
      </c>
      <c r="J1879" s="196">
        <v>1.6767901053326973E-2</v>
      </c>
      <c r="K1879" s="195">
        <v>8</v>
      </c>
      <c r="L1879" s="196">
        <v>4.4444444444444446E-2</v>
      </c>
      <c r="M1879" s="195">
        <v>31</v>
      </c>
      <c r="N1879" s="196">
        <v>8.4815321477428179E-3</v>
      </c>
      <c r="O1879" s="197" t="s">
        <v>987</v>
      </c>
      <c r="P1879" s="198">
        <v>20.305555555555557</v>
      </c>
      <c r="Q1879" s="198">
        <v>19.023255813953487</v>
      </c>
      <c r="R1879" s="199"/>
      <c r="S1879" s="186"/>
    </row>
    <row r="1880" spans="1:19" s="184" customFormat="1" ht="15" customHeight="1">
      <c r="A1880" s="186"/>
      <c r="B1880" s="193" t="s">
        <v>350</v>
      </c>
      <c r="C1880" s="194" t="s">
        <v>1004</v>
      </c>
      <c r="D1880" s="194" t="s">
        <v>914</v>
      </c>
      <c r="E1880" s="195">
        <v>2</v>
      </c>
      <c r="F1880" s="196">
        <v>6.0790273556231003E-3</v>
      </c>
      <c r="G1880" s="195">
        <v>327</v>
      </c>
      <c r="H1880" s="196">
        <v>1.705078736051726E-2</v>
      </c>
      <c r="I1880" s="195">
        <v>4695</v>
      </c>
      <c r="J1880" s="196">
        <v>2.1539068521305098E-2</v>
      </c>
      <c r="K1880" s="195">
        <v>11</v>
      </c>
      <c r="L1880" s="196">
        <v>3.3639143730886847E-2</v>
      </c>
      <c r="M1880" s="195">
        <v>171</v>
      </c>
      <c r="N1880" s="196">
        <v>3.6421725239616613E-2</v>
      </c>
      <c r="O1880" s="197" t="s">
        <v>940</v>
      </c>
      <c r="P1880" s="198">
        <v>14.357798165137615</v>
      </c>
      <c r="Q1880" s="198">
        <v>12.854430379746836</v>
      </c>
      <c r="R1880" s="199"/>
      <c r="S1880" s="186"/>
    </row>
    <row r="1881" spans="1:19" s="184" customFormat="1" ht="15" customHeight="1">
      <c r="A1881" s="186"/>
      <c r="B1881" s="193" t="s">
        <v>776</v>
      </c>
      <c r="C1881" s="194" t="s">
        <v>1569</v>
      </c>
      <c r="D1881" s="194" t="s">
        <v>907</v>
      </c>
      <c r="E1881" s="195"/>
      <c r="F1881" s="196"/>
      <c r="G1881" s="195">
        <v>99</v>
      </c>
      <c r="H1881" s="196">
        <v>5.1621649807070602E-3</v>
      </c>
      <c r="I1881" s="195">
        <v>4381</v>
      </c>
      <c r="J1881" s="196">
        <v>2.0098542958857855E-2</v>
      </c>
      <c r="K1881" s="195">
        <v>3</v>
      </c>
      <c r="L1881" s="196">
        <v>3.0303030303030304E-2</v>
      </c>
      <c r="M1881" s="195">
        <v>70</v>
      </c>
      <c r="N1881" s="196">
        <v>1.5978087194704404E-2</v>
      </c>
      <c r="O1881" s="197" t="s">
        <v>985</v>
      </c>
      <c r="P1881" s="198">
        <v>44.252525252525253</v>
      </c>
      <c r="Q1881" s="198">
        <v>41.40625</v>
      </c>
      <c r="R1881" s="199">
        <v>10.696969696969697</v>
      </c>
      <c r="S1881" s="186"/>
    </row>
    <row r="1882" spans="1:19" s="184" customFormat="1" ht="15" customHeight="1">
      <c r="A1882" s="186"/>
      <c r="B1882" s="193" t="s">
        <v>365</v>
      </c>
      <c r="C1882" s="194" t="s">
        <v>1004</v>
      </c>
      <c r="D1882" s="194" t="s">
        <v>914</v>
      </c>
      <c r="E1882" s="195">
        <v>3</v>
      </c>
      <c r="F1882" s="196">
        <v>3.0612244897959183E-2</v>
      </c>
      <c r="G1882" s="195">
        <v>95</v>
      </c>
      <c r="H1882" s="196">
        <v>4.9535926582542494E-3</v>
      </c>
      <c r="I1882" s="195">
        <v>634</v>
      </c>
      <c r="J1882" s="196">
        <v>2.9085770910558962E-3</v>
      </c>
      <c r="K1882" s="195">
        <v>3</v>
      </c>
      <c r="L1882" s="196">
        <v>3.1578947368421054E-2</v>
      </c>
      <c r="M1882" s="195">
        <v>8</v>
      </c>
      <c r="N1882" s="196">
        <v>1.2618296529968454E-2</v>
      </c>
      <c r="O1882" s="197" t="s">
        <v>916</v>
      </c>
      <c r="P1882" s="198">
        <v>6.6736842105263161</v>
      </c>
      <c r="Q1882" s="198">
        <v>6.2826086956521738</v>
      </c>
      <c r="R1882" s="199"/>
      <c r="S1882" s="186"/>
    </row>
    <row r="1883" spans="1:19" s="184" customFormat="1" ht="15" customHeight="1">
      <c r="A1883" s="186"/>
      <c r="B1883" s="193" t="s">
        <v>355</v>
      </c>
      <c r="C1883" s="194" t="s">
        <v>1004</v>
      </c>
      <c r="D1883" s="194" t="s">
        <v>914</v>
      </c>
      <c r="E1883" s="195">
        <v>1</v>
      </c>
      <c r="F1883" s="196">
        <v>3.8610038610038611E-3</v>
      </c>
      <c r="G1883" s="195">
        <v>258</v>
      </c>
      <c r="H1883" s="196">
        <v>1.3452914798206279E-2</v>
      </c>
      <c r="I1883" s="195">
        <v>3457</v>
      </c>
      <c r="J1883" s="196">
        <v>1.5859544170000368E-2</v>
      </c>
      <c r="K1883" s="195">
        <v>74</v>
      </c>
      <c r="L1883" s="196">
        <v>0.2868217054263566</v>
      </c>
      <c r="M1883" s="195">
        <v>708</v>
      </c>
      <c r="N1883" s="196">
        <v>0.2048018513161701</v>
      </c>
      <c r="O1883" s="197" t="s">
        <v>931</v>
      </c>
      <c r="P1883" s="198">
        <v>13.39922480620155</v>
      </c>
      <c r="Q1883" s="198">
        <v>8.9076086956521738</v>
      </c>
      <c r="R1883" s="199"/>
      <c r="S1883" s="186"/>
    </row>
    <row r="1884" spans="1:19" s="184" customFormat="1" ht="15" customHeight="1">
      <c r="A1884" s="186"/>
      <c r="B1884" s="193" t="s">
        <v>356</v>
      </c>
      <c r="C1884" s="194" t="s">
        <v>1004</v>
      </c>
      <c r="D1884" s="194" t="s">
        <v>914</v>
      </c>
      <c r="E1884" s="195">
        <v>5</v>
      </c>
      <c r="F1884" s="196">
        <v>2.5510204081632654E-2</v>
      </c>
      <c r="G1884" s="195">
        <v>191</v>
      </c>
      <c r="H1884" s="196">
        <v>9.9593283971217018E-3</v>
      </c>
      <c r="I1884" s="195">
        <v>1900</v>
      </c>
      <c r="J1884" s="196">
        <v>8.7165559511138847E-3</v>
      </c>
      <c r="K1884" s="195">
        <v>3</v>
      </c>
      <c r="L1884" s="196">
        <v>1.5706806282722512E-2</v>
      </c>
      <c r="M1884" s="195">
        <v>49</v>
      </c>
      <c r="N1884" s="196">
        <v>2.5789473684210525E-2</v>
      </c>
      <c r="O1884" s="197" t="s">
        <v>942</v>
      </c>
      <c r="P1884" s="198">
        <v>9.9476439790575917</v>
      </c>
      <c r="Q1884" s="198">
        <v>9.3989361702127656</v>
      </c>
      <c r="R1884" s="199"/>
      <c r="S1884" s="186"/>
    </row>
    <row r="1885" spans="1:19" s="184" customFormat="1" ht="15" customHeight="1">
      <c r="A1885" s="186"/>
      <c r="B1885" s="193" t="s">
        <v>369</v>
      </c>
      <c r="C1885" s="194" t="s">
        <v>1004</v>
      </c>
      <c r="D1885" s="194" t="s">
        <v>914</v>
      </c>
      <c r="E1885" s="195">
        <v>1</v>
      </c>
      <c r="F1885" s="196">
        <v>1.282051282051282E-2</v>
      </c>
      <c r="G1885" s="195">
        <v>77</v>
      </c>
      <c r="H1885" s="196">
        <v>4.0150172072166024E-3</v>
      </c>
      <c r="I1885" s="195">
        <v>674</v>
      </c>
      <c r="J1885" s="196">
        <v>3.092083532131978E-3</v>
      </c>
      <c r="K1885" s="195">
        <v>15</v>
      </c>
      <c r="L1885" s="196">
        <v>0.19480519480519481</v>
      </c>
      <c r="M1885" s="195">
        <v>89</v>
      </c>
      <c r="N1885" s="196">
        <v>0.13204747774480713</v>
      </c>
      <c r="O1885" s="197" t="s">
        <v>929</v>
      </c>
      <c r="P1885" s="198">
        <v>8.7532467532467528</v>
      </c>
      <c r="Q1885" s="198">
        <v>6.532258064516129</v>
      </c>
      <c r="R1885" s="199"/>
      <c r="S1885" s="186"/>
    </row>
    <row r="1886" spans="1:19" s="184" customFormat="1" ht="15" customHeight="1">
      <c r="A1886" s="186"/>
      <c r="B1886" s="193" t="s">
        <v>372</v>
      </c>
      <c r="C1886" s="194" t="s">
        <v>1004</v>
      </c>
      <c r="D1886" s="194" t="s">
        <v>914</v>
      </c>
      <c r="E1886" s="195">
        <v>5</v>
      </c>
      <c r="F1886" s="196">
        <v>5.4945054945054944E-2</v>
      </c>
      <c r="G1886" s="195">
        <v>86</v>
      </c>
      <c r="H1886" s="196">
        <v>4.4843049327354259E-3</v>
      </c>
      <c r="I1886" s="195">
        <v>608</v>
      </c>
      <c r="J1886" s="196">
        <v>2.7892979043564431E-3</v>
      </c>
      <c r="K1886" s="195">
        <v>6</v>
      </c>
      <c r="L1886" s="196">
        <v>6.9767441860465115E-2</v>
      </c>
      <c r="M1886" s="195">
        <v>49</v>
      </c>
      <c r="N1886" s="196">
        <v>8.0592105263157895E-2</v>
      </c>
      <c r="O1886" s="197" t="s">
        <v>931</v>
      </c>
      <c r="P1886" s="198">
        <v>7.0697674418604652</v>
      </c>
      <c r="Q1886" s="198">
        <v>5.8624999999999998</v>
      </c>
      <c r="R1886" s="199"/>
      <c r="S1886" s="186"/>
    </row>
    <row r="1887" spans="1:19" s="184" customFormat="1" ht="15" customHeight="1">
      <c r="A1887" s="186"/>
      <c r="B1887" s="193" t="s">
        <v>362</v>
      </c>
      <c r="C1887" s="194" t="s">
        <v>1004</v>
      </c>
      <c r="D1887" s="194" t="s">
        <v>914</v>
      </c>
      <c r="E1887" s="195">
        <v>1</v>
      </c>
      <c r="F1887" s="196">
        <v>3.0674846625766872E-3</v>
      </c>
      <c r="G1887" s="195">
        <v>325</v>
      </c>
      <c r="H1887" s="196">
        <v>1.6946501199290854E-2</v>
      </c>
      <c r="I1887" s="195">
        <v>3736</v>
      </c>
      <c r="J1887" s="196">
        <v>1.7139501596506037E-2</v>
      </c>
      <c r="K1887" s="195">
        <v>75</v>
      </c>
      <c r="L1887" s="196">
        <v>0.23076923076923078</v>
      </c>
      <c r="M1887" s="195">
        <v>628</v>
      </c>
      <c r="N1887" s="196">
        <v>0.16809421841541755</v>
      </c>
      <c r="O1887" s="197" t="s">
        <v>931</v>
      </c>
      <c r="P1887" s="198">
        <v>11.495384615384616</v>
      </c>
      <c r="Q1887" s="198">
        <v>7.9320000000000004</v>
      </c>
      <c r="R1887" s="199"/>
      <c r="S1887" s="186"/>
    </row>
    <row r="1888" spans="1:19" s="184" customFormat="1" ht="15" customHeight="1">
      <c r="A1888" s="186"/>
      <c r="B1888" s="193" t="s">
        <v>363</v>
      </c>
      <c r="C1888" s="194" t="s">
        <v>1004</v>
      </c>
      <c r="D1888" s="194" t="s">
        <v>914</v>
      </c>
      <c r="E1888" s="195">
        <v>9</v>
      </c>
      <c r="F1888" s="196">
        <v>2.8391167192429023E-2</v>
      </c>
      <c r="G1888" s="195">
        <v>308</v>
      </c>
      <c r="H1888" s="196">
        <v>1.606006882886641E-2</v>
      </c>
      <c r="I1888" s="195">
        <v>2539</v>
      </c>
      <c r="J1888" s="196">
        <v>1.1648071347304291E-2</v>
      </c>
      <c r="K1888" s="195">
        <v>1</v>
      </c>
      <c r="L1888" s="196">
        <v>3.246753246753247E-3</v>
      </c>
      <c r="M1888" s="195">
        <v>5</v>
      </c>
      <c r="N1888" s="196">
        <v>1.9692792437967705E-3</v>
      </c>
      <c r="O1888" s="197" t="s">
        <v>908</v>
      </c>
      <c r="P1888" s="198">
        <v>8.2435064935064943</v>
      </c>
      <c r="Q1888" s="198">
        <v>8.1693811074918568</v>
      </c>
      <c r="R1888" s="199"/>
      <c r="S1888" s="186"/>
    </row>
    <row r="1889" spans="1:19" s="184" customFormat="1" ht="15" customHeight="1">
      <c r="A1889" s="186"/>
      <c r="B1889" s="193" t="s">
        <v>371</v>
      </c>
      <c r="C1889" s="194" t="s">
        <v>1004</v>
      </c>
      <c r="D1889" s="194" t="s">
        <v>914</v>
      </c>
      <c r="E1889" s="195">
        <v>1</v>
      </c>
      <c r="F1889" s="196">
        <v>8.9285714285714281E-3</v>
      </c>
      <c r="G1889" s="195">
        <v>111</v>
      </c>
      <c r="H1889" s="196">
        <v>5.7878819480654915E-3</v>
      </c>
      <c r="I1889" s="195">
        <v>1224</v>
      </c>
      <c r="J1889" s="196">
        <v>5.6152970969281018E-3</v>
      </c>
      <c r="K1889" s="195">
        <v>38</v>
      </c>
      <c r="L1889" s="196">
        <v>0.34234234234234234</v>
      </c>
      <c r="M1889" s="195">
        <v>373</v>
      </c>
      <c r="N1889" s="196">
        <v>0.3047385620915033</v>
      </c>
      <c r="O1889" s="197" t="s">
        <v>924</v>
      </c>
      <c r="P1889" s="198">
        <v>11.027027027027026</v>
      </c>
      <c r="Q1889" s="198">
        <v>5.9178082191780819</v>
      </c>
      <c r="R1889" s="199"/>
      <c r="S1889" s="186"/>
    </row>
    <row r="1890" spans="1:19" s="184" customFormat="1" ht="15" customHeight="1">
      <c r="A1890" s="186"/>
      <c r="B1890" s="193" t="s">
        <v>364</v>
      </c>
      <c r="C1890" s="194" t="s">
        <v>1004</v>
      </c>
      <c r="D1890" s="194" t="s">
        <v>914</v>
      </c>
      <c r="E1890" s="195">
        <v>1</v>
      </c>
      <c r="F1890" s="196">
        <v>1.1235955056179775E-2</v>
      </c>
      <c r="G1890" s="195">
        <v>88</v>
      </c>
      <c r="H1890" s="196">
        <v>4.5885910939618309E-3</v>
      </c>
      <c r="I1890" s="195">
        <v>912</v>
      </c>
      <c r="J1890" s="196">
        <v>4.1839468565346644E-3</v>
      </c>
      <c r="K1890" s="195">
        <v>29</v>
      </c>
      <c r="L1890" s="196">
        <v>0.32954545454545453</v>
      </c>
      <c r="M1890" s="195">
        <v>169</v>
      </c>
      <c r="N1890" s="196">
        <v>0.18530701754385964</v>
      </c>
      <c r="O1890" s="197" t="s">
        <v>929</v>
      </c>
      <c r="P1890" s="198">
        <v>10.363636363636363</v>
      </c>
      <c r="Q1890" s="198">
        <v>6.6949152542372881</v>
      </c>
      <c r="R1890" s="199"/>
      <c r="S1890" s="186"/>
    </row>
    <row r="1891" spans="1:19" s="184" customFormat="1" ht="18.75" customHeight="1">
      <c r="A1891" s="186"/>
      <c r="B1891" s="200" t="s">
        <v>1006</v>
      </c>
      <c r="C1891" s="201"/>
      <c r="D1891" s="201"/>
      <c r="E1891" s="202">
        <v>1</v>
      </c>
      <c r="F1891" s="203">
        <v>2.7932960893854749E-3</v>
      </c>
      <c r="G1891" s="202">
        <v>357</v>
      </c>
      <c r="H1891" s="203">
        <v>1.861507977891334E-2</v>
      </c>
      <c r="I1891" s="202">
        <v>9775</v>
      </c>
      <c r="J1891" s="203">
        <v>4.4844386537967483E-2</v>
      </c>
      <c r="K1891" s="202">
        <v>116</v>
      </c>
      <c r="L1891" s="203">
        <v>0.32492997198879553</v>
      </c>
      <c r="M1891" s="202">
        <v>1870</v>
      </c>
      <c r="N1891" s="203">
        <v>0.19130434782608696</v>
      </c>
      <c r="O1891" s="201"/>
      <c r="P1891" s="204">
        <v>27.38095238095238</v>
      </c>
      <c r="Q1891" s="204">
        <v>22.493775933609957</v>
      </c>
      <c r="R1891" s="205">
        <v>9.2997198879551828</v>
      </c>
      <c r="S1891" s="186"/>
    </row>
    <row r="1892" spans="1:19" s="184" customFormat="1" ht="18" customHeight="1">
      <c r="A1892" s="186"/>
      <c r="B1892" s="200" t="s">
        <v>1007</v>
      </c>
      <c r="C1892" s="201"/>
      <c r="D1892" s="201"/>
      <c r="E1892" s="202">
        <v>56</v>
      </c>
      <c r="F1892" s="203">
        <v>5.6737588652482268E-2</v>
      </c>
      <c r="G1892" s="202">
        <v>931</v>
      </c>
      <c r="H1892" s="203">
        <v>4.8545208050891644E-2</v>
      </c>
      <c r="I1892" s="202">
        <v>9736</v>
      </c>
      <c r="J1892" s="203">
        <v>4.4665467757918305E-2</v>
      </c>
      <c r="K1892" s="202">
        <v>178</v>
      </c>
      <c r="L1892" s="203">
        <v>0.19119226638023631</v>
      </c>
      <c r="M1892" s="202">
        <v>2095</v>
      </c>
      <c r="N1892" s="203">
        <v>0.21518077239112571</v>
      </c>
      <c r="O1892" s="201"/>
      <c r="P1892" s="204">
        <v>10.457572502685284</v>
      </c>
      <c r="Q1892" s="204">
        <v>7.2695883134130144</v>
      </c>
      <c r="R1892" s="206"/>
      <c r="S1892" s="186"/>
    </row>
    <row r="1893" spans="1:19" s="184" customFormat="1" ht="18" customHeight="1">
      <c r="A1893" s="186"/>
      <c r="B1893" s="207" t="s">
        <v>887</v>
      </c>
      <c r="C1893" s="208"/>
      <c r="D1893" s="208"/>
      <c r="E1893" s="209">
        <v>454</v>
      </c>
      <c r="F1893" s="210">
        <v>2.3125509372453137E-2</v>
      </c>
      <c r="G1893" s="209">
        <v>19178</v>
      </c>
      <c r="H1893" s="210">
        <v>1</v>
      </c>
      <c r="I1893" s="209">
        <v>217976</v>
      </c>
      <c r="J1893" s="210">
        <v>1</v>
      </c>
      <c r="K1893" s="209">
        <v>1610</v>
      </c>
      <c r="L1893" s="210">
        <v>8.3950359787256235E-2</v>
      </c>
      <c r="M1893" s="209">
        <v>15528</v>
      </c>
      <c r="N1893" s="210">
        <v>7.1237200425734948E-2</v>
      </c>
      <c r="O1893" s="208"/>
      <c r="P1893" s="211">
        <v>11.365940139743456</v>
      </c>
      <c r="Q1893" s="211">
        <v>9.7826730418943537</v>
      </c>
      <c r="R1893" s="212">
        <v>6.1335570469798659</v>
      </c>
      <c r="S1893" s="186"/>
    </row>
    <row r="1894" spans="1:19" s="184" customFormat="1" ht="15.75" customHeight="1">
      <c r="A1894" s="186"/>
      <c r="B1894" s="255" t="s">
        <v>988</v>
      </c>
      <c r="C1894" s="255"/>
      <c r="D1894" s="255"/>
      <c r="E1894" s="255"/>
      <c r="F1894" s="255"/>
      <c r="G1894" s="255"/>
      <c r="H1894" s="255"/>
      <c r="I1894" s="255"/>
      <c r="J1894" s="255"/>
      <c r="K1894" s="255"/>
      <c r="L1894" s="255"/>
      <c r="M1894" s="255"/>
      <c r="N1894" s="255"/>
      <c r="O1894" s="255"/>
      <c r="P1894" s="255"/>
      <c r="Q1894" s="255"/>
      <c r="R1894" s="255"/>
      <c r="S1894" s="186"/>
    </row>
    <row r="1895" spans="1:19" s="184" customFormat="1" ht="9" customHeight="1">
      <c r="A1895" s="186"/>
      <c r="B1895" s="186"/>
      <c r="C1895" s="186"/>
      <c r="D1895" s="186"/>
      <c r="E1895" s="186"/>
      <c r="F1895" s="186"/>
      <c r="G1895" s="186"/>
      <c r="H1895" s="186"/>
      <c r="I1895" s="186"/>
      <c r="J1895" s="186"/>
      <c r="K1895" s="186"/>
      <c r="L1895" s="186"/>
      <c r="M1895" s="186"/>
      <c r="N1895" s="186"/>
      <c r="O1895" s="186"/>
      <c r="P1895" s="186"/>
      <c r="Q1895" s="186"/>
      <c r="R1895" s="186"/>
      <c r="S1895" s="186"/>
    </row>
    <row r="1896" spans="1:19" s="184" customFormat="1" ht="9" customHeight="1">
      <c r="A1896" s="186"/>
      <c r="B1896" s="186"/>
      <c r="C1896" s="186"/>
      <c r="D1896" s="186"/>
      <c r="E1896" s="186"/>
      <c r="F1896" s="186"/>
      <c r="G1896" s="186"/>
      <c r="H1896" s="186"/>
      <c r="I1896" s="186"/>
      <c r="J1896" s="186"/>
      <c r="K1896" s="186"/>
      <c r="L1896" s="186"/>
      <c r="M1896" s="186"/>
      <c r="N1896" s="186"/>
      <c r="O1896" s="186"/>
      <c r="P1896" s="186"/>
      <c r="Q1896" s="186"/>
      <c r="R1896" s="186"/>
      <c r="S1896" s="186"/>
    </row>
    <row r="1897" spans="1:19" s="184" customFormat="1" ht="18" customHeight="1">
      <c r="A1897" s="186"/>
      <c r="B1897" s="187" t="s">
        <v>3715</v>
      </c>
      <c r="C1897" s="186"/>
      <c r="D1897" s="186"/>
      <c r="E1897" s="186"/>
      <c r="F1897" s="186"/>
      <c r="G1897" s="186"/>
      <c r="H1897" s="186"/>
      <c r="I1897" s="186"/>
      <c r="J1897" s="186"/>
      <c r="K1897" s="186"/>
      <c r="L1897" s="186"/>
      <c r="M1897" s="186"/>
      <c r="N1897" s="186"/>
      <c r="O1897" s="186"/>
      <c r="P1897" s="186"/>
      <c r="Q1897" s="186"/>
      <c r="R1897" s="186"/>
      <c r="S1897" s="186"/>
    </row>
    <row r="1898" spans="1:19" s="184" customFormat="1" ht="27" customHeight="1">
      <c r="A1898" s="186"/>
      <c r="B1898" s="247"/>
      <c r="C1898" s="188"/>
      <c r="D1898" s="248"/>
      <c r="E1898" s="248"/>
      <c r="F1898" s="248"/>
      <c r="G1898" s="249" t="s">
        <v>893</v>
      </c>
      <c r="H1898" s="249"/>
      <c r="I1898" s="249"/>
      <c r="J1898" s="249"/>
      <c r="K1898" s="249"/>
      <c r="L1898" s="249"/>
      <c r="M1898" s="249"/>
      <c r="N1898" s="249"/>
      <c r="O1898" s="249"/>
      <c r="P1898" s="249"/>
      <c r="Q1898" s="249"/>
      <c r="R1898" s="249"/>
      <c r="S1898" s="186"/>
    </row>
    <row r="1899" spans="1:19" s="184" customFormat="1" ht="18" customHeight="1">
      <c r="A1899" s="186"/>
      <c r="B1899" s="247"/>
      <c r="C1899" s="189"/>
      <c r="D1899" s="248"/>
      <c r="E1899" s="248"/>
      <c r="F1899" s="248"/>
      <c r="G1899" s="250" t="s">
        <v>839</v>
      </c>
      <c r="H1899" s="250"/>
      <c r="I1899" s="250"/>
      <c r="J1899" s="250"/>
      <c r="K1899" s="251" t="s">
        <v>894</v>
      </c>
      <c r="L1899" s="251"/>
      <c r="M1899" s="251"/>
      <c r="N1899" s="251"/>
      <c r="O1899" s="251" t="s">
        <v>895</v>
      </c>
      <c r="P1899" s="252" t="s">
        <v>896</v>
      </c>
      <c r="Q1899" s="252"/>
      <c r="R1899" s="252"/>
      <c r="S1899" s="186"/>
    </row>
    <row r="1900" spans="1:19" s="184" customFormat="1" ht="18" customHeight="1">
      <c r="A1900" s="186"/>
      <c r="B1900" s="253" t="s">
        <v>275</v>
      </c>
      <c r="C1900" s="250" t="s">
        <v>998</v>
      </c>
      <c r="D1900" s="250" t="s">
        <v>897</v>
      </c>
      <c r="E1900" s="254" t="s">
        <v>849</v>
      </c>
      <c r="F1900" s="254"/>
      <c r="G1900" s="250" t="s">
        <v>898</v>
      </c>
      <c r="H1900" s="250"/>
      <c r="I1900" s="250" t="s">
        <v>899</v>
      </c>
      <c r="J1900" s="250"/>
      <c r="K1900" s="251" t="s">
        <v>898</v>
      </c>
      <c r="L1900" s="251"/>
      <c r="M1900" s="251" t="s">
        <v>899</v>
      </c>
      <c r="N1900" s="251"/>
      <c r="O1900" s="251"/>
      <c r="P1900" s="252"/>
      <c r="Q1900" s="252"/>
      <c r="R1900" s="252"/>
      <c r="S1900" s="186"/>
    </row>
    <row r="1901" spans="1:19" s="184" customFormat="1" ht="45.75" customHeight="1">
      <c r="A1901" s="186"/>
      <c r="B1901" s="253"/>
      <c r="C1901" s="250"/>
      <c r="D1901" s="250"/>
      <c r="E1901" s="190" t="s">
        <v>900</v>
      </c>
      <c r="F1901" s="190" t="s">
        <v>901</v>
      </c>
      <c r="G1901" s="190" t="s">
        <v>900</v>
      </c>
      <c r="H1901" s="191" t="s">
        <v>902</v>
      </c>
      <c r="I1901" s="190" t="s">
        <v>900</v>
      </c>
      <c r="J1901" s="191" t="s">
        <v>902</v>
      </c>
      <c r="K1901" s="191" t="s">
        <v>900</v>
      </c>
      <c r="L1901" s="191" t="s">
        <v>901</v>
      </c>
      <c r="M1901" s="191" t="s">
        <v>900</v>
      </c>
      <c r="N1901" s="191" t="s">
        <v>901</v>
      </c>
      <c r="O1901" s="251"/>
      <c r="P1901" s="191" t="s">
        <v>903</v>
      </c>
      <c r="Q1901" s="191" t="s">
        <v>904</v>
      </c>
      <c r="R1901" s="192" t="s">
        <v>905</v>
      </c>
      <c r="S1901" s="186"/>
    </row>
    <row r="1902" spans="1:19" s="184" customFormat="1" ht="15" customHeight="1">
      <c r="A1902" s="186"/>
      <c r="B1902" s="193" t="s">
        <v>357</v>
      </c>
      <c r="C1902" s="194" t="s">
        <v>1004</v>
      </c>
      <c r="D1902" s="194" t="s">
        <v>914</v>
      </c>
      <c r="E1902" s="195"/>
      <c r="F1902" s="196"/>
      <c r="G1902" s="195">
        <v>2</v>
      </c>
      <c r="H1902" s="196">
        <v>1.4803849000740192E-3</v>
      </c>
      <c r="I1902" s="195">
        <v>7</v>
      </c>
      <c r="J1902" s="196">
        <v>3.6888701517706575E-4</v>
      </c>
      <c r="K1902" s="195"/>
      <c r="L1902" s="196"/>
      <c r="M1902" s="195"/>
      <c r="N1902" s="196"/>
      <c r="O1902" s="197" t="s">
        <v>922</v>
      </c>
      <c r="P1902" s="198">
        <v>3.5</v>
      </c>
      <c r="Q1902" s="198">
        <v>3.5</v>
      </c>
      <c r="R1902" s="199"/>
      <c r="S1902" s="186"/>
    </row>
    <row r="1903" spans="1:19" s="184" customFormat="1" ht="15" customHeight="1">
      <c r="A1903" s="186"/>
      <c r="B1903" s="193" t="s">
        <v>666</v>
      </c>
      <c r="C1903" s="194" t="s">
        <v>943</v>
      </c>
      <c r="D1903" s="194" t="s">
        <v>914</v>
      </c>
      <c r="E1903" s="195">
        <v>2</v>
      </c>
      <c r="F1903" s="196">
        <v>2.1739130434782608E-2</v>
      </c>
      <c r="G1903" s="195">
        <v>90</v>
      </c>
      <c r="H1903" s="196">
        <v>6.6617320503330871E-2</v>
      </c>
      <c r="I1903" s="195">
        <v>497</v>
      </c>
      <c r="J1903" s="196">
        <v>2.6190978077571668E-2</v>
      </c>
      <c r="K1903" s="195">
        <v>6</v>
      </c>
      <c r="L1903" s="196">
        <v>6.6666666666666666E-2</v>
      </c>
      <c r="M1903" s="195">
        <v>41</v>
      </c>
      <c r="N1903" s="196">
        <v>8.249496981891348E-2</v>
      </c>
      <c r="O1903" s="197" t="s">
        <v>930</v>
      </c>
      <c r="P1903" s="198">
        <v>5.5222222222222221</v>
      </c>
      <c r="Q1903" s="198">
        <v>4.75</v>
      </c>
      <c r="R1903" s="199"/>
      <c r="S1903" s="186"/>
    </row>
    <row r="1904" spans="1:19" s="184" customFormat="1" ht="15" customHeight="1">
      <c r="A1904" s="186"/>
      <c r="B1904" s="193" t="s">
        <v>711</v>
      </c>
      <c r="C1904" s="194" t="s">
        <v>917</v>
      </c>
      <c r="D1904" s="194" t="s">
        <v>914</v>
      </c>
      <c r="E1904" s="195">
        <v>5</v>
      </c>
      <c r="F1904" s="196">
        <v>0.5</v>
      </c>
      <c r="G1904" s="195">
        <v>5</v>
      </c>
      <c r="H1904" s="196">
        <v>3.7009622501850479E-3</v>
      </c>
      <c r="I1904" s="195">
        <v>28</v>
      </c>
      <c r="J1904" s="196">
        <v>1.475548060708263E-3</v>
      </c>
      <c r="K1904" s="195">
        <v>1</v>
      </c>
      <c r="L1904" s="196">
        <v>0.2</v>
      </c>
      <c r="M1904" s="195">
        <v>7</v>
      </c>
      <c r="N1904" s="196">
        <v>0.25</v>
      </c>
      <c r="O1904" s="197" t="s">
        <v>930</v>
      </c>
      <c r="P1904" s="198">
        <v>5.6</v>
      </c>
      <c r="Q1904" s="198">
        <v>3</v>
      </c>
      <c r="R1904" s="199"/>
      <c r="S1904" s="186"/>
    </row>
    <row r="1905" spans="1:19" s="184" customFormat="1" ht="15" customHeight="1">
      <c r="A1905" s="186"/>
      <c r="B1905" s="193" t="s">
        <v>359</v>
      </c>
      <c r="C1905" s="194" t="s">
        <v>1004</v>
      </c>
      <c r="D1905" s="194" t="s">
        <v>914</v>
      </c>
      <c r="E1905" s="195"/>
      <c r="F1905" s="196"/>
      <c r="G1905" s="195">
        <v>2</v>
      </c>
      <c r="H1905" s="196">
        <v>1.4803849000740192E-3</v>
      </c>
      <c r="I1905" s="195">
        <v>20</v>
      </c>
      <c r="J1905" s="196">
        <v>1.0539629005059021E-3</v>
      </c>
      <c r="K1905" s="195"/>
      <c r="L1905" s="196"/>
      <c r="M1905" s="195"/>
      <c r="N1905" s="196"/>
      <c r="O1905" s="197" t="s">
        <v>931</v>
      </c>
      <c r="P1905" s="198">
        <v>10</v>
      </c>
      <c r="Q1905" s="198">
        <v>10</v>
      </c>
      <c r="R1905" s="199"/>
      <c r="S1905" s="186"/>
    </row>
    <row r="1906" spans="1:19" s="184" customFormat="1" ht="15" customHeight="1">
      <c r="A1906" s="186"/>
      <c r="B1906" s="193" t="s">
        <v>810</v>
      </c>
      <c r="C1906" s="194" t="s">
        <v>926</v>
      </c>
      <c r="D1906" s="194" t="s">
        <v>914</v>
      </c>
      <c r="E1906" s="195"/>
      <c r="F1906" s="196"/>
      <c r="G1906" s="195">
        <v>2</v>
      </c>
      <c r="H1906" s="196">
        <v>1.4803849000740192E-3</v>
      </c>
      <c r="I1906" s="195">
        <v>14</v>
      </c>
      <c r="J1906" s="196">
        <v>7.3777403035413149E-4</v>
      </c>
      <c r="K1906" s="195"/>
      <c r="L1906" s="196"/>
      <c r="M1906" s="195"/>
      <c r="N1906" s="196"/>
      <c r="O1906" s="197" t="s">
        <v>980</v>
      </c>
      <c r="P1906" s="198">
        <v>7</v>
      </c>
      <c r="Q1906" s="198">
        <v>7</v>
      </c>
      <c r="R1906" s="199"/>
      <c r="S1906" s="186"/>
    </row>
    <row r="1907" spans="1:19" s="184" customFormat="1" ht="15" customHeight="1">
      <c r="A1907" s="186"/>
      <c r="B1907" s="193" t="s">
        <v>446</v>
      </c>
      <c r="C1907" s="194" t="s">
        <v>1001</v>
      </c>
      <c r="D1907" s="194" t="s">
        <v>914</v>
      </c>
      <c r="E1907" s="195"/>
      <c r="F1907" s="196"/>
      <c r="G1907" s="195">
        <v>4</v>
      </c>
      <c r="H1907" s="196">
        <v>2.9607698001480384E-3</v>
      </c>
      <c r="I1907" s="195">
        <v>32</v>
      </c>
      <c r="J1907" s="196">
        <v>1.6863406408094434E-3</v>
      </c>
      <c r="K1907" s="195"/>
      <c r="L1907" s="196"/>
      <c r="M1907" s="195"/>
      <c r="N1907" s="196"/>
      <c r="O1907" s="197" t="s">
        <v>926</v>
      </c>
      <c r="P1907" s="198">
        <v>8</v>
      </c>
      <c r="Q1907" s="198">
        <v>8</v>
      </c>
      <c r="R1907" s="199"/>
      <c r="S1907" s="186"/>
    </row>
    <row r="1908" spans="1:19" s="184" customFormat="1" ht="15" customHeight="1">
      <c r="A1908" s="186"/>
      <c r="B1908" s="193" t="s">
        <v>466</v>
      </c>
      <c r="C1908" s="194" t="s">
        <v>1002</v>
      </c>
      <c r="D1908" s="194" t="s">
        <v>914</v>
      </c>
      <c r="E1908" s="195"/>
      <c r="F1908" s="196"/>
      <c r="G1908" s="195">
        <v>3</v>
      </c>
      <c r="H1908" s="196">
        <v>2.2205773501110288E-3</v>
      </c>
      <c r="I1908" s="195">
        <v>15</v>
      </c>
      <c r="J1908" s="196">
        <v>7.9047217537942666E-4</v>
      </c>
      <c r="K1908" s="195"/>
      <c r="L1908" s="196"/>
      <c r="M1908" s="195"/>
      <c r="N1908" s="196"/>
      <c r="O1908" s="197" t="s">
        <v>952</v>
      </c>
      <c r="P1908" s="198">
        <v>5</v>
      </c>
      <c r="Q1908" s="198">
        <v>5</v>
      </c>
      <c r="R1908" s="199"/>
      <c r="S1908" s="186"/>
    </row>
    <row r="1909" spans="1:19" s="184" customFormat="1" ht="15" customHeight="1">
      <c r="A1909" s="186"/>
      <c r="B1909" s="193" t="s">
        <v>360</v>
      </c>
      <c r="C1909" s="194" t="s">
        <v>1004</v>
      </c>
      <c r="D1909" s="194" t="s">
        <v>914</v>
      </c>
      <c r="E1909" s="195"/>
      <c r="F1909" s="196"/>
      <c r="G1909" s="195">
        <v>2</v>
      </c>
      <c r="H1909" s="196">
        <v>1.4803849000740192E-3</v>
      </c>
      <c r="I1909" s="195">
        <v>19</v>
      </c>
      <c r="J1909" s="196">
        <v>1.0012647554806071E-3</v>
      </c>
      <c r="K1909" s="195"/>
      <c r="L1909" s="196"/>
      <c r="M1909" s="195"/>
      <c r="N1909" s="196"/>
      <c r="O1909" s="197" t="s">
        <v>939</v>
      </c>
      <c r="P1909" s="198">
        <v>9.5</v>
      </c>
      <c r="Q1909" s="198">
        <v>9.5</v>
      </c>
      <c r="R1909" s="199"/>
      <c r="S1909" s="186"/>
    </row>
    <row r="1910" spans="1:19" s="184" customFormat="1" ht="15" customHeight="1">
      <c r="A1910" s="186"/>
      <c r="B1910" s="193" t="s">
        <v>352</v>
      </c>
      <c r="C1910" s="194" t="s">
        <v>1004</v>
      </c>
      <c r="D1910" s="194" t="s">
        <v>914</v>
      </c>
      <c r="E1910" s="195">
        <v>1</v>
      </c>
      <c r="F1910" s="196">
        <v>9.0909090909090912E-2</v>
      </c>
      <c r="G1910" s="195">
        <v>10</v>
      </c>
      <c r="H1910" s="196">
        <v>7.4019245003700959E-3</v>
      </c>
      <c r="I1910" s="195">
        <v>81</v>
      </c>
      <c r="J1910" s="196">
        <v>4.2685497470489036E-3</v>
      </c>
      <c r="K1910" s="195"/>
      <c r="L1910" s="196"/>
      <c r="M1910" s="195"/>
      <c r="N1910" s="196"/>
      <c r="O1910" s="197" t="s">
        <v>941</v>
      </c>
      <c r="P1910" s="198">
        <v>8.1</v>
      </c>
      <c r="Q1910" s="198">
        <v>8.1</v>
      </c>
      <c r="R1910" s="199"/>
      <c r="S1910" s="186"/>
    </row>
    <row r="1911" spans="1:19" s="184" customFormat="1" ht="15" customHeight="1">
      <c r="A1911" s="186"/>
      <c r="B1911" s="193" t="s">
        <v>652</v>
      </c>
      <c r="C1911" s="194" t="s">
        <v>916</v>
      </c>
      <c r="D1911" s="194" t="s">
        <v>914</v>
      </c>
      <c r="E1911" s="195">
        <v>2</v>
      </c>
      <c r="F1911" s="196">
        <v>0.16666666666666666</v>
      </c>
      <c r="G1911" s="195">
        <v>10</v>
      </c>
      <c r="H1911" s="196">
        <v>7.4019245003700959E-3</v>
      </c>
      <c r="I1911" s="195">
        <v>108</v>
      </c>
      <c r="J1911" s="196">
        <v>5.6913996627318717E-3</v>
      </c>
      <c r="K1911" s="195"/>
      <c r="L1911" s="196"/>
      <c r="M1911" s="195"/>
      <c r="N1911" s="196"/>
      <c r="O1911" s="197" t="s">
        <v>953</v>
      </c>
      <c r="P1911" s="198">
        <v>10.8</v>
      </c>
      <c r="Q1911" s="198">
        <v>10.8</v>
      </c>
      <c r="R1911" s="199"/>
      <c r="S1911" s="186"/>
    </row>
    <row r="1912" spans="1:19" s="184" customFormat="1" ht="15" customHeight="1">
      <c r="A1912" s="186"/>
      <c r="B1912" s="193" t="s">
        <v>719</v>
      </c>
      <c r="C1912" s="194" t="s">
        <v>1000</v>
      </c>
      <c r="D1912" s="194" t="s">
        <v>907</v>
      </c>
      <c r="E1912" s="195"/>
      <c r="F1912" s="196"/>
      <c r="G1912" s="195">
        <v>2</v>
      </c>
      <c r="H1912" s="196">
        <v>1.4803849000740192E-3</v>
      </c>
      <c r="I1912" s="195">
        <v>4</v>
      </c>
      <c r="J1912" s="196">
        <v>2.1079258010118043E-4</v>
      </c>
      <c r="K1912" s="195"/>
      <c r="L1912" s="196"/>
      <c r="M1912" s="195"/>
      <c r="N1912" s="196"/>
      <c r="O1912" s="197" t="s">
        <v>908</v>
      </c>
      <c r="P1912" s="198">
        <v>2</v>
      </c>
      <c r="Q1912" s="198">
        <v>2</v>
      </c>
      <c r="R1912" s="199">
        <v>0</v>
      </c>
      <c r="S1912" s="186"/>
    </row>
    <row r="1913" spans="1:19" s="184" customFormat="1" ht="15" customHeight="1">
      <c r="A1913" s="186"/>
      <c r="B1913" s="193" t="s">
        <v>803</v>
      </c>
      <c r="C1913" s="194" t="s">
        <v>1001</v>
      </c>
      <c r="D1913" s="194" t="s">
        <v>907</v>
      </c>
      <c r="E1913" s="195"/>
      <c r="F1913" s="196"/>
      <c r="G1913" s="195">
        <v>2</v>
      </c>
      <c r="H1913" s="196">
        <v>1.4803849000740192E-3</v>
      </c>
      <c r="I1913" s="195">
        <v>50</v>
      </c>
      <c r="J1913" s="196">
        <v>2.6349072512647557E-3</v>
      </c>
      <c r="K1913" s="195">
        <v>1</v>
      </c>
      <c r="L1913" s="196">
        <v>0.5</v>
      </c>
      <c r="M1913" s="195">
        <v>12</v>
      </c>
      <c r="N1913" s="196">
        <v>0.24</v>
      </c>
      <c r="O1913" s="197" t="s">
        <v>923</v>
      </c>
      <c r="P1913" s="198">
        <v>25</v>
      </c>
      <c r="Q1913" s="198">
        <v>14</v>
      </c>
      <c r="R1913" s="199">
        <v>13</v>
      </c>
      <c r="S1913" s="186"/>
    </row>
    <row r="1914" spans="1:19" s="184" customFormat="1" ht="15" customHeight="1">
      <c r="A1914" s="186"/>
      <c r="B1914" s="193" t="s">
        <v>664</v>
      </c>
      <c r="C1914" s="194" t="s">
        <v>943</v>
      </c>
      <c r="D1914" s="194" t="s">
        <v>907</v>
      </c>
      <c r="E1914" s="195">
        <v>6</v>
      </c>
      <c r="F1914" s="196">
        <v>2.4193548387096774E-2</v>
      </c>
      <c r="G1914" s="195">
        <v>242</v>
      </c>
      <c r="H1914" s="196">
        <v>0.17912657290895634</v>
      </c>
      <c r="I1914" s="195">
        <v>1660</v>
      </c>
      <c r="J1914" s="196">
        <v>8.7478920741989888E-2</v>
      </c>
      <c r="K1914" s="195">
        <v>20</v>
      </c>
      <c r="L1914" s="196">
        <v>8.2644628099173556E-2</v>
      </c>
      <c r="M1914" s="195">
        <v>347</v>
      </c>
      <c r="N1914" s="196">
        <v>0.20903614457831327</v>
      </c>
      <c r="O1914" s="197" t="s">
        <v>925</v>
      </c>
      <c r="P1914" s="198">
        <v>6.8595041322314048</v>
      </c>
      <c r="Q1914" s="198">
        <v>4.4639639639639643</v>
      </c>
      <c r="R1914" s="199">
        <v>2.1859504132231407</v>
      </c>
      <c r="S1914" s="186"/>
    </row>
    <row r="1915" spans="1:19" s="184" customFormat="1" ht="15" customHeight="1">
      <c r="A1915" s="186"/>
      <c r="B1915" s="193" t="s">
        <v>435</v>
      </c>
      <c r="C1915" s="194" t="s">
        <v>1001</v>
      </c>
      <c r="D1915" s="194" t="s">
        <v>914</v>
      </c>
      <c r="E1915" s="195"/>
      <c r="F1915" s="196"/>
      <c r="G1915" s="195">
        <v>4</v>
      </c>
      <c r="H1915" s="196">
        <v>2.9607698001480384E-3</v>
      </c>
      <c r="I1915" s="195">
        <v>56</v>
      </c>
      <c r="J1915" s="196">
        <v>2.951096121416526E-3</v>
      </c>
      <c r="K1915" s="195">
        <v>1</v>
      </c>
      <c r="L1915" s="196">
        <v>0.25</v>
      </c>
      <c r="M1915" s="195">
        <v>22</v>
      </c>
      <c r="N1915" s="196">
        <v>0.39285714285714285</v>
      </c>
      <c r="O1915" s="197" t="s">
        <v>943</v>
      </c>
      <c r="P1915" s="198">
        <v>14</v>
      </c>
      <c r="Q1915" s="198">
        <v>5.666666666666667</v>
      </c>
      <c r="R1915" s="199"/>
      <c r="S1915" s="186"/>
    </row>
    <row r="1916" spans="1:19" s="184" customFormat="1" ht="15" customHeight="1">
      <c r="A1916" s="186"/>
      <c r="B1916" s="193" t="s">
        <v>665</v>
      </c>
      <c r="C1916" s="194" t="s">
        <v>943</v>
      </c>
      <c r="D1916" s="194" t="s">
        <v>914</v>
      </c>
      <c r="E1916" s="195">
        <v>153</v>
      </c>
      <c r="F1916" s="196">
        <v>0.15532994923857868</v>
      </c>
      <c r="G1916" s="195">
        <v>832</v>
      </c>
      <c r="H1916" s="196">
        <v>0.61584011843079201</v>
      </c>
      <c r="I1916" s="195">
        <v>14995</v>
      </c>
      <c r="J1916" s="196">
        <v>0.79020868465430016</v>
      </c>
      <c r="K1916" s="195">
        <v>98</v>
      </c>
      <c r="L1916" s="196">
        <v>0.11778846153846154</v>
      </c>
      <c r="M1916" s="195">
        <v>1024</v>
      </c>
      <c r="N1916" s="196">
        <v>6.8289429809936644E-2</v>
      </c>
      <c r="O1916" s="197" t="s">
        <v>969</v>
      </c>
      <c r="P1916" s="198">
        <v>18.02283653846154</v>
      </c>
      <c r="Q1916" s="198">
        <v>14.316076294277929</v>
      </c>
      <c r="R1916" s="199"/>
      <c r="S1916" s="186"/>
    </row>
    <row r="1917" spans="1:19" s="184" customFormat="1" ht="15" customHeight="1">
      <c r="A1917" s="186"/>
      <c r="B1917" s="193" t="s">
        <v>707</v>
      </c>
      <c r="C1917" s="194" t="s">
        <v>917</v>
      </c>
      <c r="D1917" s="194" t="s">
        <v>914</v>
      </c>
      <c r="E1917" s="195"/>
      <c r="F1917" s="196"/>
      <c r="G1917" s="195">
        <v>3</v>
      </c>
      <c r="H1917" s="196">
        <v>2.2205773501110288E-3</v>
      </c>
      <c r="I1917" s="195">
        <v>36</v>
      </c>
      <c r="J1917" s="196">
        <v>1.8971332209106238E-3</v>
      </c>
      <c r="K1917" s="195">
        <v>1</v>
      </c>
      <c r="L1917" s="196">
        <v>0.33333333333333331</v>
      </c>
      <c r="M1917" s="195">
        <v>2</v>
      </c>
      <c r="N1917" s="196">
        <v>5.5555555555555552E-2</v>
      </c>
      <c r="O1917" s="197" t="s">
        <v>920</v>
      </c>
      <c r="P1917" s="198">
        <v>12</v>
      </c>
      <c r="Q1917" s="198">
        <v>10.5</v>
      </c>
      <c r="R1917" s="199"/>
      <c r="S1917" s="186"/>
    </row>
    <row r="1918" spans="1:19" s="184" customFormat="1" ht="15" customHeight="1">
      <c r="A1918" s="186"/>
      <c r="B1918" s="193" t="s">
        <v>470</v>
      </c>
      <c r="C1918" s="194" t="s">
        <v>1002</v>
      </c>
      <c r="D1918" s="194" t="s">
        <v>914</v>
      </c>
      <c r="E1918" s="195"/>
      <c r="F1918" s="196"/>
      <c r="G1918" s="195">
        <v>2</v>
      </c>
      <c r="H1918" s="196">
        <v>1.4803849000740192E-3</v>
      </c>
      <c r="I1918" s="195">
        <v>11</v>
      </c>
      <c r="J1918" s="196">
        <v>5.7967959527824623E-4</v>
      </c>
      <c r="K1918" s="195"/>
      <c r="L1918" s="196"/>
      <c r="M1918" s="195"/>
      <c r="N1918" s="196"/>
      <c r="O1918" s="197" t="s">
        <v>920</v>
      </c>
      <c r="P1918" s="198">
        <v>5.5</v>
      </c>
      <c r="Q1918" s="198">
        <v>5.5</v>
      </c>
      <c r="R1918" s="199"/>
      <c r="S1918" s="186"/>
    </row>
    <row r="1919" spans="1:19" s="184" customFormat="1" ht="15" customHeight="1">
      <c r="A1919" s="186"/>
      <c r="B1919" s="193" t="s">
        <v>577</v>
      </c>
      <c r="C1919" s="194" t="s">
        <v>924</v>
      </c>
      <c r="D1919" s="194" t="s">
        <v>914</v>
      </c>
      <c r="E1919" s="195"/>
      <c r="F1919" s="196"/>
      <c r="G1919" s="195">
        <v>3</v>
      </c>
      <c r="H1919" s="196">
        <v>2.2205773501110288E-3</v>
      </c>
      <c r="I1919" s="195">
        <v>73</v>
      </c>
      <c r="J1919" s="196">
        <v>3.8469645868465432E-3</v>
      </c>
      <c r="K1919" s="195">
        <v>3</v>
      </c>
      <c r="L1919" s="196">
        <v>1</v>
      </c>
      <c r="M1919" s="195">
        <v>40</v>
      </c>
      <c r="N1919" s="196">
        <v>0.54794520547945202</v>
      </c>
      <c r="O1919" s="197" t="s">
        <v>924</v>
      </c>
      <c r="P1919" s="198">
        <v>24.333333333333332</v>
      </c>
      <c r="Q1919" s="198"/>
      <c r="R1919" s="199"/>
      <c r="S1919" s="186"/>
    </row>
    <row r="1920" spans="1:19" s="184" customFormat="1" ht="15" customHeight="1">
      <c r="A1920" s="186"/>
      <c r="B1920" s="193" t="s">
        <v>396</v>
      </c>
      <c r="C1920" s="194" t="s">
        <v>1000</v>
      </c>
      <c r="D1920" s="194" t="s">
        <v>914</v>
      </c>
      <c r="E1920" s="195"/>
      <c r="F1920" s="196"/>
      <c r="G1920" s="195">
        <v>2</v>
      </c>
      <c r="H1920" s="196">
        <v>1.4803849000740192E-3</v>
      </c>
      <c r="I1920" s="195">
        <v>4</v>
      </c>
      <c r="J1920" s="196">
        <v>2.1079258010118043E-4</v>
      </c>
      <c r="K1920" s="195"/>
      <c r="L1920" s="196"/>
      <c r="M1920" s="195"/>
      <c r="N1920" s="196"/>
      <c r="O1920" s="197" t="s">
        <v>922</v>
      </c>
      <c r="P1920" s="198">
        <v>2</v>
      </c>
      <c r="Q1920" s="198">
        <v>2</v>
      </c>
      <c r="R1920" s="199"/>
      <c r="S1920" s="186"/>
    </row>
    <row r="1921" spans="1:19" s="184" customFormat="1" ht="15" customHeight="1">
      <c r="A1921" s="186"/>
      <c r="B1921" s="193" t="s">
        <v>677</v>
      </c>
      <c r="C1921" s="194" t="s">
        <v>926</v>
      </c>
      <c r="D1921" s="194" t="s">
        <v>914</v>
      </c>
      <c r="E1921" s="195"/>
      <c r="F1921" s="196"/>
      <c r="G1921" s="195">
        <v>2</v>
      </c>
      <c r="H1921" s="196">
        <v>1.4803849000740192E-3</v>
      </c>
      <c r="I1921" s="195">
        <v>33</v>
      </c>
      <c r="J1921" s="196">
        <v>1.7390387858347387E-3</v>
      </c>
      <c r="K1921" s="195"/>
      <c r="L1921" s="196"/>
      <c r="M1921" s="195"/>
      <c r="N1921" s="196"/>
      <c r="O1921" s="197" t="s">
        <v>952</v>
      </c>
      <c r="P1921" s="198">
        <v>16.5</v>
      </c>
      <c r="Q1921" s="198">
        <v>16.5</v>
      </c>
      <c r="R1921" s="199"/>
      <c r="S1921" s="186"/>
    </row>
    <row r="1922" spans="1:19" s="184" customFormat="1" ht="15" customHeight="1">
      <c r="A1922" s="186"/>
      <c r="B1922" s="193" t="s">
        <v>553</v>
      </c>
      <c r="C1922" s="194" t="s">
        <v>928</v>
      </c>
      <c r="D1922" s="194" t="s">
        <v>914</v>
      </c>
      <c r="E1922" s="195"/>
      <c r="F1922" s="196"/>
      <c r="G1922" s="195">
        <v>2</v>
      </c>
      <c r="H1922" s="196">
        <v>1.4803849000740192E-3</v>
      </c>
      <c r="I1922" s="195">
        <v>9</v>
      </c>
      <c r="J1922" s="196">
        <v>4.7428330522765596E-4</v>
      </c>
      <c r="K1922" s="195"/>
      <c r="L1922" s="196"/>
      <c r="M1922" s="195"/>
      <c r="N1922" s="196"/>
      <c r="O1922" s="197" t="s">
        <v>929</v>
      </c>
      <c r="P1922" s="198">
        <v>4.5</v>
      </c>
      <c r="Q1922" s="198">
        <v>4.5</v>
      </c>
      <c r="R1922" s="199"/>
      <c r="S1922" s="186"/>
    </row>
    <row r="1923" spans="1:19" s="184" customFormat="1" ht="15" customHeight="1">
      <c r="A1923" s="186"/>
      <c r="B1923" s="193" t="s">
        <v>496</v>
      </c>
      <c r="C1923" s="194" t="s">
        <v>999</v>
      </c>
      <c r="D1923" s="194" t="s">
        <v>914</v>
      </c>
      <c r="E1923" s="195">
        <v>1</v>
      </c>
      <c r="F1923" s="196">
        <v>0.1111111111111111</v>
      </c>
      <c r="G1923" s="195">
        <v>8</v>
      </c>
      <c r="H1923" s="196">
        <v>5.9215396002960767E-3</v>
      </c>
      <c r="I1923" s="195">
        <v>53</v>
      </c>
      <c r="J1923" s="196">
        <v>2.7930016863406408E-3</v>
      </c>
      <c r="K1923" s="195"/>
      <c r="L1923" s="196"/>
      <c r="M1923" s="195"/>
      <c r="N1923" s="196"/>
      <c r="O1923" s="197" t="s">
        <v>938</v>
      </c>
      <c r="P1923" s="198">
        <v>6.625</v>
      </c>
      <c r="Q1923" s="198">
        <v>6.625</v>
      </c>
      <c r="R1923" s="199"/>
      <c r="S1923" s="186"/>
    </row>
    <row r="1924" spans="1:19" s="184" customFormat="1" ht="15" customHeight="1">
      <c r="A1924" s="186"/>
      <c r="B1924" s="193" t="s">
        <v>284</v>
      </c>
      <c r="C1924" s="194" t="s">
        <v>1003</v>
      </c>
      <c r="D1924" s="194" t="s">
        <v>914</v>
      </c>
      <c r="E1924" s="195"/>
      <c r="F1924" s="196"/>
      <c r="G1924" s="195">
        <v>3</v>
      </c>
      <c r="H1924" s="196">
        <v>2.2205773501110288E-3</v>
      </c>
      <c r="I1924" s="195">
        <v>77</v>
      </c>
      <c r="J1924" s="196">
        <v>4.0577571669477234E-3</v>
      </c>
      <c r="K1924" s="195">
        <v>1</v>
      </c>
      <c r="L1924" s="196">
        <v>0.33333333333333331</v>
      </c>
      <c r="M1924" s="195">
        <v>14</v>
      </c>
      <c r="N1924" s="196">
        <v>0.18181818181818182</v>
      </c>
      <c r="O1924" s="197" t="s">
        <v>908</v>
      </c>
      <c r="P1924" s="198">
        <v>25.666666666666668</v>
      </c>
      <c r="Q1924" s="198">
        <v>14.5</v>
      </c>
      <c r="R1924" s="199"/>
      <c r="S1924" s="186"/>
    </row>
    <row r="1925" spans="1:19" s="184" customFormat="1" ht="15" customHeight="1">
      <c r="A1925" s="186"/>
      <c r="B1925" s="193" t="s">
        <v>708</v>
      </c>
      <c r="C1925" s="194" t="s">
        <v>917</v>
      </c>
      <c r="D1925" s="194" t="s">
        <v>914</v>
      </c>
      <c r="E1925" s="195"/>
      <c r="F1925" s="196"/>
      <c r="G1925" s="195">
        <v>5</v>
      </c>
      <c r="H1925" s="196">
        <v>3.7009622501850479E-3</v>
      </c>
      <c r="I1925" s="195">
        <v>25</v>
      </c>
      <c r="J1925" s="196">
        <v>1.3174536256323778E-3</v>
      </c>
      <c r="K1925" s="195"/>
      <c r="L1925" s="196"/>
      <c r="M1925" s="195"/>
      <c r="N1925" s="196"/>
      <c r="O1925" s="197" t="s">
        <v>943</v>
      </c>
      <c r="P1925" s="198">
        <v>5</v>
      </c>
      <c r="Q1925" s="198">
        <v>5</v>
      </c>
      <c r="R1925" s="199"/>
      <c r="S1925" s="186"/>
    </row>
    <row r="1926" spans="1:19" s="184" customFormat="1" ht="15" customHeight="1">
      <c r="A1926" s="186"/>
      <c r="B1926" s="193" t="s">
        <v>808</v>
      </c>
      <c r="C1926" s="194" t="s">
        <v>916</v>
      </c>
      <c r="D1926" s="194" t="s">
        <v>914</v>
      </c>
      <c r="E1926" s="195">
        <v>1</v>
      </c>
      <c r="F1926" s="196">
        <v>0.25</v>
      </c>
      <c r="G1926" s="195">
        <v>3</v>
      </c>
      <c r="H1926" s="196">
        <v>2.2205773501110288E-3</v>
      </c>
      <c r="I1926" s="195">
        <v>13</v>
      </c>
      <c r="J1926" s="196">
        <v>6.8507588532883644E-4</v>
      </c>
      <c r="K1926" s="195"/>
      <c r="L1926" s="196"/>
      <c r="M1926" s="195"/>
      <c r="N1926" s="196"/>
      <c r="O1926" s="197" t="s">
        <v>953</v>
      </c>
      <c r="P1926" s="198">
        <v>4.333333333333333</v>
      </c>
      <c r="Q1926" s="198">
        <v>4.333333333333333</v>
      </c>
      <c r="R1926" s="199"/>
      <c r="S1926" s="186"/>
    </row>
    <row r="1927" spans="1:19" s="184" customFormat="1" ht="15" customHeight="1">
      <c r="A1927" s="186"/>
      <c r="B1927" s="193" t="s">
        <v>660</v>
      </c>
      <c r="C1927" s="194" t="s">
        <v>943</v>
      </c>
      <c r="D1927" s="194" t="s">
        <v>914</v>
      </c>
      <c r="E1927" s="195"/>
      <c r="F1927" s="196"/>
      <c r="G1927" s="195">
        <v>2</v>
      </c>
      <c r="H1927" s="196">
        <v>1.4803849000740192E-3</v>
      </c>
      <c r="I1927" s="195">
        <v>12</v>
      </c>
      <c r="J1927" s="196">
        <v>6.3237774030354128E-4</v>
      </c>
      <c r="K1927" s="195"/>
      <c r="L1927" s="196"/>
      <c r="M1927" s="195"/>
      <c r="N1927" s="196"/>
      <c r="O1927" s="197" t="s">
        <v>908</v>
      </c>
      <c r="P1927" s="198">
        <v>6</v>
      </c>
      <c r="Q1927" s="198">
        <v>6</v>
      </c>
      <c r="R1927" s="199"/>
      <c r="S1927" s="186"/>
    </row>
    <row r="1928" spans="1:19" s="184" customFormat="1" ht="15" customHeight="1">
      <c r="A1928" s="186"/>
      <c r="B1928" s="193" t="s">
        <v>283</v>
      </c>
      <c r="C1928" s="194" t="s">
        <v>1003</v>
      </c>
      <c r="D1928" s="194" t="s">
        <v>914</v>
      </c>
      <c r="E1928" s="195">
        <v>1</v>
      </c>
      <c r="F1928" s="196">
        <v>0.33333333333333331</v>
      </c>
      <c r="G1928" s="195">
        <v>2</v>
      </c>
      <c r="H1928" s="196">
        <v>1.4803849000740192E-3</v>
      </c>
      <c r="I1928" s="195">
        <v>12</v>
      </c>
      <c r="J1928" s="196">
        <v>6.3237774030354128E-4</v>
      </c>
      <c r="K1928" s="195"/>
      <c r="L1928" s="196"/>
      <c r="M1928" s="195"/>
      <c r="N1928" s="196"/>
      <c r="O1928" s="197" t="s">
        <v>916</v>
      </c>
      <c r="P1928" s="198">
        <v>6</v>
      </c>
      <c r="Q1928" s="198">
        <v>6</v>
      </c>
      <c r="R1928" s="199"/>
      <c r="S1928" s="186"/>
    </row>
    <row r="1929" spans="1:19" s="184" customFormat="1" ht="15" customHeight="1">
      <c r="A1929" s="186"/>
      <c r="B1929" s="193" t="s">
        <v>776</v>
      </c>
      <c r="C1929" s="194" t="s">
        <v>1569</v>
      </c>
      <c r="D1929" s="194" t="s">
        <v>907</v>
      </c>
      <c r="E1929" s="195"/>
      <c r="F1929" s="196"/>
      <c r="G1929" s="195">
        <v>5</v>
      </c>
      <c r="H1929" s="196">
        <v>3.7009622501850479E-3</v>
      </c>
      <c r="I1929" s="195">
        <v>243</v>
      </c>
      <c r="J1929" s="196">
        <v>1.2805649241146711E-2</v>
      </c>
      <c r="K1929" s="195"/>
      <c r="L1929" s="196"/>
      <c r="M1929" s="195"/>
      <c r="N1929" s="196"/>
      <c r="O1929" s="197" t="s">
        <v>985</v>
      </c>
      <c r="P1929" s="198">
        <v>48.6</v>
      </c>
      <c r="Q1929" s="198">
        <v>48.6</v>
      </c>
      <c r="R1929" s="199">
        <v>17</v>
      </c>
      <c r="S1929" s="186"/>
    </row>
    <row r="1930" spans="1:19" s="184" customFormat="1" ht="15" customHeight="1">
      <c r="A1930" s="186"/>
      <c r="B1930" s="193" t="s">
        <v>583</v>
      </c>
      <c r="C1930" s="194" t="s">
        <v>924</v>
      </c>
      <c r="D1930" s="194" t="s">
        <v>914</v>
      </c>
      <c r="E1930" s="195"/>
      <c r="F1930" s="196"/>
      <c r="G1930" s="195">
        <v>2</v>
      </c>
      <c r="H1930" s="196">
        <v>1.4803849000740192E-3</v>
      </c>
      <c r="I1930" s="195">
        <v>10</v>
      </c>
      <c r="J1930" s="196">
        <v>5.2698145025295107E-4</v>
      </c>
      <c r="K1930" s="195"/>
      <c r="L1930" s="196"/>
      <c r="M1930" s="195"/>
      <c r="N1930" s="196"/>
      <c r="O1930" s="197" t="s">
        <v>931</v>
      </c>
      <c r="P1930" s="198">
        <v>5</v>
      </c>
      <c r="Q1930" s="198">
        <v>5</v>
      </c>
      <c r="R1930" s="199"/>
      <c r="S1930" s="186"/>
    </row>
    <row r="1931" spans="1:19" s="184" customFormat="1" ht="15" customHeight="1">
      <c r="A1931" s="186"/>
      <c r="B1931" s="193" t="s">
        <v>561</v>
      </c>
      <c r="C1931" s="194" t="s">
        <v>924</v>
      </c>
      <c r="D1931" s="194" t="s">
        <v>907</v>
      </c>
      <c r="E1931" s="195"/>
      <c r="F1931" s="196"/>
      <c r="G1931" s="195">
        <v>2</v>
      </c>
      <c r="H1931" s="196">
        <v>1.4803849000740192E-3</v>
      </c>
      <c r="I1931" s="195">
        <v>4</v>
      </c>
      <c r="J1931" s="196">
        <v>2.1079258010118043E-4</v>
      </c>
      <c r="K1931" s="195"/>
      <c r="L1931" s="196"/>
      <c r="M1931" s="195"/>
      <c r="N1931" s="196"/>
      <c r="O1931" s="197" t="s">
        <v>916</v>
      </c>
      <c r="P1931" s="198">
        <v>2</v>
      </c>
      <c r="Q1931" s="198">
        <v>2</v>
      </c>
      <c r="R1931" s="199">
        <v>0.5</v>
      </c>
      <c r="S1931" s="186"/>
    </row>
    <row r="1932" spans="1:19" s="184" customFormat="1" ht="15" customHeight="1">
      <c r="A1932" s="186"/>
      <c r="B1932" s="193" t="s">
        <v>667</v>
      </c>
      <c r="C1932" s="194" t="s">
        <v>943</v>
      </c>
      <c r="D1932" s="194" t="s">
        <v>914</v>
      </c>
      <c r="E1932" s="195"/>
      <c r="F1932" s="196"/>
      <c r="G1932" s="195">
        <v>5</v>
      </c>
      <c r="H1932" s="196">
        <v>3.7009622501850479E-3</v>
      </c>
      <c r="I1932" s="195">
        <v>70</v>
      </c>
      <c r="J1932" s="196">
        <v>3.6888701517706576E-3</v>
      </c>
      <c r="K1932" s="195">
        <v>1</v>
      </c>
      <c r="L1932" s="196">
        <v>0.2</v>
      </c>
      <c r="M1932" s="195">
        <v>9</v>
      </c>
      <c r="N1932" s="196">
        <v>0.12857142857142856</v>
      </c>
      <c r="O1932" s="197" t="s">
        <v>926</v>
      </c>
      <c r="P1932" s="198">
        <v>14</v>
      </c>
      <c r="Q1932" s="198">
        <v>10.75</v>
      </c>
      <c r="R1932" s="199"/>
      <c r="S1932" s="186"/>
    </row>
    <row r="1933" spans="1:19" s="184" customFormat="1" ht="15" customHeight="1">
      <c r="A1933" s="186"/>
      <c r="B1933" s="193" t="s">
        <v>663</v>
      </c>
      <c r="C1933" s="194" t="s">
        <v>943</v>
      </c>
      <c r="D1933" s="194" t="s">
        <v>907</v>
      </c>
      <c r="E1933" s="195"/>
      <c r="F1933" s="196"/>
      <c r="G1933" s="195">
        <v>2</v>
      </c>
      <c r="H1933" s="196">
        <v>1.4803849000740192E-3</v>
      </c>
      <c r="I1933" s="195">
        <v>35</v>
      </c>
      <c r="J1933" s="196">
        <v>1.8444350758853288E-3</v>
      </c>
      <c r="K1933" s="195"/>
      <c r="L1933" s="196"/>
      <c r="M1933" s="195"/>
      <c r="N1933" s="196"/>
      <c r="O1933" s="197" t="s">
        <v>908</v>
      </c>
      <c r="P1933" s="198">
        <v>17.5</v>
      </c>
      <c r="Q1933" s="198">
        <v>17.5</v>
      </c>
      <c r="R1933" s="199">
        <v>9</v>
      </c>
      <c r="S1933" s="186"/>
    </row>
    <row r="1934" spans="1:19" s="184" customFormat="1" ht="15" customHeight="1">
      <c r="A1934" s="186"/>
      <c r="B1934" s="193" t="s">
        <v>558</v>
      </c>
      <c r="C1934" s="194" t="s">
        <v>928</v>
      </c>
      <c r="D1934" s="194" t="s">
        <v>914</v>
      </c>
      <c r="E1934" s="195"/>
      <c r="F1934" s="196"/>
      <c r="G1934" s="195">
        <v>2</v>
      </c>
      <c r="H1934" s="196">
        <v>1.4803849000740192E-3</v>
      </c>
      <c r="I1934" s="195">
        <v>8</v>
      </c>
      <c r="J1934" s="196">
        <v>4.2158516020236085E-4</v>
      </c>
      <c r="K1934" s="195"/>
      <c r="L1934" s="196"/>
      <c r="M1934" s="195"/>
      <c r="N1934" s="196"/>
      <c r="O1934" s="197" t="s">
        <v>939</v>
      </c>
      <c r="P1934" s="198">
        <v>4</v>
      </c>
      <c r="Q1934" s="198">
        <v>4</v>
      </c>
      <c r="R1934" s="199"/>
      <c r="S1934" s="186"/>
    </row>
    <row r="1935" spans="1:19" s="184" customFormat="1" ht="15" customHeight="1">
      <c r="A1935" s="186"/>
      <c r="B1935" s="193" t="s">
        <v>334</v>
      </c>
      <c r="C1935" s="194" t="s">
        <v>1005</v>
      </c>
      <c r="D1935" s="194" t="s">
        <v>914</v>
      </c>
      <c r="E1935" s="195">
        <v>1</v>
      </c>
      <c r="F1935" s="196">
        <v>0.1</v>
      </c>
      <c r="G1935" s="195">
        <v>9</v>
      </c>
      <c r="H1935" s="196">
        <v>6.6617320503330867E-3</v>
      </c>
      <c r="I1935" s="195">
        <v>93</v>
      </c>
      <c r="J1935" s="196">
        <v>4.9009274873524451E-3</v>
      </c>
      <c r="K1935" s="195"/>
      <c r="L1935" s="196"/>
      <c r="M1935" s="195"/>
      <c r="N1935" s="196"/>
      <c r="O1935" s="197" t="s">
        <v>917</v>
      </c>
      <c r="P1935" s="198">
        <v>10.333333333333334</v>
      </c>
      <c r="Q1935" s="198">
        <v>10.333333333333334</v>
      </c>
      <c r="R1935" s="199"/>
      <c r="S1935" s="186"/>
    </row>
    <row r="1936" spans="1:19" s="184" customFormat="1" ht="15" customHeight="1">
      <c r="A1936" s="186"/>
      <c r="B1936" s="193" t="s">
        <v>369</v>
      </c>
      <c r="C1936" s="194" t="s">
        <v>1004</v>
      </c>
      <c r="D1936" s="194" t="s">
        <v>914</v>
      </c>
      <c r="E1936" s="195"/>
      <c r="F1936" s="196"/>
      <c r="G1936" s="195">
        <v>2</v>
      </c>
      <c r="H1936" s="196">
        <v>1.4803849000740192E-3</v>
      </c>
      <c r="I1936" s="195">
        <v>14</v>
      </c>
      <c r="J1936" s="196">
        <v>7.3777403035413149E-4</v>
      </c>
      <c r="K1936" s="195"/>
      <c r="L1936" s="196"/>
      <c r="M1936" s="195"/>
      <c r="N1936" s="196"/>
      <c r="O1936" s="197" t="s">
        <v>929</v>
      </c>
      <c r="P1936" s="198">
        <v>7</v>
      </c>
      <c r="Q1936" s="198">
        <v>7</v>
      </c>
      <c r="R1936" s="199"/>
      <c r="S1936" s="186"/>
    </row>
    <row r="1937" spans="1:19" s="184" customFormat="1" ht="15" customHeight="1">
      <c r="A1937" s="186"/>
      <c r="B1937" s="193" t="s">
        <v>617</v>
      </c>
      <c r="C1937" s="194" t="s">
        <v>920</v>
      </c>
      <c r="D1937" s="194" t="s">
        <v>907</v>
      </c>
      <c r="E1937" s="195"/>
      <c r="F1937" s="196"/>
      <c r="G1937" s="195">
        <v>3</v>
      </c>
      <c r="H1937" s="196">
        <v>2.2205773501110288E-3</v>
      </c>
      <c r="I1937" s="195">
        <v>6</v>
      </c>
      <c r="J1937" s="196">
        <v>3.1618887015177064E-4</v>
      </c>
      <c r="K1937" s="195"/>
      <c r="L1937" s="196"/>
      <c r="M1937" s="195"/>
      <c r="N1937" s="196"/>
      <c r="O1937" s="197" t="s">
        <v>924</v>
      </c>
      <c r="P1937" s="198">
        <v>2</v>
      </c>
      <c r="Q1937" s="198">
        <v>2</v>
      </c>
      <c r="R1937" s="199">
        <v>1</v>
      </c>
      <c r="S1937" s="186"/>
    </row>
    <row r="1938" spans="1:19" s="184" customFormat="1" ht="15" customHeight="1">
      <c r="A1938" s="186"/>
      <c r="B1938" s="193" t="s">
        <v>662</v>
      </c>
      <c r="C1938" s="194" t="s">
        <v>943</v>
      </c>
      <c r="D1938" s="194" t="s">
        <v>907</v>
      </c>
      <c r="E1938" s="195"/>
      <c r="F1938" s="196"/>
      <c r="G1938" s="195">
        <v>4</v>
      </c>
      <c r="H1938" s="196">
        <v>2.9607698001480384E-3</v>
      </c>
      <c r="I1938" s="195">
        <v>175</v>
      </c>
      <c r="J1938" s="196">
        <v>9.2221753794266437E-3</v>
      </c>
      <c r="K1938" s="195">
        <v>4</v>
      </c>
      <c r="L1938" s="196">
        <v>1</v>
      </c>
      <c r="M1938" s="195">
        <v>107</v>
      </c>
      <c r="N1938" s="196">
        <v>0.61142857142857143</v>
      </c>
      <c r="O1938" s="197" t="s">
        <v>943</v>
      </c>
      <c r="P1938" s="198">
        <v>43.75</v>
      </c>
      <c r="Q1938" s="198"/>
      <c r="R1938" s="199">
        <v>10</v>
      </c>
      <c r="S1938" s="186"/>
    </row>
    <row r="1939" spans="1:19" s="184" customFormat="1" ht="15" customHeight="1">
      <c r="A1939" s="186"/>
      <c r="B1939" s="193" t="s">
        <v>601</v>
      </c>
      <c r="C1939" s="194" t="s">
        <v>929</v>
      </c>
      <c r="D1939" s="194" t="s">
        <v>907</v>
      </c>
      <c r="E1939" s="195"/>
      <c r="F1939" s="196"/>
      <c r="G1939" s="195">
        <v>35</v>
      </c>
      <c r="H1939" s="196">
        <v>2.5906735751295335E-2</v>
      </c>
      <c r="I1939" s="195">
        <v>70</v>
      </c>
      <c r="J1939" s="196">
        <v>3.6888701517706576E-3</v>
      </c>
      <c r="K1939" s="195"/>
      <c r="L1939" s="196"/>
      <c r="M1939" s="195"/>
      <c r="N1939" s="196"/>
      <c r="O1939" s="197" t="s">
        <v>941</v>
      </c>
      <c r="P1939" s="198">
        <v>2</v>
      </c>
      <c r="Q1939" s="198">
        <v>2</v>
      </c>
      <c r="R1939" s="199">
        <v>1</v>
      </c>
      <c r="S1939" s="186"/>
    </row>
    <row r="1940" spans="1:19" s="184" customFormat="1" ht="15" customHeight="1">
      <c r="A1940" s="186"/>
      <c r="B1940" s="193" t="s">
        <v>574</v>
      </c>
      <c r="C1940" s="194" t="s">
        <v>924</v>
      </c>
      <c r="D1940" s="194" t="s">
        <v>914</v>
      </c>
      <c r="E1940" s="195"/>
      <c r="F1940" s="196"/>
      <c r="G1940" s="195">
        <v>2</v>
      </c>
      <c r="H1940" s="196">
        <v>1.4803849000740192E-3</v>
      </c>
      <c r="I1940" s="195">
        <v>8</v>
      </c>
      <c r="J1940" s="196">
        <v>4.2158516020236085E-4</v>
      </c>
      <c r="K1940" s="195"/>
      <c r="L1940" s="196"/>
      <c r="M1940" s="195"/>
      <c r="N1940" s="196"/>
      <c r="O1940" s="197" t="s">
        <v>919</v>
      </c>
      <c r="P1940" s="198">
        <v>4</v>
      </c>
      <c r="Q1940" s="198">
        <v>4</v>
      </c>
      <c r="R1940" s="199"/>
      <c r="S1940" s="186"/>
    </row>
    <row r="1941" spans="1:19" s="184" customFormat="1" ht="18.75" customHeight="1">
      <c r="A1941" s="186"/>
      <c r="B1941" s="200" t="s">
        <v>1006</v>
      </c>
      <c r="C1941" s="201"/>
      <c r="D1941" s="201"/>
      <c r="E1941" s="202">
        <v>5</v>
      </c>
      <c r="F1941" s="203">
        <v>0.35714285714285715</v>
      </c>
      <c r="G1941" s="202">
        <v>9</v>
      </c>
      <c r="H1941" s="203">
        <v>6.6617320503330867E-3</v>
      </c>
      <c r="I1941" s="202">
        <v>150</v>
      </c>
      <c r="J1941" s="203">
        <v>7.9047217537942666E-3</v>
      </c>
      <c r="K1941" s="202">
        <v>3</v>
      </c>
      <c r="L1941" s="203">
        <v>0.33333333333333331</v>
      </c>
      <c r="M1941" s="202">
        <v>15</v>
      </c>
      <c r="N1941" s="203">
        <v>0.1</v>
      </c>
      <c r="O1941" s="201"/>
      <c r="P1941" s="204">
        <v>16.666666666666668</v>
      </c>
      <c r="Q1941" s="204">
        <v>4.5</v>
      </c>
      <c r="R1941" s="205">
        <v>3.1111111111111112</v>
      </c>
      <c r="S1941" s="186"/>
    </row>
    <row r="1942" spans="1:19" s="184" customFormat="1" ht="18" customHeight="1">
      <c r="A1942" s="186"/>
      <c r="B1942" s="200" t="s">
        <v>1007</v>
      </c>
      <c r="C1942" s="201"/>
      <c r="D1942" s="201"/>
      <c r="E1942" s="202">
        <v>3</v>
      </c>
      <c r="F1942" s="203">
        <v>0.13043478260869565</v>
      </c>
      <c r="G1942" s="202">
        <v>20</v>
      </c>
      <c r="H1942" s="203">
        <v>1.4803849000740192E-2</v>
      </c>
      <c r="I1942" s="202">
        <v>146</v>
      </c>
      <c r="J1942" s="203">
        <v>7.6939291736930863E-3</v>
      </c>
      <c r="K1942" s="202">
        <v>2</v>
      </c>
      <c r="L1942" s="203">
        <v>0.1</v>
      </c>
      <c r="M1942" s="202">
        <v>18</v>
      </c>
      <c r="N1942" s="203">
        <v>0.12328767123287671</v>
      </c>
      <c r="O1942" s="201"/>
      <c r="P1942" s="204">
        <v>7.3</v>
      </c>
      <c r="Q1942" s="204">
        <v>5.9444444444444446</v>
      </c>
      <c r="R1942" s="206"/>
      <c r="S1942" s="186"/>
    </row>
    <row r="1943" spans="1:19" s="184" customFormat="1" ht="18" customHeight="1">
      <c r="A1943" s="186"/>
      <c r="B1943" s="207" t="s">
        <v>887</v>
      </c>
      <c r="C1943" s="208"/>
      <c r="D1943" s="208"/>
      <c r="E1943" s="209">
        <v>181</v>
      </c>
      <c r="F1943" s="210">
        <v>0.1181462140992167</v>
      </c>
      <c r="G1943" s="209">
        <v>1351</v>
      </c>
      <c r="H1943" s="210">
        <v>1</v>
      </c>
      <c r="I1943" s="209">
        <v>18976</v>
      </c>
      <c r="J1943" s="210">
        <v>1</v>
      </c>
      <c r="K1943" s="209">
        <v>142</v>
      </c>
      <c r="L1943" s="210">
        <v>0.10510732790525537</v>
      </c>
      <c r="M1943" s="209">
        <v>1658</v>
      </c>
      <c r="N1943" s="210">
        <v>8.7373524451939286E-2</v>
      </c>
      <c r="O1943" s="208"/>
      <c r="P1943" s="211">
        <v>14.045891931902295</v>
      </c>
      <c r="Q1943" s="211">
        <v>10.861042183622828</v>
      </c>
      <c r="R1943" s="212">
        <v>2.5</v>
      </c>
      <c r="S1943" s="186"/>
    </row>
    <row r="1944" spans="1:19" s="184" customFormat="1" ht="15.75" customHeight="1">
      <c r="A1944" s="186"/>
      <c r="B1944" s="255" t="s">
        <v>988</v>
      </c>
      <c r="C1944" s="255"/>
      <c r="D1944" s="255"/>
      <c r="E1944" s="255"/>
      <c r="F1944" s="255"/>
      <c r="G1944" s="255"/>
      <c r="H1944" s="255"/>
      <c r="I1944" s="255"/>
      <c r="J1944" s="255"/>
      <c r="K1944" s="255"/>
      <c r="L1944" s="255"/>
      <c r="M1944" s="255"/>
      <c r="N1944" s="255"/>
      <c r="O1944" s="255"/>
      <c r="P1944" s="255"/>
      <c r="Q1944" s="255"/>
      <c r="R1944" s="255"/>
      <c r="S1944" s="186"/>
    </row>
    <row r="1945" spans="1:19" s="184" customFormat="1" ht="9" customHeight="1">
      <c r="A1945" s="186"/>
      <c r="B1945" s="186"/>
      <c r="C1945" s="186"/>
      <c r="D1945" s="186"/>
      <c r="E1945" s="186"/>
      <c r="F1945" s="186"/>
      <c r="G1945" s="186"/>
      <c r="H1945" s="186"/>
      <c r="I1945" s="186"/>
      <c r="J1945" s="186"/>
      <c r="K1945" s="186"/>
      <c r="L1945" s="186"/>
      <c r="M1945" s="186"/>
      <c r="N1945" s="186"/>
      <c r="O1945" s="186"/>
      <c r="P1945" s="186"/>
      <c r="Q1945" s="186"/>
      <c r="R1945" s="186"/>
      <c r="S1945" s="186"/>
    </row>
    <row r="1946" spans="1:19" s="184" customFormat="1" ht="9" customHeight="1">
      <c r="A1946" s="186"/>
      <c r="B1946" s="186"/>
      <c r="C1946" s="186"/>
      <c r="D1946" s="186"/>
      <c r="E1946" s="186"/>
      <c r="F1946" s="186"/>
      <c r="G1946" s="186"/>
      <c r="H1946" s="186"/>
      <c r="I1946" s="186"/>
      <c r="J1946" s="186"/>
      <c r="K1946" s="186"/>
      <c r="L1946" s="186"/>
      <c r="M1946" s="186"/>
      <c r="N1946" s="186"/>
      <c r="O1946" s="186"/>
      <c r="P1946" s="186"/>
      <c r="Q1946" s="186"/>
      <c r="R1946" s="186"/>
      <c r="S1946" s="186"/>
    </row>
    <row r="1947" spans="1:19" s="184" customFormat="1" ht="18" customHeight="1">
      <c r="A1947" s="186"/>
      <c r="B1947" s="187" t="s">
        <v>3716</v>
      </c>
      <c r="C1947" s="186"/>
      <c r="D1947" s="186"/>
      <c r="E1947" s="186"/>
      <c r="F1947" s="186"/>
      <c r="G1947" s="186"/>
      <c r="H1947" s="186"/>
      <c r="I1947" s="186"/>
      <c r="J1947" s="186"/>
      <c r="K1947" s="186"/>
      <c r="L1947" s="186"/>
      <c r="M1947" s="186"/>
      <c r="N1947" s="186"/>
      <c r="O1947" s="186"/>
      <c r="P1947" s="186"/>
      <c r="Q1947" s="186"/>
      <c r="R1947" s="186"/>
      <c r="S1947" s="186"/>
    </row>
    <row r="1948" spans="1:19" s="184" customFormat="1" ht="27" customHeight="1">
      <c r="A1948" s="186"/>
      <c r="B1948" s="247"/>
      <c r="C1948" s="188"/>
      <c r="D1948" s="248"/>
      <c r="E1948" s="248"/>
      <c r="F1948" s="248"/>
      <c r="G1948" s="249" t="s">
        <v>893</v>
      </c>
      <c r="H1948" s="249"/>
      <c r="I1948" s="249"/>
      <c r="J1948" s="249"/>
      <c r="K1948" s="249"/>
      <c r="L1948" s="249"/>
      <c r="M1948" s="249"/>
      <c r="N1948" s="249"/>
      <c r="O1948" s="249"/>
      <c r="P1948" s="249"/>
      <c r="Q1948" s="249"/>
      <c r="R1948" s="249"/>
      <c r="S1948" s="186"/>
    </row>
    <row r="1949" spans="1:19" s="184" customFormat="1" ht="18" customHeight="1">
      <c r="A1949" s="186"/>
      <c r="B1949" s="247"/>
      <c r="C1949" s="189"/>
      <c r="D1949" s="248"/>
      <c r="E1949" s="248"/>
      <c r="F1949" s="248"/>
      <c r="G1949" s="250" t="s">
        <v>839</v>
      </c>
      <c r="H1949" s="250"/>
      <c r="I1949" s="250"/>
      <c r="J1949" s="250"/>
      <c r="K1949" s="251" t="s">
        <v>894</v>
      </c>
      <c r="L1949" s="251"/>
      <c r="M1949" s="251"/>
      <c r="N1949" s="251"/>
      <c r="O1949" s="251" t="s">
        <v>895</v>
      </c>
      <c r="P1949" s="252" t="s">
        <v>896</v>
      </c>
      <c r="Q1949" s="252"/>
      <c r="R1949" s="252"/>
      <c r="S1949" s="186"/>
    </row>
    <row r="1950" spans="1:19" s="184" customFormat="1" ht="18" customHeight="1">
      <c r="A1950" s="186"/>
      <c r="B1950" s="253" t="s">
        <v>275</v>
      </c>
      <c r="C1950" s="250" t="s">
        <v>998</v>
      </c>
      <c r="D1950" s="250" t="s">
        <v>897</v>
      </c>
      <c r="E1950" s="254" t="s">
        <v>849</v>
      </c>
      <c r="F1950" s="254"/>
      <c r="G1950" s="250" t="s">
        <v>898</v>
      </c>
      <c r="H1950" s="250"/>
      <c r="I1950" s="250" t="s">
        <v>899</v>
      </c>
      <c r="J1950" s="250"/>
      <c r="K1950" s="251" t="s">
        <v>898</v>
      </c>
      <c r="L1950" s="251"/>
      <c r="M1950" s="251" t="s">
        <v>899</v>
      </c>
      <c r="N1950" s="251"/>
      <c r="O1950" s="251"/>
      <c r="P1950" s="252"/>
      <c r="Q1950" s="252"/>
      <c r="R1950" s="252"/>
      <c r="S1950" s="186"/>
    </row>
    <row r="1951" spans="1:19" s="184" customFormat="1" ht="45.75" customHeight="1">
      <c r="A1951" s="186"/>
      <c r="B1951" s="253"/>
      <c r="C1951" s="250"/>
      <c r="D1951" s="250"/>
      <c r="E1951" s="190" t="s">
        <v>900</v>
      </c>
      <c r="F1951" s="190" t="s">
        <v>901</v>
      </c>
      <c r="G1951" s="190" t="s">
        <v>900</v>
      </c>
      <c r="H1951" s="191" t="s">
        <v>902</v>
      </c>
      <c r="I1951" s="190" t="s">
        <v>900</v>
      </c>
      <c r="J1951" s="191" t="s">
        <v>902</v>
      </c>
      <c r="K1951" s="191" t="s">
        <v>900</v>
      </c>
      <c r="L1951" s="191" t="s">
        <v>901</v>
      </c>
      <c r="M1951" s="191" t="s">
        <v>900</v>
      </c>
      <c r="N1951" s="191" t="s">
        <v>901</v>
      </c>
      <c r="O1951" s="251"/>
      <c r="P1951" s="191" t="s">
        <v>903</v>
      </c>
      <c r="Q1951" s="191" t="s">
        <v>904</v>
      </c>
      <c r="R1951" s="192" t="s">
        <v>905</v>
      </c>
      <c r="S1951" s="186"/>
    </row>
    <row r="1952" spans="1:19" s="184" customFormat="1" ht="15" customHeight="1">
      <c r="A1952" s="186"/>
      <c r="B1952" s="193" t="s">
        <v>392</v>
      </c>
      <c r="C1952" s="194" t="s">
        <v>1000</v>
      </c>
      <c r="D1952" s="194" t="s">
        <v>914</v>
      </c>
      <c r="E1952" s="195"/>
      <c r="F1952" s="196"/>
      <c r="G1952" s="195">
        <v>10</v>
      </c>
      <c r="H1952" s="196">
        <v>5.9844404548174742E-3</v>
      </c>
      <c r="I1952" s="195">
        <v>73</v>
      </c>
      <c r="J1952" s="196">
        <v>4.6310981412167737E-3</v>
      </c>
      <c r="K1952" s="195"/>
      <c r="L1952" s="196"/>
      <c r="M1952" s="195"/>
      <c r="N1952" s="196"/>
      <c r="O1952" s="197" t="s">
        <v>923</v>
      </c>
      <c r="P1952" s="198">
        <v>7.3</v>
      </c>
      <c r="Q1952" s="198">
        <v>7.3</v>
      </c>
      <c r="R1952" s="199"/>
      <c r="S1952" s="186"/>
    </row>
    <row r="1953" spans="1:19" s="184" customFormat="1" ht="15" customHeight="1">
      <c r="A1953" s="186"/>
      <c r="B1953" s="193" t="s">
        <v>513</v>
      </c>
      <c r="C1953" s="194" t="s">
        <v>999</v>
      </c>
      <c r="D1953" s="194" t="s">
        <v>914</v>
      </c>
      <c r="E1953" s="195">
        <v>2</v>
      </c>
      <c r="F1953" s="196">
        <v>5.5555555555555552E-2</v>
      </c>
      <c r="G1953" s="195">
        <v>34</v>
      </c>
      <c r="H1953" s="196">
        <v>2.0347097546379412E-2</v>
      </c>
      <c r="I1953" s="195">
        <v>338</v>
      </c>
      <c r="J1953" s="196">
        <v>2.1442618790839307E-2</v>
      </c>
      <c r="K1953" s="195">
        <v>10</v>
      </c>
      <c r="L1953" s="196">
        <v>0.29411764705882354</v>
      </c>
      <c r="M1953" s="195">
        <v>53</v>
      </c>
      <c r="N1953" s="196">
        <v>0.15680473372781065</v>
      </c>
      <c r="O1953" s="197" t="s">
        <v>920</v>
      </c>
      <c r="P1953" s="198">
        <v>9.9411764705882355</v>
      </c>
      <c r="Q1953" s="198">
        <v>6.458333333333333</v>
      </c>
      <c r="R1953" s="199"/>
      <c r="S1953" s="186"/>
    </row>
    <row r="1954" spans="1:19" s="184" customFormat="1" ht="15" customHeight="1">
      <c r="A1954" s="186"/>
      <c r="B1954" s="193" t="s">
        <v>357</v>
      </c>
      <c r="C1954" s="194" t="s">
        <v>1004</v>
      </c>
      <c r="D1954" s="194" t="s">
        <v>914</v>
      </c>
      <c r="E1954" s="195"/>
      <c r="F1954" s="196"/>
      <c r="G1954" s="195">
        <v>5</v>
      </c>
      <c r="H1954" s="196">
        <v>2.9922202274087371E-3</v>
      </c>
      <c r="I1954" s="195">
        <v>35</v>
      </c>
      <c r="J1954" s="196">
        <v>2.2203895197614666E-3</v>
      </c>
      <c r="K1954" s="195"/>
      <c r="L1954" s="196"/>
      <c r="M1954" s="195"/>
      <c r="N1954" s="196"/>
      <c r="O1954" s="197" t="s">
        <v>922</v>
      </c>
      <c r="P1954" s="198">
        <v>7</v>
      </c>
      <c r="Q1954" s="198">
        <v>7</v>
      </c>
      <c r="R1954" s="199"/>
      <c r="S1954" s="186"/>
    </row>
    <row r="1955" spans="1:19" s="184" customFormat="1" ht="15" customHeight="1">
      <c r="A1955" s="186"/>
      <c r="B1955" s="193" t="s">
        <v>711</v>
      </c>
      <c r="C1955" s="194" t="s">
        <v>917</v>
      </c>
      <c r="D1955" s="194" t="s">
        <v>914</v>
      </c>
      <c r="E1955" s="195">
        <v>1</v>
      </c>
      <c r="F1955" s="196">
        <v>0.1111111111111111</v>
      </c>
      <c r="G1955" s="195">
        <v>8</v>
      </c>
      <c r="H1955" s="196">
        <v>4.7875523638539795E-3</v>
      </c>
      <c r="I1955" s="195">
        <v>46</v>
      </c>
      <c r="J1955" s="196">
        <v>2.9182262259722135E-3</v>
      </c>
      <c r="K1955" s="195"/>
      <c r="L1955" s="196"/>
      <c r="M1955" s="195"/>
      <c r="N1955" s="196"/>
      <c r="O1955" s="197" t="s">
        <v>930</v>
      </c>
      <c r="P1955" s="198">
        <v>5.75</v>
      </c>
      <c r="Q1955" s="198">
        <v>5.75</v>
      </c>
      <c r="R1955" s="199"/>
      <c r="S1955" s="186"/>
    </row>
    <row r="1956" spans="1:19" s="184" customFormat="1" ht="15" customHeight="1">
      <c r="A1956" s="186"/>
      <c r="B1956" s="193" t="s">
        <v>358</v>
      </c>
      <c r="C1956" s="194" t="s">
        <v>1004</v>
      </c>
      <c r="D1956" s="194" t="s">
        <v>914</v>
      </c>
      <c r="E1956" s="195"/>
      <c r="F1956" s="196"/>
      <c r="G1956" s="195">
        <v>6</v>
      </c>
      <c r="H1956" s="196">
        <v>3.5906642728904849E-3</v>
      </c>
      <c r="I1956" s="195">
        <v>38</v>
      </c>
      <c r="J1956" s="196">
        <v>2.4107086214553066E-3</v>
      </c>
      <c r="K1956" s="195"/>
      <c r="L1956" s="196"/>
      <c r="M1956" s="195"/>
      <c r="N1956" s="196"/>
      <c r="O1956" s="197" t="s">
        <v>939</v>
      </c>
      <c r="P1956" s="198">
        <v>6.333333333333333</v>
      </c>
      <c r="Q1956" s="198">
        <v>6.333333333333333</v>
      </c>
      <c r="R1956" s="199"/>
      <c r="S1956" s="186"/>
    </row>
    <row r="1957" spans="1:19" s="184" customFormat="1" ht="15" customHeight="1">
      <c r="A1957" s="186"/>
      <c r="B1957" s="193" t="s">
        <v>359</v>
      </c>
      <c r="C1957" s="194" t="s">
        <v>1004</v>
      </c>
      <c r="D1957" s="194" t="s">
        <v>914</v>
      </c>
      <c r="E1957" s="195">
        <v>1</v>
      </c>
      <c r="F1957" s="196">
        <v>0.125</v>
      </c>
      <c r="G1957" s="195">
        <v>7</v>
      </c>
      <c r="H1957" s="196">
        <v>4.1891083183722318E-3</v>
      </c>
      <c r="I1957" s="195">
        <v>125</v>
      </c>
      <c r="J1957" s="196">
        <v>7.9299625705766662E-3</v>
      </c>
      <c r="K1957" s="195">
        <v>3</v>
      </c>
      <c r="L1957" s="196">
        <v>0.42857142857142855</v>
      </c>
      <c r="M1957" s="195">
        <v>34</v>
      </c>
      <c r="N1957" s="196">
        <v>0.27200000000000002</v>
      </c>
      <c r="O1957" s="197" t="s">
        <v>931</v>
      </c>
      <c r="P1957" s="198">
        <v>17.857142857142858</v>
      </c>
      <c r="Q1957" s="198">
        <v>11.5</v>
      </c>
      <c r="R1957" s="199"/>
      <c r="S1957" s="186"/>
    </row>
    <row r="1958" spans="1:19" s="184" customFormat="1" ht="15" customHeight="1">
      <c r="A1958" s="186"/>
      <c r="B1958" s="193" t="s">
        <v>810</v>
      </c>
      <c r="C1958" s="194" t="s">
        <v>926</v>
      </c>
      <c r="D1958" s="194" t="s">
        <v>914</v>
      </c>
      <c r="E1958" s="195"/>
      <c r="F1958" s="196"/>
      <c r="G1958" s="195">
        <v>11</v>
      </c>
      <c r="H1958" s="196">
        <v>6.582884500299222E-3</v>
      </c>
      <c r="I1958" s="195">
        <v>229</v>
      </c>
      <c r="J1958" s="196">
        <v>1.4527691429296453E-2</v>
      </c>
      <c r="K1958" s="195">
        <v>1</v>
      </c>
      <c r="L1958" s="196">
        <v>9.0909090909090912E-2</v>
      </c>
      <c r="M1958" s="195">
        <v>15</v>
      </c>
      <c r="N1958" s="196">
        <v>6.5502183406113537E-2</v>
      </c>
      <c r="O1958" s="197" t="s">
        <v>980</v>
      </c>
      <c r="P1958" s="198">
        <v>20.818181818181817</v>
      </c>
      <c r="Q1958" s="198">
        <v>17.3</v>
      </c>
      <c r="R1958" s="199"/>
      <c r="S1958" s="186"/>
    </row>
    <row r="1959" spans="1:19" s="184" customFormat="1" ht="15" customHeight="1">
      <c r="A1959" s="186"/>
      <c r="B1959" s="193" t="s">
        <v>573</v>
      </c>
      <c r="C1959" s="194" t="s">
        <v>924</v>
      </c>
      <c r="D1959" s="194" t="s">
        <v>914</v>
      </c>
      <c r="E1959" s="195"/>
      <c r="F1959" s="196"/>
      <c r="G1959" s="195">
        <v>7</v>
      </c>
      <c r="H1959" s="196">
        <v>4.1891083183722318E-3</v>
      </c>
      <c r="I1959" s="195">
        <v>131</v>
      </c>
      <c r="J1959" s="196">
        <v>8.3106007739643471E-3</v>
      </c>
      <c r="K1959" s="195">
        <v>1</v>
      </c>
      <c r="L1959" s="196">
        <v>0.14285714285714285</v>
      </c>
      <c r="M1959" s="195">
        <v>9</v>
      </c>
      <c r="N1959" s="196">
        <v>6.8702290076335881E-2</v>
      </c>
      <c r="O1959" s="197" t="s">
        <v>951</v>
      </c>
      <c r="P1959" s="198">
        <v>18.714285714285715</v>
      </c>
      <c r="Q1959" s="198">
        <v>15.5</v>
      </c>
      <c r="R1959" s="199"/>
      <c r="S1959" s="186"/>
    </row>
    <row r="1960" spans="1:19" s="184" customFormat="1" ht="15" customHeight="1">
      <c r="A1960" s="186"/>
      <c r="B1960" s="193" t="s">
        <v>410</v>
      </c>
      <c r="C1960" s="194" t="s">
        <v>1000</v>
      </c>
      <c r="D1960" s="194" t="s">
        <v>914</v>
      </c>
      <c r="E1960" s="195"/>
      <c r="F1960" s="196"/>
      <c r="G1960" s="195">
        <v>5</v>
      </c>
      <c r="H1960" s="196">
        <v>2.9922202274087371E-3</v>
      </c>
      <c r="I1960" s="195">
        <v>35</v>
      </c>
      <c r="J1960" s="196">
        <v>2.2203895197614666E-3</v>
      </c>
      <c r="K1960" s="195"/>
      <c r="L1960" s="196"/>
      <c r="M1960" s="195"/>
      <c r="N1960" s="196"/>
      <c r="O1960" s="197" t="s">
        <v>939</v>
      </c>
      <c r="P1960" s="198">
        <v>7</v>
      </c>
      <c r="Q1960" s="198">
        <v>7</v>
      </c>
      <c r="R1960" s="199"/>
      <c r="S1960" s="186"/>
    </row>
    <row r="1961" spans="1:19" s="184" customFormat="1" ht="15" customHeight="1">
      <c r="A1961" s="186"/>
      <c r="B1961" s="193" t="s">
        <v>360</v>
      </c>
      <c r="C1961" s="194" t="s">
        <v>1004</v>
      </c>
      <c r="D1961" s="194" t="s">
        <v>914</v>
      </c>
      <c r="E1961" s="195"/>
      <c r="F1961" s="196"/>
      <c r="G1961" s="195">
        <v>6</v>
      </c>
      <c r="H1961" s="196">
        <v>3.5906642728904849E-3</v>
      </c>
      <c r="I1961" s="195">
        <v>58</v>
      </c>
      <c r="J1961" s="196">
        <v>3.6795026327475734E-3</v>
      </c>
      <c r="K1961" s="195"/>
      <c r="L1961" s="196"/>
      <c r="M1961" s="195"/>
      <c r="N1961" s="196"/>
      <c r="O1961" s="197" t="s">
        <v>939</v>
      </c>
      <c r="P1961" s="198">
        <v>9.6666666666666661</v>
      </c>
      <c r="Q1961" s="198">
        <v>9.6666666666666661</v>
      </c>
      <c r="R1961" s="199"/>
      <c r="S1961" s="186"/>
    </row>
    <row r="1962" spans="1:19" s="184" customFormat="1" ht="15" customHeight="1">
      <c r="A1962" s="186"/>
      <c r="B1962" s="193" t="s">
        <v>652</v>
      </c>
      <c r="C1962" s="194" t="s">
        <v>916</v>
      </c>
      <c r="D1962" s="194" t="s">
        <v>914</v>
      </c>
      <c r="E1962" s="195"/>
      <c r="F1962" s="196"/>
      <c r="G1962" s="195">
        <v>11</v>
      </c>
      <c r="H1962" s="196">
        <v>6.582884500299222E-3</v>
      </c>
      <c r="I1962" s="195">
        <v>128</v>
      </c>
      <c r="J1962" s="196">
        <v>8.1202816722705067E-3</v>
      </c>
      <c r="K1962" s="195"/>
      <c r="L1962" s="196"/>
      <c r="M1962" s="195"/>
      <c r="N1962" s="196"/>
      <c r="O1962" s="197" t="s">
        <v>953</v>
      </c>
      <c r="P1962" s="198">
        <v>11.636363636363637</v>
      </c>
      <c r="Q1962" s="198">
        <v>11.636363636363637</v>
      </c>
      <c r="R1962" s="199"/>
      <c r="S1962" s="186"/>
    </row>
    <row r="1963" spans="1:19" s="184" customFormat="1" ht="15" customHeight="1">
      <c r="A1963" s="186"/>
      <c r="B1963" s="193" t="s">
        <v>500</v>
      </c>
      <c r="C1963" s="194" t="s">
        <v>999</v>
      </c>
      <c r="D1963" s="194" t="s">
        <v>914</v>
      </c>
      <c r="E1963" s="195"/>
      <c r="F1963" s="196"/>
      <c r="G1963" s="195">
        <v>28</v>
      </c>
      <c r="H1963" s="196">
        <v>1.6756433273488927E-2</v>
      </c>
      <c r="I1963" s="195">
        <v>232</v>
      </c>
      <c r="J1963" s="196">
        <v>1.4718010530990294E-2</v>
      </c>
      <c r="K1963" s="195"/>
      <c r="L1963" s="196"/>
      <c r="M1963" s="195"/>
      <c r="N1963" s="196"/>
      <c r="O1963" s="197" t="s">
        <v>921</v>
      </c>
      <c r="P1963" s="198">
        <v>8.2857142857142865</v>
      </c>
      <c r="Q1963" s="198">
        <v>8.2857142857142865</v>
      </c>
      <c r="R1963" s="199"/>
      <c r="S1963" s="186"/>
    </row>
    <row r="1964" spans="1:19" s="184" customFormat="1" ht="15" customHeight="1">
      <c r="A1964" s="186"/>
      <c r="B1964" s="193" t="s">
        <v>485</v>
      </c>
      <c r="C1964" s="194" t="s">
        <v>999</v>
      </c>
      <c r="D1964" s="194" t="s">
        <v>907</v>
      </c>
      <c r="E1964" s="195"/>
      <c r="F1964" s="196"/>
      <c r="G1964" s="195">
        <v>6</v>
      </c>
      <c r="H1964" s="196">
        <v>3.5906642728904849E-3</v>
      </c>
      <c r="I1964" s="195">
        <v>75</v>
      </c>
      <c r="J1964" s="196">
        <v>4.7579775423459997E-3</v>
      </c>
      <c r="K1964" s="195">
        <v>4</v>
      </c>
      <c r="L1964" s="196">
        <v>0.66666666666666663</v>
      </c>
      <c r="M1964" s="195">
        <v>23</v>
      </c>
      <c r="N1964" s="196">
        <v>0.30666666666666664</v>
      </c>
      <c r="O1964" s="197" t="s">
        <v>930</v>
      </c>
      <c r="P1964" s="198">
        <v>12.5</v>
      </c>
      <c r="Q1964" s="198">
        <v>8</v>
      </c>
      <c r="R1964" s="199">
        <v>7.5</v>
      </c>
      <c r="S1964" s="186"/>
    </row>
    <row r="1965" spans="1:19" s="184" customFormat="1" ht="15" customHeight="1">
      <c r="A1965" s="186"/>
      <c r="B1965" s="193" t="s">
        <v>505</v>
      </c>
      <c r="C1965" s="194" t="s">
        <v>999</v>
      </c>
      <c r="D1965" s="194" t="s">
        <v>914</v>
      </c>
      <c r="E1965" s="195"/>
      <c r="F1965" s="196"/>
      <c r="G1965" s="195">
        <v>9</v>
      </c>
      <c r="H1965" s="196">
        <v>5.3859964093357273E-3</v>
      </c>
      <c r="I1965" s="195">
        <v>91</v>
      </c>
      <c r="J1965" s="196">
        <v>5.7730127513798135E-3</v>
      </c>
      <c r="K1965" s="195"/>
      <c r="L1965" s="196"/>
      <c r="M1965" s="195"/>
      <c r="N1965" s="196"/>
      <c r="O1965" s="197" t="s">
        <v>917</v>
      </c>
      <c r="P1965" s="198">
        <v>10.111111111111111</v>
      </c>
      <c r="Q1965" s="198">
        <v>10.111111111111111</v>
      </c>
      <c r="R1965" s="199"/>
      <c r="S1965" s="186"/>
    </row>
    <row r="1966" spans="1:19" s="184" customFormat="1" ht="15" customHeight="1">
      <c r="A1966" s="186"/>
      <c r="B1966" s="193" t="s">
        <v>677</v>
      </c>
      <c r="C1966" s="194" t="s">
        <v>926</v>
      </c>
      <c r="D1966" s="194" t="s">
        <v>914</v>
      </c>
      <c r="E1966" s="195"/>
      <c r="F1966" s="196"/>
      <c r="G1966" s="195">
        <v>6</v>
      </c>
      <c r="H1966" s="196">
        <v>3.5906642728904849E-3</v>
      </c>
      <c r="I1966" s="195">
        <v>73</v>
      </c>
      <c r="J1966" s="196">
        <v>4.6310981412167737E-3</v>
      </c>
      <c r="K1966" s="195"/>
      <c r="L1966" s="196"/>
      <c r="M1966" s="195"/>
      <c r="N1966" s="196"/>
      <c r="O1966" s="197" t="s">
        <v>952</v>
      </c>
      <c r="P1966" s="198">
        <v>12.166666666666666</v>
      </c>
      <c r="Q1966" s="198">
        <v>12.166666666666666</v>
      </c>
      <c r="R1966" s="199"/>
      <c r="S1966" s="186"/>
    </row>
    <row r="1967" spans="1:19" s="184" customFormat="1" ht="15" customHeight="1">
      <c r="A1967" s="186"/>
      <c r="B1967" s="193" t="s">
        <v>504</v>
      </c>
      <c r="C1967" s="194" t="s">
        <v>999</v>
      </c>
      <c r="D1967" s="194" t="s">
        <v>914</v>
      </c>
      <c r="E1967" s="195">
        <v>1</v>
      </c>
      <c r="F1967" s="196">
        <v>1.3698630136986301E-2</v>
      </c>
      <c r="G1967" s="195">
        <v>72</v>
      </c>
      <c r="H1967" s="196">
        <v>4.3087971274685818E-2</v>
      </c>
      <c r="I1967" s="195">
        <v>617</v>
      </c>
      <c r="J1967" s="196">
        <v>3.9142295248366425E-2</v>
      </c>
      <c r="K1967" s="195">
        <v>3</v>
      </c>
      <c r="L1967" s="196">
        <v>4.1666666666666664E-2</v>
      </c>
      <c r="M1967" s="195">
        <v>8</v>
      </c>
      <c r="N1967" s="196">
        <v>1.2965964343598054E-2</v>
      </c>
      <c r="O1967" s="197" t="s">
        <v>918</v>
      </c>
      <c r="P1967" s="198">
        <v>8.5694444444444446</v>
      </c>
      <c r="Q1967" s="198">
        <v>7.9565217391304346</v>
      </c>
      <c r="R1967" s="199"/>
      <c r="S1967" s="186"/>
    </row>
    <row r="1968" spans="1:19" s="184" customFormat="1" ht="15" customHeight="1">
      <c r="A1968" s="186"/>
      <c r="B1968" s="193" t="s">
        <v>496</v>
      </c>
      <c r="C1968" s="194" t="s">
        <v>999</v>
      </c>
      <c r="D1968" s="194" t="s">
        <v>914</v>
      </c>
      <c r="E1968" s="195">
        <v>1</v>
      </c>
      <c r="F1968" s="196">
        <v>1.8867924528301886E-2</v>
      </c>
      <c r="G1968" s="195">
        <v>52</v>
      </c>
      <c r="H1968" s="196">
        <v>3.1119090365050867E-2</v>
      </c>
      <c r="I1968" s="195">
        <v>621</v>
      </c>
      <c r="J1968" s="196">
        <v>3.9396054050624879E-2</v>
      </c>
      <c r="K1968" s="195">
        <v>2</v>
      </c>
      <c r="L1968" s="196">
        <v>3.8461538461538464E-2</v>
      </c>
      <c r="M1968" s="195">
        <v>5</v>
      </c>
      <c r="N1968" s="196">
        <v>8.0515297906602248E-3</v>
      </c>
      <c r="O1968" s="197" t="s">
        <v>938</v>
      </c>
      <c r="P1968" s="198">
        <v>11.942307692307692</v>
      </c>
      <c r="Q1968" s="198">
        <v>11</v>
      </c>
      <c r="R1968" s="199"/>
      <c r="S1968" s="186"/>
    </row>
    <row r="1969" spans="1:19" s="184" customFormat="1" ht="15" customHeight="1">
      <c r="A1969" s="186"/>
      <c r="B1969" s="193" t="s">
        <v>659</v>
      </c>
      <c r="C1969" s="194" t="s">
        <v>943</v>
      </c>
      <c r="D1969" s="194" t="s">
        <v>914</v>
      </c>
      <c r="E1969" s="195"/>
      <c r="F1969" s="196"/>
      <c r="G1969" s="195">
        <v>7</v>
      </c>
      <c r="H1969" s="196">
        <v>4.1891083183722318E-3</v>
      </c>
      <c r="I1969" s="195">
        <v>82</v>
      </c>
      <c r="J1969" s="196">
        <v>5.2020554462982932E-3</v>
      </c>
      <c r="K1969" s="195">
        <v>1</v>
      </c>
      <c r="L1969" s="196">
        <v>0.14285714285714285</v>
      </c>
      <c r="M1969" s="195">
        <v>2</v>
      </c>
      <c r="N1969" s="196">
        <v>2.4390243902439025E-2</v>
      </c>
      <c r="O1969" s="197" t="s">
        <v>926</v>
      </c>
      <c r="P1969" s="198">
        <v>11.714285714285714</v>
      </c>
      <c r="Q1969" s="198">
        <v>10.333333333333334</v>
      </c>
      <c r="R1969" s="199"/>
      <c r="S1969" s="186"/>
    </row>
    <row r="1970" spans="1:19" s="184" customFormat="1" ht="15" customHeight="1">
      <c r="A1970" s="186"/>
      <c r="B1970" s="193" t="s">
        <v>498</v>
      </c>
      <c r="C1970" s="194" t="s">
        <v>999</v>
      </c>
      <c r="D1970" s="194" t="s">
        <v>914</v>
      </c>
      <c r="E1970" s="195">
        <v>2</v>
      </c>
      <c r="F1970" s="196">
        <v>4.0733197556008143E-3</v>
      </c>
      <c r="G1970" s="195">
        <v>489</v>
      </c>
      <c r="H1970" s="196">
        <v>0.29263913824057453</v>
      </c>
      <c r="I1970" s="195">
        <v>4302</v>
      </c>
      <c r="J1970" s="196">
        <v>0.27291759182896658</v>
      </c>
      <c r="K1970" s="195">
        <v>9</v>
      </c>
      <c r="L1970" s="196">
        <v>1.8404907975460124E-2</v>
      </c>
      <c r="M1970" s="195">
        <v>50</v>
      </c>
      <c r="N1970" s="196">
        <v>1.1622501162250116E-2</v>
      </c>
      <c r="O1970" s="197" t="s">
        <v>921</v>
      </c>
      <c r="P1970" s="198">
        <v>8.7975460122699385</v>
      </c>
      <c r="Q1970" s="198">
        <v>8.4458333333333329</v>
      </c>
      <c r="R1970" s="199"/>
      <c r="S1970" s="186"/>
    </row>
    <row r="1971" spans="1:19" s="184" customFormat="1" ht="15" customHeight="1">
      <c r="A1971" s="186"/>
      <c r="B1971" s="193" t="s">
        <v>654</v>
      </c>
      <c r="C1971" s="194" t="s">
        <v>916</v>
      </c>
      <c r="D1971" s="194" t="s">
        <v>914</v>
      </c>
      <c r="E1971" s="195"/>
      <c r="F1971" s="196"/>
      <c r="G1971" s="195">
        <v>6</v>
      </c>
      <c r="H1971" s="196">
        <v>3.5906642728904849E-3</v>
      </c>
      <c r="I1971" s="195">
        <v>64</v>
      </c>
      <c r="J1971" s="196">
        <v>4.0601408361352533E-3</v>
      </c>
      <c r="K1971" s="195"/>
      <c r="L1971" s="196"/>
      <c r="M1971" s="195"/>
      <c r="N1971" s="196"/>
      <c r="O1971" s="197" t="s">
        <v>923</v>
      </c>
      <c r="P1971" s="198">
        <v>10.666666666666666</v>
      </c>
      <c r="Q1971" s="198">
        <v>10.666666666666666</v>
      </c>
      <c r="R1971" s="199"/>
      <c r="S1971" s="186"/>
    </row>
    <row r="1972" spans="1:19" s="184" customFormat="1" ht="15" customHeight="1">
      <c r="A1972" s="186"/>
      <c r="B1972" s="193" t="s">
        <v>541</v>
      </c>
      <c r="C1972" s="194" t="s">
        <v>1567</v>
      </c>
      <c r="D1972" s="194" t="s">
        <v>914</v>
      </c>
      <c r="E1972" s="195"/>
      <c r="F1972" s="196"/>
      <c r="G1972" s="195">
        <v>6</v>
      </c>
      <c r="H1972" s="196">
        <v>3.5906642728904849E-3</v>
      </c>
      <c r="I1972" s="195">
        <v>55</v>
      </c>
      <c r="J1972" s="196">
        <v>3.4891835310537334E-3</v>
      </c>
      <c r="K1972" s="195"/>
      <c r="L1972" s="196"/>
      <c r="M1972" s="195"/>
      <c r="N1972" s="196"/>
      <c r="O1972" s="197" t="s">
        <v>936</v>
      </c>
      <c r="P1972" s="198">
        <v>9.1666666666666661</v>
      </c>
      <c r="Q1972" s="198">
        <v>9.1666666666666661</v>
      </c>
      <c r="R1972" s="199"/>
      <c r="S1972" s="186"/>
    </row>
    <row r="1973" spans="1:19" s="184" customFormat="1" ht="15" customHeight="1">
      <c r="A1973" s="186"/>
      <c r="B1973" s="193" t="s">
        <v>502</v>
      </c>
      <c r="C1973" s="194" t="s">
        <v>999</v>
      </c>
      <c r="D1973" s="194" t="s">
        <v>914</v>
      </c>
      <c r="E1973" s="195"/>
      <c r="F1973" s="196"/>
      <c r="G1973" s="195">
        <v>84</v>
      </c>
      <c r="H1973" s="196">
        <v>5.0269299820466788E-2</v>
      </c>
      <c r="I1973" s="195">
        <v>829</v>
      </c>
      <c r="J1973" s="196">
        <v>5.2591511768064453E-2</v>
      </c>
      <c r="K1973" s="195"/>
      <c r="L1973" s="196"/>
      <c r="M1973" s="195"/>
      <c r="N1973" s="196"/>
      <c r="O1973" s="197" t="s">
        <v>923</v>
      </c>
      <c r="P1973" s="198">
        <v>9.8690476190476186</v>
      </c>
      <c r="Q1973" s="198">
        <v>9.8690476190476186</v>
      </c>
      <c r="R1973" s="199"/>
      <c r="S1973" s="186"/>
    </row>
    <row r="1974" spans="1:19" s="184" customFormat="1" ht="15" customHeight="1">
      <c r="A1974" s="186"/>
      <c r="B1974" s="193" t="s">
        <v>710</v>
      </c>
      <c r="C1974" s="194" t="s">
        <v>917</v>
      </c>
      <c r="D1974" s="194" t="s">
        <v>914</v>
      </c>
      <c r="E1974" s="195"/>
      <c r="F1974" s="196"/>
      <c r="G1974" s="195">
        <v>365</v>
      </c>
      <c r="H1974" s="196">
        <v>0.21843207660083783</v>
      </c>
      <c r="I1974" s="195">
        <v>2092</v>
      </c>
      <c r="J1974" s="196">
        <v>0.13271585358117111</v>
      </c>
      <c r="K1974" s="195">
        <v>30</v>
      </c>
      <c r="L1974" s="196">
        <v>8.2191780821917804E-2</v>
      </c>
      <c r="M1974" s="195">
        <v>56</v>
      </c>
      <c r="N1974" s="196">
        <v>2.676864244741874E-2</v>
      </c>
      <c r="O1974" s="197" t="s">
        <v>930</v>
      </c>
      <c r="P1974" s="198">
        <v>5.7315068493150685</v>
      </c>
      <c r="Q1974" s="198">
        <v>5.2716417910447761</v>
      </c>
      <c r="R1974" s="199"/>
      <c r="S1974" s="186"/>
    </row>
    <row r="1975" spans="1:19" s="184" customFormat="1" ht="15" customHeight="1">
      <c r="A1975" s="186"/>
      <c r="B1975" s="193" t="s">
        <v>656</v>
      </c>
      <c r="C1975" s="194" t="s">
        <v>916</v>
      </c>
      <c r="D1975" s="194" t="s">
        <v>914</v>
      </c>
      <c r="E1975" s="195"/>
      <c r="F1975" s="196"/>
      <c r="G1975" s="195">
        <v>7</v>
      </c>
      <c r="H1975" s="196">
        <v>4.1891083183722318E-3</v>
      </c>
      <c r="I1975" s="195">
        <v>75</v>
      </c>
      <c r="J1975" s="196">
        <v>4.7579775423459997E-3</v>
      </c>
      <c r="K1975" s="195"/>
      <c r="L1975" s="196"/>
      <c r="M1975" s="195"/>
      <c r="N1975" s="196"/>
      <c r="O1975" s="197" t="s">
        <v>936</v>
      </c>
      <c r="P1975" s="198">
        <v>10.714285714285714</v>
      </c>
      <c r="Q1975" s="198">
        <v>10.714285714285714</v>
      </c>
      <c r="R1975" s="199"/>
      <c r="S1975" s="186"/>
    </row>
    <row r="1976" spans="1:19" s="184" customFormat="1" ht="15" customHeight="1">
      <c r="A1976" s="186"/>
      <c r="B1976" s="193" t="s">
        <v>497</v>
      </c>
      <c r="C1976" s="194" t="s">
        <v>999</v>
      </c>
      <c r="D1976" s="194" t="s">
        <v>914</v>
      </c>
      <c r="E1976" s="195"/>
      <c r="F1976" s="196"/>
      <c r="G1976" s="195">
        <v>150</v>
      </c>
      <c r="H1976" s="196">
        <v>8.9766606822262118E-2</v>
      </c>
      <c r="I1976" s="195">
        <v>1672</v>
      </c>
      <c r="J1976" s="196">
        <v>0.1060711793440335</v>
      </c>
      <c r="K1976" s="195">
        <v>22</v>
      </c>
      <c r="L1976" s="196">
        <v>0.14666666666666667</v>
      </c>
      <c r="M1976" s="195">
        <v>183</v>
      </c>
      <c r="N1976" s="196">
        <v>0.10944976076555024</v>
      </c>
      <c r="O1976" s="197" t="s">
        <v>916</v>
      </c>
      <c r="P1976" s="198">
        <v>11.146666666666667</v>
      </c>
      <c r="Q1976" s="198">
        <v>8.8828125</v>
      </c>
      <c r="R1976" s="199"/>
      <c r="S1976" s="186"/>
    </row>
    <row r="1977" spans="1:19" s="184" customFormat="1" ht="15" customHeight="1">
      <c r="A1977" s="186"/>
      <c r="B1977" s="193" t="s">
        <v>528</v>
      </c>
      <c r="C1977" s="194" t="s">
        <v>1567</v>
      </c>
      <c r="D1977" s="194" t="s">
        <v>914</v>
      </c>
      <c r="E1977" s="195"/>
      <c r="F1977" s="196"/>
      <c r="G1977" s="195">
        <v>5</v>
      </c>
      <c r="H1977" s="196">
        <v>2.9922202274087371E-3</v>
      </c>
      <c r="I1977" s="195">
        <v>78</v>
      </c>
      <c r="J1977" s="196">
        <v>4.9482966440398402E-3</v>
      </c>
      <c r="K1977" s="195"/>
      <c r="L1977" s="196"/>
      <c r="M1977" s="195"/>
      <c r="N1977" s="196"/>
      <c r="O1977" s="197" t="s">
        <v>941</v>
      </c>
      <c r="P1977" s="198">
        <v>15.6</v>
      </c>
      <c r="Q1977" s="198">
        <v>15.6</v>
      </c>
      <c r="R1977" s="199"/>
      <c r="S1977" s="186"/>
    </row>
    <row r="1978" spans="1:19" s="184" customFormat="1" ht="15" customHeight="1">
      <c r="A1978" s="186"/>
      <c r="B1978" s="193" t="s">
        <v>363</v>
      </c>
      <c r="C1978" s="194" t="s">
        <v>1004</v>
      </c>
      <c r="D1978" s="194" t="s">
        <v>914</v>
      </c>
      <c r="E1978" s="195"/>
      <c r="F1978" s="196"/>
      <c r="G1978" s="195">
        <v>6</v>
      </c>
      <c r="H1978" s="196">
        <v>3.5906642728904849E-3</v>
      </c>
      <c r="I1978" s="195">
        <v>49</v>
      </c>
      <c r="J1978" s="196">
        <v>3.1085453276660535E-3</v>
      </c>
      <c r="K1978" s="195"/>
      <c r="L1978" s="196"/>
      <c r="M1978" s="195"/>
      <c r="N1978" s="196"/>
      <c r="O1978" s="197" t="s">
        <v>908</v>
      </c>
      <c r="P1978" s="198">
        <v>8.1666666666666661</v>
      </c>
      <c r="Q1978" s="198">
        <v>8.1666666666666661</v>
      </c>
      <c r="R1978" s="199"/>
      <c r="S1978" s="186"/>
    </row>
    <row r="1979" spans="1:19" s="184" customFormat="1" ht="15" customHeight="1">
      <c r="A1979" s="186"/>
      <c r="B1979" s="193" t="s">
        <v>503</v>
      </c>
      <c r="C1979" s="194" t="s">
        <v>999</v>
      </c>
      <c r="D1979" s="194" t="s">
        <v>914</v>
      </c>
      <c r="E1979" s="195"/>
      <c r="F1979" s="196"/>
      <c r="G1979" s="195">
        <v>16</v>
      </c>
      <c r="H1979" s="196">
        <v>9.5751047277079591E-3</v>
      </c>
      <c r="I1979" s="195">
        <v>148</v>
      </c>
      <c r="J1979" s="196">
        <v>9.3890756835627743E-3</v>
      </c>
      <c r="K1979" s="195">
        <v>1</v>
      </c>
      <c r="L1979" s="196">
        <v>6.25E-2</v>
      </c>
      <c r="M1979" s="195">
        <v>13</v>
      </c>
      <c r="N1979" s="196">
        <v>8.7837837837837843E-2</v>
      </c>
      <c r="O1979" s="197" t="s">
        <v>923</v>
      </c>
      <c r="P1979" s="198">
        <v>9.25</v>
      </c>
      <c r="Q1979" s="198">
        <v>7.4</v>
      </c>
      <c r="R1979" s="199"/>
      <c r="S1979" s="186"/>
    </row>
    <row r="1980" spans="1:19" s="184" customFormat="1" ht="15" customHeight="1">
      <c r="A1980" s="186"/>
      <c r="B1980" s="193" t="s">
        <v>495</v>
      </c>
      <c r="C1980" s="194" t="s">
        <v>999</v>
      </c>
      <c r="D1980" s="194" t="s">
        <v>914</v>
      </c>
      <c r="E1980" s="195"/>
      <c r="F1980" s="196"/>
      <c r="G1980" s="195">
        <v>5</v>
      </c>
      <c r="H1980" s="196">
        <v>2.9922202274087371E-3</v>
      </c>
      <c r="I1980" s="195">
        <v>113</v>
      </c>
      <c r="J1980" s="196">
        <v>7.1686861638013072E-3</v>
      </c>
      <c r="K1980" s="195"/>
      <c r="L1980" s="196"/>
      <c r="M1980" s="195"/>
      <c r="N1980" s="196"/>
      <c r="O1980" s="197" t="s">
        <v>960</v>
      </c>
      <c r="P1980" s="198">
        <v>22.6</v>
      </c>
      <c r="Q1980" s="198">
        <v>22.6</v>
      </c>
      <c r="R1980" s="199"/>
      <c r="S1980" s="186"/>
    </row>
    <row r="1981" spans="1:19" s="184" customFormat="1" ht="15" customHeight="1">
      <c r="A1981" s="186"/>
      <c r="B1981" s="193" t="s">
        <v>501</v>
      </c>
      <c r="C1981" s="194" t="s">
        <v>999</v>
      </c>
      <c r="D1981" s="194" t="s">
        <v>914</v>
      </c>
      <c r="E1981" s="195"/>
      <c r="F1981" s="196"/>
      <c r="G1981" s="195">
        <v>23</v>
      </c>
      <c r="H1981" s="196">
        <v>1.3764213046080191E-2</v>
      </c>
      <c r="I1981" s="195">
        <v>350</v>
      </c>
      <c r="J1981" s="196">
        <v>2.2203895197614669E-2</v>
      </c>
      <c r="K1981" s="195">
        <v>10</v>
      </c>
      <c r="L1981" s="196">
        <v>0.43478260869565216</v>
      </c>
      <c r="M1981" s="195">
        <v>104</v>
      </c>
      <c r="N1981" s="196">
        <v>0.29714285714285715</v>
      </c>
      <c r="O1981" s="197" t="s">
        <v>920</v>
      </c>
      <c r="P1981" s="198">
        <v>15.217391304347826</v>
      </c>
      <c r="Q1981" s="198">
        <v>8.9230769230769234</v>
      </c>
      <c r="R1981" s="199"/>
      <c r="S1981" s="186"/>
    </row>
    <row r="1982" spans="1:19" s="184" customFormat="1" ht="15" customHeight="1">
      <c r="A1982" s="186"/>
      <c r="B1982" s="193" t="s">
        <v>499</v>
      </c>
      <c r="C1982" s="194" t="s">
        <v>999</v>
      </c>
      <c r="D1982" s="194" t="s">
        <v>914</v>
      </c>
      <c r="E1982" s="195"/>
      <c r="F1982" s="196"/>
      <c r="G1982" s="195">
        <v>15</v>
      </c>
      <c r="H1982" s="196">
        <v>8.9766606822262122E-3</v>
      </c>
      <c r="I1982" s="195">
        <v>276</v>
      </c>
      <c r="J1982" s="196">
        <v>1.7509357355833279E-2</v>
      </c>
      <c r="K1982" s="195"/>
      <c r="L1982" s="196"/>
      <c r="M1982" s="195"/>
      <c r="N1982" s="196"/>
      <c r="O1982" s="197" t="s">
        <v>961</v>
      </c>
      <c r="P1982" s="198">
        <v>18.399999999999999</v>
      </c>
      <c r="Q1982" s="198">
        <v>18.399999999999999</v>
      </c>
      <c r="R1982" s="199"/>
      <c r="S1982" s="186"/>
    </row>
    <row r="1983" spans="1:19" s="184" customFormat="1" ht="18.75" customHeight="1">
      <c r="A1983" s="186"/>
      <c r="B1983" s="200" t="s">
        <v>1006</v>
      </c>
      <c r="C1983" s="201"/>
      <c r="D1983" s="201"/>
      <c r="E1983" s="202"/>
      <c r="F1983" s="203"/>
      <c r="G1983" s="202">
        <v>35</v>
      </c>
      <c r="H1983" s="203">
        <v>2.0945541591861162E-2</v>
      </c>
      <c r="I1983" s="202">
        <v>667</v>
      </c>
      <c r="J1983" s="203">
        <v>4.2314280276597095E-2</v>
      </c>
      <c r="K1983" s="202">
        <v>15</v>
      </c>
      <c r="L1983" s="203">
        <v>0.42857142857142855</v>
      </c>
      <c r="M1983" s="202">
        <v>242</v>
      </c>
      <c r="N1983" s="203">
        <v>0.36281859070464767</v>
      </c>
      <c r="O1983" s="201"/>
      <c r="P1983" s="204">
        <v>19.057142857142857</v>
      </c>
      <c r="Q1983" s="204">
        <v>10.7</v>
      </c>
      <c r="R1983" s="205">
        <v>12.171428571428571</v>
      </c>
      <c r="S1983" s="186"/>
    </row>
    <row r="1984" spans="1:19" s="184" customFormat="1" ht="18" customHeight="1">
      <c r="A1984" s="186"/>
      <c r="B1984" s="200" t="s">
        <v>1007</v>
      </c>
      <c r="C1984" s="201"/>
      <c r="D1984" s="201"/>
      <c r="E1984" s="202">
        <v>3</v>
      </c>
      <c r="F1984" s="203">
        <v>1.7441860465116279E-2</v>
      </c>
      <c r="G1984" s="202">
        <v>169</v>
      </c>
      <c r="H1984" s="203">
        <v>0.10113704368641532</v>
      </c>
      <c r="I1984" s="202">
        <v>1966</v>
      </c>
      <c r="J1984" s="203">
        <v>0.12472245131002982</v>
      </c>
      <c r="K1984" s="202">
        <v>35</v>
      </c>
      <c r="L1984" s="203">
        <v>0.20710059171597633</v>
      </c>
      <c r="M1984" s="202">
        <v>328</v>
      </c>
      <c r="N1984" s="203">
        <v>0.16683621566632756</v>
      </c>
      <c r="O1984" s="201"/>
      <c r="P1984" s="204">
        <v>11.633136094674557</v>
      </c>
      <c r="Q1984" s="204">
        <v>9.1641791044776113</v>
      </c>
      <c r="R1984" s="206"/>
      <c r="S1984" s="186"/>
    </row>
    <row r="1985" spans="1:19" s="184" customFormat="1" ht="18" customHeight="1">
      <c r="A1985" s="186"/>
      <c r="B1985" s="207" t="s">
        <v>887</v>
      </c>
      <c r="C1985" s="208"/>
      <c r="D1985" s="208"/>
      <c r="E1985" s="209">
        <v>11</v>
      </c>
      <c r="F1985" s="210">
        <v>6.5398335315101069E-3</v>
      </c>
      <c r="G1985" s="209">
        <v>1671</v>
      </c>
      <c r="H1985" s="210">
        <v>1</v>
      </c>
      <c r="I1985" s="209">
        <v>15763</v>
      </c>
      <c r="J1985" s="210">
        <v>1</v>
      </c>
      <c r="K1985" s="209">
        <v>147</v>
      </c>
      <c r="L1985" s="210">
        <v>8.7971274685816878E-2</v>
      </c>
      <c r="M1985" s="209">
        <v>1077</v>
      </c>
      <c r="N1985" s="210">
        <v>6.8324557508088565E-2</v>
      </c>
      <c r="O1985" s="208"/>
      <c r="P1985" s="211">
        <v>9.4332734889287853</v>
      </c>
      <c r="Q1985" s="211">
        <v>8.2795275590551185</v>
      </c>
      <c r="R1985" s="212">
        <v>11.487804878048781</v>
      </c>
      <c r="S1985" s="186"/>
    </row>
    <row r="1986" spans="1:19" s="184" customFormat="1" ht="15.75" customHeight="1">
      <c r="A1986" s="186"/>
      <c r="B1986" s="255" t="s">
        <v>988</v>
      </c>
      <c r="C1986" s="255"/>
      <c r="D1986" s="255"/>
      <c r="E1986" s="255"/>
      <c r="F1986" s="255"/>
      <c r="G1986" s="255"/>
      <c r="H1986" s="255"/>
      <c r="I1986" s="255"/>
      <c r="J1986" s="255"/>
      <c r="K1986" s="255"/>
      <c r="L1986" s="255"/>
      <c r="M1986" s="255"/>
      <c r="N1986" s="255"/>
      <c r="O1986" s="255"/>
      <c r="P1986" s="255"/>
      <c r="Q1986" s="255"/>
      <c r="R1986" s="255"/>
      <c r="S1986" s="186"/>
    </row>
    <row r="1987" spans="1:19" s="184" customFormat="1" ht="9" customHeight="1">
      <c r="A1987" s="186"/>
      <c r="B1987" s="186"/>
      <c r="C1987" s="186"/>
      <c r="D1987" s="186"/>
      <c r="E1987" s="186"/>
      <c r="F1987" s="186"/>
      <c r="G1987" s="186"/>
      <c r="H1987" s="186"/>
      <c r="I1987" s="186"/>
      <c r="J1987" s="186"/>
      <c r="K1987" s="186"/>
      <c r="L1987" s="186"/>
      <c r="M1987" s="186"/>
      <c r="N1987" s="186"/>
      <c r="O1987" s="186"/>
      <c r="P1987" s="186"/>
      <c r="Q1987" s="186"/>
      <c r="R1987" s="186"/>
      <c r="S1987" s="186"/>
    </row>
    <row r="1988" spans="1:19" s="184" customFormat="1" ht="9" customHeight="1">
      <c r="A1988" s="186"/>
      <c r="B1988" s="186"/>
      <c r="C1988" s="186"/>
      <c r="D1988" s="186"/>
      <c r="E1988" s="186"/>
      <c r="F1988" s="186"/>
      <c r="G1988" s="186"/>
      <c r="H1988" s="186"/>
      <c r="I1988" s="186"/>
      <c r="J1988" s="186"/>
      <c r="K1988" s="186"/>
      <c r="L1988" s="186"/>
      <c r="M1988" s="186"/>
      <c r="N1988" s="186"/>
      <c r="O1988" s="186"/>
      <c r="P1988" s="186"/>
      <c r="Q1988" s="186"/>
      <c r="R1988" s="186"/>
      <c r="S1988" s="186"/>
    </row>
    <row r="1989" spans="1:19" s="184" customFormat="1" ht="18" customHeight="1">
      <c r="A1989" s="186"/>
      <c r="B1989" s="187" t="s">
        <v>3717</v>
      </c>
      <c r="C1989" s="186"/>
      <c r="D1989" s="186"/>
      <c r="E1989" s="186"/>
      <c r="F1989" s="186"/>
      <c r="G1989" s="186"/>
      <c r="H1989" s="186"/>
      <c r="I1989" s="186"/>
      <c r="J1989" s="186"/>
      <c r="K1989" s="186"/>
      <c r="L1989" s="186"/>
      <c r="M1989" s="186"/>
      <c r="N1989" s="186"/>
      <c r="O1989" s="186"/>
      <c r="P1989" s="186"/>
      <c r="Q1989" s="186"/>
      <c r="R1989" s="186"/>
      <c r="S1989" s="186"/>
    </row>
    <row r="1990" spans="1:19" s="184" customFormat="1" ht="27" customHeight="1">
      <c r="A1990" s="186"/>
      <c r="B1990" s="247"/>
      <c r="C1990" s="188"/>
      <c r="D1990" s="248"/>
      <c r="E1990" s="248"/>
      <c r="F1990" s="248"/>
      <c r="G1990" s="249" t="s">
        <v>893</v>
      </c>
      <c r="H1990" s="249"/>
      <c r="I1990" s="249"/>
      <c r="J1990" s="249"/>
      <c r="K1990" s="249"/>
      <c r="L1990" s="249"/>
      <c r="M1990" s="249"/>
      <c r="N1990" s="249"/>
      <c r="O1990" s="249"/>
      <c r="P1990" s="249"/>
      <c r="Q1990" s="249"/>
      <c r="R1990" s="249"/>
      <c r="S1990" s="186"/>
    </row>
    <row r="1991" spans="1:19" s="184" customFormat="1" ht="18" customHeight="1">
      <c r="A1991" s="186"/>
      <c r="B1991" s="247"/>
      <c r="C1991" s="189"/>
      <c r="D1991" s="248"/>
      <c r="E1991" s="248"/>
      <c r="F1991" s="248"/>
      <c r="G1991" s="250" t="s">
        <v>839</v>
      </c>
      <c r="H1991" s="250"/>
      <c r="I1991" s="250"/>
      <c r="J1991" s="250"/>
      <c r="K1991" s="251" t="s">
        <v>894</v>
      </c>
      <c r="L1991" s="251"/>
      <c r="M1991" s="251"/>
      <c r="N1991" s="251"/>
      <c r="O1991" s="251" t="s">
        <v>895</v>
      </c>
      <c r="P1991" s="252" t="s">
        <v>896</v>
      </c>
      <c r="Q1991" s="252"/>
      <c r="R1991" s="252"/>
      <c r="S1991" s="186"/>
    </row>
    <row r="1992" spans="1:19" s="184" customFormat="1" ht="18" customHeight="1">
      <c r="A1992" s="186"/>
      <c r="B1992" s="253" t="s">
        <v>275</v>
      </c>
      <c r="C1992" s="250" t="s">
        <v>998</v>
      </c>
      <c r="D1992" s="250" t="s">
        <v>897</v>
      </c>
      <c r="E1992" s="254" t="s">
        <v>849</v>
      </c>
      <c r="F1992" s="254"/>
      <c r="G1992" s="250" t="s">
        <v>898</v>
      </c>
      <c r="H1992" s="250"/>
      <c r="I1992" s="250" t="s">
        <v>899</v>
      </c>
      <c r="J1992" s="250"/>
      <c r="K1992" s="251" t="s">
        <v>898</v>
      </c>
      <c r="L1992" s="251"/>
      <c r="M1992" s="251" t="s">
        <v>899</v>
      </c>
      <c r="N1992" s="251"/>
      <c r="O1992" s="251"/>
      <c r="P1992" s="252"/>
      <c r="Q1992" s="252"/>
      <c r="R1992" s="252"/>
      <c r="S1992" s="186"/>
    </row>
    <row r="1993" spans="1:19" s="184" customFormat="1" ht="45.75" customHeight="1">
      <c r="A1993" s="186"/>
      <c r="B1993" s="253"/>
      <c r="C1993" s="250"/>
      <c r="D1993" s="250"/>
      <c r="E1993" s="190" t="s">
        <v>900</v>
      </c>
      <c r="F1993" s="190" t="s">
        <v>901</v>
      </c>
      <c r="G1993" s="190" t="s">
        <v>900</v>
      </c>
      <c r="H1993" s="191" t="s">
        <v>902</v>
      </c>
      <c r="I1993" s="190" t="s">
        <v>900</v>
      </c>
      <c r="J1993" s="191" t="s">
        <v>902</v>
      </c>
      <c r="K1993" s="191" t="s">
        <v>900</v>
      </c>
      <c r="L1993" s="191" t="s">
        <v>901</v>
      </c>
      <c r="M1993" s="191" t="s">
        <v>900</v>
      </c>
      <c r="N1993" s="191" t="s">
        <v>901</v>
      </c>
      <c r="O1993" s="251"/>
      <c r="P1993" s="191" t="s">
        <v>903</v>
      </c>
      <c r="Q1993" s="191" t="s">
        <v>904</v>
      </c>
      <c r="R1993" s="192" t="s">
        <v>905</v>
      </c>
      <c r="S1993" s="186"/>
    </row>
    <row r="1994" spans="1:19" s="184" customFormat="1" ht="15" customHeight="1">
      <c r="A1994" s="186"/>
      <c r="B1994" s="193" t="s">
        <v>648</v>
      </c>
      <c r="C1994" s="194" t="s">
        <v>931</v>
      </c>
      <c r="D1994" s="194" t="s">
        <v>914</v>
      </c>
      <c r="E1994" s="195"/>
      <c r="F1994" s="196"/>
      <c r="G1994" s="195">
        <v>5</v>
      </c>
      <c r="H1994" s="196">
        <v>6.5359477124183009E-3</v>
      </c>
      <c r="I1994" s="195">
        <v>18</v>
      </c>
      <c r="J1994" s="196">
        <v>1.3911430558775793E-3</v>
      </c>
      <c r="K1994" s="195"/>
      <c r="L1994" s="196"/>
      <c r="M1994" s="195"/>
      <c r="N1994" s="196"/>
      <c r="O1994" s="197" t="s">
        <v>927</v>
      </c>
      <c r="P1994" s="198">
        <v>3.6</v>
      </c>
      <c r="Q1994" s="198">
        <v>3.6</v>
      </c>
      <c r="R1994" s="199"/>
      <c r="S1994" s="186"/>
    </row>
    <row r="1995" spans="1:19" s="184" customFormat="1" ht="15" customHeight="1">
      <c r="A1995" s="186"/>
      <c r="B1995" s="193" t="s">
        <v>513</v>
      </c>
      <c r="C1995" s="194" t="s">
        <v>999</v>
      </c>
      <c r="D1995" s="194" t="s">
        <v>914</v>
      </c>
      <c r="E1995" s="195">
        <v>7</v>
      </c>
      <c r="F1995" s="196">
        <v>0.63636363636363635</v>
      </c>
      <c r="G1995" s="195">
        <v>4</v>
      </c>
      <c r="H1995" s="196">
        <v>5.2287581699346402E-3</v>
      </c>
      <c r="I1995" s="195">
        <v>53</v>
      </c>
      <c r="J1995" s="196">
        <v>4.0961434423062064E-3</v>
      </c>
      <c r="K1995" s="195">
        <v>1</v>
      </c>
      <c r="L1995" s="196">
        <v>0.25</v>
      </c>
      <c r="M1995" s="195">
        <v>28</v>
      </c>
      <c r="N1995" s="196">
        <v>0.52830188679245282</v>
      </c>
      <c r="O1995" s="197" t="s">
        <v>920</v>
      </c>
      <c r="P1995" s="198">
        <v>13.25</v>
      </c>
      <c r="Q1995" s="198">
        <v>4</v>
      </c>
      <c r="R1995" s="199"/>
      <c r="S1995" s="186"/>
    </row>
    <row r="1996" spans="1:19" s="184" customFormat="1" ht="15" customHeight="1">
      <c r="A1996" s="186"/>
      <c r="B1996" s="193" t="s">
        <v>711</v>
      </c>
      <c r="C1996" s="194" t="s">
        <v>917</v>
      </c>
      <c r="D1996" s="194" t="s">
        <v>914</v>
      </c>
      <c r="E1996" s="195">
        <v>5</v>
      </c>
      <c r="F1996" s="196">
        <v>0.29411764705882354</v>
      </c>
      <c r="G1996" s="195">
        <v>12</v>
      </c>
      <c r="H1996" s="196">
        <v>1.5686274509803921E-2</v>
      </c>
      <c r="I1996" s="195">
        <v>87</v>
      </c>
      <c r="J1996" s="196">
        <v>6.7238581034083002E-3</v>
      </c>
      <c r="K1996" s="195">
        <v>3</v>
      </c>
      <c r="L1996" s="196">
        <v>0.25</v>
      </c>
      <c r="M1996" s="195">
        <v>32</v>
      </c>
      <c r="N1996" s="196">
        <v>0.36781609195402298</v>
      </c>
      <c r="O1996" s="197" t="s">
        <v>930</v>
      </c>
      <c r="P1996" s="198">
        <v>7.25</v>
      </c>
      <c r="Q1996" s="198">
        <v>3.1111111111111112</v>
      </c>
      <c r="R1996" s="199"/>
      <c r="S1996" s="186"/>
    </row>
    <row r="1997" spans="1:19" s="184" customFormat="1" ht="15" customHeight="1">
      <c r="A1997" s="186"/>
      <c r="B1997" s="193" t="s">
        <v>447</v>
      </c>
      <c r="C1997" s="194" t="s">
        <v>1001</v>
      </c>
      <c r="D1997" s="194" t="s">
        <v>914</v>
      </c>
      <c r="E1997" s="195"/>
      <c r="F1997" s="196"/>
      <c r="G1997" s="195">
        <v>2</v>
      </c>
      <c r="H1997" s="196">
        <v>2.6143790849673201E-3</v>
      </c>
      <c r="I1997" s="195">
        <v>3</v>
      </c>
      <c r="J1997" s="196">
        <v>2.3185717597959656E-4</v>
      </c>
      <c r="K1997" s="195"/>
      <c r="L1997" s="196"/>
      <c r="M1997" s="195"/>
      <c r="N1997" s="196"/>
      <c r="O1997" s="197" t="s">
        <v>911</v>
      </c>
      <c r="P1997" s="198">
        <v>1.5</v>
      </c>
      <c r="Q1997" s="198">
        <v>1.5</v>
      </c>
      <c r="R1997" s="199"/>
      <c r="S1997" s="186"/>
    </row>
    <row r="1998" spans="1:19" s="184" customFormat="1" ht="15" customHeight="1">
      <c r="A1998" s="186"/>
      <c r="B1998" s="193" t="s">
        <v>368</v>
      </c>
      <c r="C1998" s="194" t="s">
        <v>1004</v>
      </c>
      <c r="D1998" s="194" t="s">
        <v>914</v>
      </c>
      <c r="E1998" s="195">
        <v>1</v>
      </c>
      <c r="F1998" s="196">
        <v>2.8571428571428571E-2</v>
      </c>
      <c r="G1998" s="195">
        <v>34</v>
      </c>
      <c r="H1998" s="196">
        <v>4.4444444444444446E-2</v>
      </c>
      <c r="I1998" s="195">
        <v>267</v>
      </c>
      <c r="J1998" s="196">
        <v>2.0635288662184094E-2</v>
      </c>
      <c r="K1998" s="195">
        <v>3</v>
      </c>
      <c r="L1998" s="196">
        <v>8.8235294117647065E-2</v>
      </c>
      <c r="M1998" s="195">
        <v>14</v>
      </c>
      <c r="N1998" s="196">
        <v>5.2434456928838954E-2</v>
      </c>
      <c r="O1998" s="197" t="s">
        <v>929</v>
      </c>
      <c r="P1998" s="198">
        <v>7.8529411764705879</v>
      </c>
      <c r="Q1998" s="198">
        <v>7</v>
      </c>
      <c r="R1998" s="199"/>
      <c r="S1998" s="186"/>
    </row>
    <row r="1999" spans="1:19" s="184" customFormat="1" ht="15" customHeight="1">
      <c r="A1999" s="186"/>
      <c r="B1999" s="193" t="s">
        <v>413</v>
      </c>
      <c r="C1999" s="194" t="s">
        <v>1001</v>
      </c>
      <c r="D1999" s="194" t="s">
        <v>907</v>
      </c>
      <c r="E1999" s="195"/>
      <c r="F1999" s="196"/>
      <c r="G1999" s="195">
        <v>2</v>
      </c>
      <c r="H1999" s="196">
        <v>2.6143790849673201E-3</v>
      </c>
      <c r="I1999" s="195">
        <v>44</v>
      </c>
      <c r="J1999" s="196">
        <v>3.4005719143674162E-3</v>
      </c>
      <c r="K1999" s="195"/>
      <c r="L1999" s="196"/>
      <c r="M1999" s="195"/>
      <c r="N1999" s="196"/>
      <c r="O1999" s="197" t="s">
        <v>940</v>
      </c>
      <c r="P1999" s="198">
        <v>22</v>
      </c>
      <c r="Q1999" s="198">
        <v>22</v>
      </c>
      <c r="R1999" s="199">
        <v>7.5</v>
      </c>
      <c r="S1999" s="186"/>
    </row>
    <row r="2000" spans="1:19" s="184" customFormat="1" ht="15" customHeight="1">
      <c r="A2000" s="186"/>
      <c r="B2000" s="193" t="s">
        <v>646</v>
      </c>
      <c r="C2000" s="194" t="s">
        <v>931</v>
      </c>
      <c r="D2000" s="194" t="s">
        <v>914</v>
      </c>
      <c r="E2000" s="195">
        <v>1</v>
      </c>
      <c r="F2000" s="196">
        <v>7.7519379844961239E-3</v>
      </c>
      <c r="G2000" s="195">
        <v>128</v>
      </c>
      <c r="H2000" s="196">
        <v>0.16732026143790849</v>
      </c>
      <c r="I2000" s="195">
        <v>1462</v>
      </c>
      <c r="J2000" s="196">
        <v>0.11299173042739007</v>
      </c>
      <c r="K2000" s="195">
        <v>18</v>
      </c>
      <c r="L2000" s="196">
        <v>0.140625</v>
      </c>
      <c r="M2000" s="195">
        <v>222</v>
      </c>
      <c r="N2000" s="196">
        <v>0.15184678522571821</v>
      </c>
      <c r="O2000" s="197" t="s">
        <v>916</v>
      </c>
      <c r="P2000" s="198">
        <v>11.421875</v>
      </c>
      <c r="Q2000" s="198">
        <v>8.6545454545454543</v>
      </c>
      <c r="R2000" s="199"/>
      <c r="S2000" s="186"/>
    </row>
    <row r="2001" spans="1:19" s="184" customFormat="1" ht="15" customHeight="1">
      <c r="A2001" s="186"/>
      <c r="B2001" s="193" t="s">
        <v>305</v>
      </c>
      <c r="C2001" s="194" t="s">
        <v>1003</v>
      </c>
      <c r="D2001" s="194" t="s">
        <v>914</v>
      </c>
      <c r="E2001" s="195"/>
      <c r="F2001" s="196"/>
      <c r="G2001" s="195">
        <v>2</v>
      </c>
      <c r="H2001" s="196">
        <v>2.6143790849673201E-3</v>
      </c>
      <c r="I2001" s="195">
        <v>11</v>
      </c>
      <c r="J2001" s="196">
        <v>8.5014297859185406E-4</v>
      </c>
      <c r="K2001" s="195"/>
      <c r="L2001" s="196"/>
      <c r="M2001" s="195"/>
      <c r="N2001" s="196"/>
      <c r="O2001" s="197" t="s">
        <v>918</v>
      </c>
      <c r="P2001" s="198">
        <v>5.5</v>
      </c>
      <c r="Q2001" s="198">
        <v>5.5</v>
      </c>
      <c r="R2001" s="199"/>
      <c r="S2001" s="186"/>
    </row>
    <row r="2002" spans="1:19" s="184" customFormat="1" ht="15" customHeight="1">
      <c r="A2002" s="186"/>
      <c r="B2002" s="193" t="s">
        <v>404</v>
      </c>
      <c r="C2002" s="194" t="s">
        <v>1000</v>
      </c>
      <c r="D2002" s="194" t="s">
        <v>914</v>
      </c>
      <c r="E2002" s="195"/>
      <c r="F2002" s="196"/>
      <c r="G2002" s="195">
        <v>2</v>
      </c>
      <c r="H2002" s="196">
        <v>2.6143790849673201E-3</v>
      </c>
      <c r="I2002" s="195">
        <v>2</v>
      </c>
      <c r="J2002" s="196">
        <v>1.5457145065306437E-4</v>
      </c>
      <c r="K2002" s="195"/>
      <c r="L2002" s="196"/>
      <c r="M2002" s="195"/>
      <c r="N2002" s="196"/>
      <c r="O2002" s="197" t="s">
        <v>925</v>
      </c>
      <c r="P2002" s="198">
        <v>1</v>
      </c>
      <c r="Q2002" s="198">
        <v>1</v>
      </c>
      <c r="R2002" s="199"/>
      <c r="S2002" s="186"/>
    </row>
    <row r="2003" spans="1:19" s="184" customFormat="1" ht="15" customHeight="1">
      <c r="A2003" s="186"/>
      <c r="B2003" s="193" t="s">
        <v>345</v>
      </c>
      <c r="C2003" s="194" t="s">
        <v>1004</v>
      </c>
      <c r="D2003" s="194" t="s">
        <v>907</v>
      </c>
      <c r="E2003" s="195"/>
      <c r="F2003" s="196"/>
      <c r="G2003" s="195">
        <v>6</v>
      </c>
      <c r="H2003" s="196">
        <v>7.8431372549019607E-3</v>
      </c>
      <c r="I2003" s="195">
        <v>525</v>
      </c>
      <c r="J2003" s="196">
        <v>4.0575005796429399E-2</v>
      </c>
      <c r="K2003" s="195">
        <v>4</v>
      </c>
      <c r="L2003" s="196">
        <v>0.66666666666666663</v>
      </c>
      <c r="M2003" s="195">
        <v>378</v>
      </c>
      <c r="N2003" s="196">
        <v>0.72</v>
      </c>
      <c r="O2003" s="197" t="s">
        <v>915</v>
      </c>
      <c r="P2003" s="198">
        <v>87.5</v>
      </c>
      <c r="Q2003" s="198">
        <v>11.5</v>
      </c>
      <c r="R2003" s="199">
        <v>5.5</v>
      </c>
      <c r="S2003" s="186"/>
    </row>
    <row r="2004" spans="1:19" s="184" customFormat="1" ht="15" customHeight="1">
      <c r="A2004" s="186"/>
      <c r="B2004" s="193" t="s">
        <v>361</v>
      </c>
      <c r="C2004" s="194" t="s">
        <v>1004</v>
      </c>
      <c r="D2004" s="194" t="s">
        <v>914</v>
      </c>
      <c r="E2004" s="195"/>
      <c r="F2004" s="196"/>
      <c r="G2004" s="195">
        <v>2</v>
      </c>
      <c r="H2004" s="196">
        <v>2.6143790849673201E-3</v>
      </c>
      <c r="I2004" s="195">
        <v>25</v>
      </c>
      <c r="J2004" s="196">
        <v>1.9321431331633047E-3</v>
      </c>
      <c r="K2004" s="195"/>
      <c r="L2004" s="196"/>
      <c r="M2004" s="195"/>
      <c r="N2004" s="196"/>
      <c r="O2004" s="197" t="s">
        <v>931</v>
      </c>
      <c r="P2004" s="198">
        <v>12.5</v>
      </c>
      <c r="Q2004" s="198">
        <v>12.5</v>
      </c>
      <c r="R2004" s="199"/>
      <c r="S2004" s="186"/>
    </row>
    <row r="2005" spans="1:19" s="184" customFormat="1" ht="15" customHeight="1">
      <c r="A2005" s="186"/>
      <c r="B2005" s="193" t="s">
        <v>340</v>
      </c>
      <c r="C2005" s="194" t="s">
        <v>1005</v>
      </c>
      <c r="D2005" s="194" t="s">
        <v>914</v>
      </c>
      <c r="E2005" s="195"/>
      <c r="F2005" s="196"/>
      <c r="G2005" s="195">
        <v>9</v>
      </c>
      <c r="H2005" s="196">
        <v>1.1764705882352941E-2</v>
      </c>
      <c r="I2005" s="195">
        <v>52</v>
      </c>
      <c r="J2005" s="196">
        <v>4.0188577169796742E-3</v>
      </c>
      <c r="K2005" s="195">
        <v>1</v>
      </c>
      <c r="L2005" s="196">
        <v>0.1111111111111111</v>
      </c>
      <c r="M2005" s="195">
        <v>7</v>
      </c>
      <c r="N2005" s="196">
        <v>0.13461538461538461</v>
      </c>
      <c r="O2005" s="197" t="s">
        <v>930</v>
      </c>
      <c r="P2005" s="198">
        <v>5.7777777777777777</v>
      </c>
      <c r="Q2005" s="198">
        <v>4.5</v>
      </c>
      <c r="R2005" s="199"/>
      <c r="S2005" s="186"/>
    </row>
    <row r="2006" spans="1:19" s="184" customFormat="1" ht="15" customHeight="1">
      <c r="A2006" s="186"/>
      <c r="B2006" s="193" t="s">
        <v>647</v>
      </c>
      <c r="C2006" s="194" t="s">
        <v>931</v>
      </c>
      <c r="D2006" s="194" t="s">
        <v>914</v>
      </c>
      <c r="E2006" s="195">
        <v>5</v>
      </c>
      <c r="F2006" s="196">
        <v>0.20833333333333334</v>
      </c>
      <c r="G2006" s="195">
        <v>19</v>
      </c>
      <c r="H2006" s="196">
        <v>2.4836601307189541E-2</v>
      </c>
      <c r="I2006" s="195">
        <v>312</v>
      </c>
      <c r="J2006" s="196">
        <v>2.4113146301878042E-2</v>
      </c>
      <c r="K2006" s="195">
        <v>5</v>
      </c>
      <c r="L2006" s="196">
        <v>0.26315789473684209</v>
      </c>
      <c r="M2006" s="195">
        <v>178</v>
      </c>
      <c r="N2006" s="196">
        <v>0.57051282051282048</v>
      </c>
      <c r="O2006" s="197" t="s">
        <v>924</v>
      </c>
      <c r="P2006" s="198">
        <v>16.421052631578949</v>
      </c>
      <c r="Q2006" s="198">
        <v>5.6428571428571432</v>
      </c>
      <c r="R2006" s="199"/>
      <c r="S2006" s="186"/>
    </row>
    <row r="2007" spans="1:19" s="184" customFormat="1" ht="15" customHeight="1">
      <c r="A2007" s="186"/>
      <c r="B2007" s="193" t="s">
        <v>296</v>
      </c>
      <c r="C2007" s="194" t="s">
        <v>1003</v>
      </c>
      <c r="D2007" s="194" t="s">
        <v>914</v>
      </c>
      <c r="E2007" s="195"/>
      <c r="F2007" s="196"/>
      <c r="G2007" s="195">
        <v>4</v>
      </c>
      <c r="H2007" s="196">
        <v>5.2287581699346402E-3</v>
      </c>
      <c r="I2007" s="195">
        <v>235</v>
      </c>
      <c r="J2007" s="196">
        <v>1.8162145451735064E-2</v>
      </c>
      <c r="K2007" s="195">
        <v>2</v>
      </c>
      <c r="L2007" s="196">
        <v>0.5</v>
      </c>
      <c r="M2007" s="195">
        <v>198</v>
      </c>
      <c r="N2007" s="196">
        <v>0.8425531914893617</v>
      </c>
      <c r="O2007" s="197" t="s">
        <v>924</v>
      </c>
      <c r="P2007" s="198">
        <v>58.75</v>
      </c>
      <c r="Q2007" s="198">
        <v>7.5</v>
      </c>
      <c r="R2007" s="199"/>
      <c r="S2007" s="186"/>
    </row>
    <row r="2008" spans="1:19" s="184" customFormat="1" ht="15" customHeight="1">
      <c r="A2008" s="186"/>
      <c r="B2008" s="193" t="s">
        <v>683</v>
      </c>
      <c r="C2008" s="194" t="s">
        <v>936</v>
      </c>
      <c r="D2008" s="194" t="s">
        <v>914</v>
      </c>
      <c r="E2008" s="195">
        <v>1</v>
      </c>
      <c r="F2008" s="196">
        <v>0.25</v>
      </c>
      <c r="G2008" s="195">
        <v>3</v>
      </c>
      <c r="H2008" s="196">
        <v>3.9215686274509803E-3</v>
      </c>
      <c r="I2008" s="195">
        <v>7</v>
      </c>
      <c r="J2008" s="196">
        <v>5.4100007728572538E-4</v>
      </c>
      <c r="K2008" s="195"/>
      <c r="L2008" s="196"/>
      <c r="M2008" s="195"/>
      <c r="N2008" s="196"/>
      <c r="O2008" s="197" t="s">
        <v>951</v>
      </c>
      <c r="P2008" s="198">
        <v>2.3333333333333335</v>
      </c>
      <c r="Q2008" s="198">
        <v>2.3333333333333335</v>
      </c>
      <c r="R2008" s="199"/>
      <c r="S2008" s="186"/>
    </row>
    <row r="2009" spans="1:19" s="184" customFormat="1" ht="15" customHeight="1">
      <c r="A2009" s="186"/>
      <c r="B2009" s="193" t="s">
        <v>444</v>
      </c>
      <c r="C2009" s="194" t="s">
        <v>1001</v>
      </c>
      <c r="D2009" s="194" t="s">
        <v>914</v>
      </c>
      <c r="E2009" s="195"/>
      <c r="F2009" s="196"/>
      <c r="G2009" s="195">
        <v>2</v>
      </c>
      <c r="H2009" s="196">
        <v>2.6143790849673201E-3</v>
      </c>
      <c r="I2009" s="195">
        <v>4</v>
      </c>
      <c r="J2009" s="196">
        <v>3.0914290130612873E-4</v>
      </c>
      <c r="K2009" s="195"/>
      <c r="L2009" s="196"/>
      <c r="M2009" s="195"/>
      <c r="N2009" s="196"/>
      <c r="O2009" s="197" t="s">
        <v>943</v>
      </c>
      <c r="P2009" s="198">
        <v>2</v>
      </c>
      <c r="Q2009" s="198">
        <v>2</v>
      </c>
      <c r="R2009" s="199"/>
      <c r="S2009" s="186"/>
    </row>
    <row r="2010" spans="1:19" s="184" customFormat="1" ht="15" customHeight="1">
      <c r="A2010" s="186"/>
      <c r="B2010" s="193" t="s">
        <v>804</v>
      </c>
      <c r="C2010" s="194" t="s">
        <v>1001</v>
      </c>
      <c r="D2010" s="194" t="s">
        <v>907</v>
      </c>
      <c r="E2010" s="195"/>
      <c r="F2010" s="196"/>
      <c r="G2010" s="195">
        <v>2</v>
      </c>
      <c r="H2010" s="196">
        <v>2.6143790849673201E-3</v>
      </c>
      <c r="I2010" s="195">
        <v>227</v>
      </c>
      <c r="J2010" s="196">
        <v>1.7543859649122806E-2</v>
      </c>
      <c r="K2010" s="195">
        <v>2</v>
      </c>
      <c r="L2010" s="196">
        <v>1</v>
      </c>
      <c r="M2010" s="195">
        <v>179</v>
      </c>
      <c r="N2010" s="196">
        <v>0.78854625550660795</v>
      </c>
      <c r="O2010" s="197" t="s">
        <v>923</v>
      </c>
      <c r="P2010" s="198">
        <v>113.5</v>
      </c>
      <c r="Q2010" s="198"/>
      <c r="R2010" s="199">
        <v>47</v>
      </c>
      <c r="S2010" s="186"/>
    </row>
    <row r="2011" spans="1:19" s="184" customFormat="1" ht="15" customHeight="1">
      <c r="A2011" s="186"/>
      <c r="B2011" s="193" t="s">
        <v>645</v>
      </c>
      <c r="C2011" s="194" t="s">
        <v>931</v>
      </c>
      <c r="D2011" s="194" t="s">
        <v>914</v>
      </c>
      <c r="E2011" s="195"/>
      <c r="F2011" s="196"/>
      <c r="G2011" s="195">
        <v>34</v>
      </c>
      <c r="H2011" s="196">
        <v>4.4444444444444446E-2</v>
      </c>
      <c r="I2011" s="195">
        <v>441</v>
      </c>
      <c r="J2011" s="196">
        <v>3.4083004869000698E-2</v>
      </c>
      <c r="K2011" s="195">
        <v>5</v>
      </c>
      <c r="L2011" s="196">
        <v>0.14705882352941177</v>
      </c>
      <c r="M2011" s="195">
        <v>18</v>
      </c>
      <c r="N2011" s="196">
        <v>4.0816326530612242E-2</v>
      </c>
      <c r="O2011" s="197" t="s">
        <v>908</v>
      </c>
      <c r="P2011" s="198">
        <v>12.970588235294118</v>
      </c>
      <c r="Q2011" s="198">
        <v>10.103448275862069</v>
      </c>
      <c r="R2011" s="199"/>
      <c r="S2011" s="186"/>
    </row>
    <row r="2012" spans="1:19" s="184" customFormat="1" ht="15" customHeight="1">
      <c r="A2012" s="186"/>
      <c r="B2012" s="193" t="s">
        <v>676</v>
      </c>
      <c r="C2012" s="194" t="s">
        <v>926</v>
      </c>
      <c r="D2012" s="194" t="s">
        <v>914</v>
      </c>
      <c r="E2012" s="195">
        <v>1</v>
      </c>
      <c r="F2012" s="196">
        <v>0.14285714285714285</v>
      </c>
      <c r="G2012" s="195">
        <v>6</v>
      </c>
      <c r="H2012" s="196">
        <v>7.8431372549019607E-3</v>
      </c>
      <c r="I2012" s="195">
        <v>23</v>
      </c>
      <c r="J2012" s="196">
        <v>1.7775716825102403E-3</v>
      </c>
      <c r="K2012" s="195"/>
      <c r="L2012" s="196"/>
      <c r="M2012" s="195"/>
      <c r="N2012" s="196"/>
      <c r="O2012" s="197" t="s">
        <v>928</v>
      </c>
      <c r="P2012" s="198">
        <v>3.8333333333333335</v>
      </c>
      <c r="Q2012" s="198">
        <v>3.8333333333333335</v>
      </c>
      <c r="R2012" s="199"/>
      <c r="S2012" s="186"/>
    </row>
    <row r="2013" spans="1:19" s="184" customFormat="1" ht="15" customHeight="1">
      <c r="A2013" s="186"/>
      <c r="B2013" s="193" t="s">
        <v>378</v>
      </c>
      <c r="C2013" s="194" t="s">
        <v>1000</v>
      </c>
      <c r="D2013" s="194" t="s">
        <v>907</v>
      </c>
      <c r="E2013" s="195"/>
      <c r="F2013" s="196"/>
      <c r="G2013" s="195">
        <v>6</v>
      </c>
      <c r="H2013" s="196">
        <v>7.8431372549019607E-3</v>
      </c>
      <c r="I2013" s="195">
        <v>386</v>
      </c>
      <c r="J2013" s="196">
        <v>2.9832289976041426E-2</v>
      </c>
      <c r="K2013" s="195">
        <v>3</v>
      </c>
      <c r="L2013" s="196">
        <v>0.5</v>
      </c>
      <c r="M2013" s="195">
        <v>304</v>
      </c>
      <c r="N2013" s="196">
        <v>0.78756476683937826</v>
      </c>
      <c r="O2013" s="197" t="s">
        <v>926</v>
      </c>
      <c r="P2013" s="198">
        <v>64.333333333333329</v>
      </c>
      <c r="Q2013" s="198">
        <v>9.3333333333333339</v>
      </c>
      <c r="R2013" s="199">
        <v>7.833333333333333</v>
      </c>
      <c r="S2013" s="186"/>
    </row>
    <row r="2014" spans="1:19" s="184" customFormat="1" ht="15" customHeight="1">
      <c r="A2014" s="186"/>
      <c r="B2014" s="193" t="s">
        <v>800</v>
      </c>
      <c r="C2014" s="194" t="s">
        <v>1004</v>
      </c>
      <c r="D2014" s="194" t="s">
        <v>914</v>
      </c>
      <c r="E2014" s="195"/>
      <c r="F2014" s="196"/>
      <c r="G2014" s="195">
        <v>8</v>
      </c>
      <c r="H2014" s="196">
        <v>1.045751633986928E-2</v>
      </c>
      <c r="I2014" s="195">
        <v>66</v>
      </c>
      <c r="J2014" s="196">
        <v>5.1008578715511241E-3</v>
      </c>
      <c r="K2014" s="195"/>
      <c r="L2014" s="196"/>
      <c r="M2014" s="195"/>
      <c r="N2014" s="196"/>
      <c r="O2014" s="197" t="s">
        <v>987</v>
      </c>
      <c r="P2014" s="198">
        <v>8.25</v>
      </c>
      <c r="Q2014" s="198">
        <v>8.25</v>
      </c>
      <c r="R2014" s="199"/>
      <c r="S2014" s="186"/>
    </row>
    <row r="2015" spans="1:19" s="184" customFormat="1" ht="15" customHeight="1">
      <c r="A2015" s="186"/>
      <c r="B2015" s="193" t="s">
        <v>304</v>
      </c>
      <c r="C2015" s="194" t="s">
        <v>1003</v>
      </c>
      <c r="D2015" s="194" t="s">
        <v>914</v>
      </c>
      <c r="E2015" s="195"/>
      <c r="F2015" s="196"/>
      <c r="G2015" s="195">
        <v>2</v>
      </c>
      <c r="H2015" s="196">
        <v>2.6143790849673201E-3</v>
      </c>
      <c r="I2015" s="195">
        <v>91</v>
      </c>
      <c r="J2015" s="196">
        <v>7.033001004714429E-3</v>
      </c>
      <c r="K2015" s="195">
        <v>1</v>
      </c>
      <c r="L2015" s="196">
        <v>0.5</v>
      </c>
      <c r="M2015" s="195">
        <v>79</v>
      </c>
      <c r="N2015" s="196">
        <v>0.86813186813186816</v>
      </c>
      <c r="O2015" s="197" t="s">
        <v>928</v>
      </c>
      <c r="P2015" s="198">
        <v>45.5</v>
      </c>
      <c r="Q2015" s="198">
        <v>2</v>
      </c>
      <c r="R2015" s="199"/>
      <c r="S2015" s="186"/>
    </row>
    <row r="2016" spans="1:19" s="184" customFormat="1" ht="15" customHeight="1">
      <c r="A2016" s="186"/>
      <c r="B2016" s="193" t="s">
        <v>644</v>
      </c>
      <c r="C2016" s="194" t="s">
        <v>931</v>
      </c>
      <c r="D2016" s="194" t="s">
        <v>914</v>
      </c>
      <c r="E2016" s="195">
        <v>5</v>
      </c>
      <c r="F2016" s="196">
        <v>6.8493150684931503E-2</v>
      </c>
      <c r="G2016" s="195">
        <v>68</v>
      </c>
      <c r="H2016" s="196">
        <v>8.8888888888888892E-2</v>
      </c>
      <c r="I2016" s="195">
        <v>1125</v>
      </c>
      <c r="J2016" s="196">
        <v>8.6946440992348717E-2</v>
      </c>
      <c r="K2016" s="195">
        <v>1</v>
      </c>
      <c r="L2016" s="196">
        <v>1.4705882352941176E-2</v>
      </c>
      <c r="M2016" s="195">
        <v>3</v>
      </c>
      <c r="N2016" s="196">
        <v>2.6666666666666666E-3</v>
      </c>
      <c r="O2016" s="197" t="s">
        <v>946</v>
      </c>
      <c r="P2016" s="198">
        <v>16.544117647058822</v>
      </c>
      <c r="Q2016" s="198">
        <v>15.746268656716419</v>
      </c>
      <c r="R2016" s="199"/>
      <c r="S2016" s="186"/>
    </row>
    <row r="2017" spans="1:19" s="184" customFormat="1" ht="15" customHeight="1">
      <c r="A2017" s="186"/>
      <c r="B2017" s="193" t="s">
        <v>799</v>
      </c>
      <c r="C2017" s="194" t="s">
        <v>1004</v>
      </c>
      <c r="D2017" s="194" t="s">
        <v>914</v>
      </c>
      <c r="E2017" s="195"/>
      <c r="F2017" s="196"/>
      <c r="G2017" s="195">
        <v>7</v>
      </c>
      <c r="H2017" s="196">
        <v>9.1503267973856214E-3</v>
      </c>
      <c r="I2017" s="195">
        <v>190</v>
      </c>
      <c r="J2017" s="196">
        <v>1.4684287812041116E-2</v>
      </c>
      <c r="K2017" s="195">
        <v>1</v>
      </c>
      <c r="L2017" s="196">
        <v>0.14285714285714285</v>
      </c>
      <c r="M2017" s="195">
        <v>46</v>
      </c>
      <c r="N2017" s="196">
        <v>0.24210526315789474</v>
      </c>
      <c r="O2017" s="197" t="s">
        <v>987</v>
      </c>
      <c r="P2017" s="198">
        <v>27.142857142857142</v>
      </c>
      <c r="Q2017" s="198">
        <v>16.666666666666668</v>
      </c>
      <c r="R2017" s="199"/>
      <c r="S2017" s="186"/>
    </row>
    <row r="2018" spans="1:19" s="184" customFormat="1" ht="15" customHeight="1">
      <c r="A2018" s="186"/>
      <c r="B2018" s="193" t="s">
        <v>643</v>
      </c>
      <c r="C2018" s="194" t="s">
        <v>931</v>
      </c>
      <c r="D2018" s="194" t="s">
        <v>914</v>
      </c>
      <c r="E2018" s="195">
        <v>2</v>
      </c>
      <c r="F2018" s="196">
        <v>2.8985507246376812E-2</v>
      </c>
      <c r="G2018" s="195">
        <v>67</v>
      </c>
      <c r="H2018" s="196">
        <v>8.7581699346405223E-2</v>
      </c>
      <c r="I2018" s="195">
        <v>2233</v>
      </c>
      <c r="J2018" s="196">
        <v>0.17257902465414637</v>
      </c>
      <c r="K2018" s="195">
        <v>1</v>
      </c>
      <c r="L2018" s="196">
        <v>1.4925373134328358E-2</v>
      </c>
      <c r="M2018" s="195">
        <v>58</v>
      </c>
      <c r="N2018" s="196">
        <v>2.5974025974025976E-2</v>
      </c>
      <c r="O2018" s="197" t="s">
        <v>968</v>
      </c>
      <c r="P2018" s="198">
        <v>33.328358208955223</v>
      </c>
      <c r="Q2018" s="198">
        <v>30.863636363636363</v>
      </c>
      <c r="R2018" s="199"/>
      <c r="S2018" s="186"/>
    </row>
    <row r="2019" spans="1:19" s="184" customFormat="1" ht="15" customHeight="1">
      <c r="A2019" s="186"/>
      <c r="B2019" s="193" t="s">
        <v>642</v>
      </c>
      <c r="C2019" s="194" t="s">
        <v>931</v>
      </c>
      <c r="D2019" s="194" t="s">
        <v>914</v>
      </c>
      <c r="E2019" s="195"/>
      <c r="F2019" s="196"/>
      <c r="G2019" s="195">
        <v>264</v>
      </c>
      <c r="H2019" s="196">
        <v>0.34509803921568627</v>
      </c>
      <c r="I2019" s="195">
        <v>4002</v>
      </c>
      <c r="J2019" s="196">
        <v>0.30929747275678182</v>
      </c>
      <c r="K2019" s="195">
        <v>49</v>
      </c>
      <c r="L2019" s="196">
        <v>0.18560606060606061</v>
      </c>
      <c r="M2019" s="195">
        <v>1945</v>
      </c>
      <c r="N2019" s="196">
        <v>0.48600699650174911</v>
      </c>
      <c r="O2019" s="197" t="s">
        <v>921</v>
      </c>
      <c r="P2019" s="198">
        <v>15.159090909090908</v>
      </c>
      <c r="Q2019" s="198">
        <v>4.5534883720930228</v>
      </c>
      <c r="R2019" s="199"/>
      <c r="S2019" s="186"/>
    </row>
    <row r="2020" spans="1:19" s="184" customFormat="1" ht="15" customHeight="1">
      <c r="A2020" s="186"/>
      <c r="B2020" s="193" t="s">
        <v>453</v>
      </c>
      <c r="C2020" s="194" t="s">
        <v>1001</v>
      </c>
      <c r="D2020" s="194" t="s">
        <v>914</v>
      </c>
      <c r="E2020" s="195">
        <v>1</v>
      </c>
      <c r="F2020" s="196">
        <v>0.16666666666666666</v>
      </c>
      <c r="G2020" s="195">
        <v>5</v>
      </c>
      <c r="H2020" s="196">
        <v>6.5359477124183009E-3</v>
      </c>
      <c r="I2020" s="195">
        <v>27</v>
      </c>
      <c r="J2020" s="196">
        <v>2.0867145838163693E-3</v>
      </c>
      <c r="K2020" s="195">
        <v>1</v>
      </c>
      <c r="L2020" s="196">
        <v>0.2</v>
      </c>
      <c r="M2020" s="195">
        <v>2</v>
      </c>
      <c r="N2020" s="196">
        <v>7.407407407407407E-2</v>
      </c>
      <c r="O2020" s="197" t="s">
        <v>930</v>
      </c>
      <c r="P2020" s="198">
        <v>5.4</v>
      </c>
      <c r="Q2020" s="198">
        <v>4</v>
      </c>
      <c r="R2020" s="199"/>
      <c r="S2020" s="186"/>
    </row>
    <row r="2021" spans="1:19" s="184" customFormat="1" ht="15" customHeight="1">
      <c r="A2021" s="186"/>
      <c r="B2021" s="193" t="s">
        <v>363</v>
      </c>
      <c r="C2021" s="194" t="s">
        <v>1004</v>
      </c>
      <c r="D2021" s="194" t="s">
        <v>914</v>
      </c>
      <c r="E2021" s="195"/>
      <c r="F2021" s="196"/>
      <c r="G2021" s="195">
        <v>2</v>
      </c>
      <c r="H2021" s="196">
        <v>2.6143790849673201E-3</v>
      </c>
      <c r="I2021" s="195">
        <v>35</v>
      </c>
      <c r="J2021" s="196">
        <v>2.7050003864286265E-3</v>
      </c>
      <c r="K2021" s="195"/>
      <c r="L2021" s="196"/>
      <c r="M2021" s="195"/>
      <c r="N2021" s="196"/>
      <c r="O2021" s="197" t="s">
        <v>908</v>
      </c>
      <c r="P2021" s="198">
        <v>17.5</v>
      </c>
      <c r="Q2021" s="198">
        <v>17.5</v>
      </c>
      <c r="R2021" s="199"/>
      <c r="S2021" s="186"/>
    </row>
    <row r="2022" spans="1:19" s="184" customFormat="1" ht="15" customHeight="1">
      <c r="A2022" s="186"/>
      <c r="B2022" s="193" t="s">
        <v>805</v>
      </c>
      <c r="C2022" s="194" t="s">
        <v>1001</v>
      </c>
      <c r="D2022" s="194" t="s">
        <v>914</v>
      </c>
      <c r="E2022" s="195">
        <v>1</v>
      </c>
      <c r="F2022" s="196">
        <v>0.33333333333333331</v>
      </c>
      <c r="G2022" s="195">
        <v>2</v>
      </c>
      <c r="H2022" s="196">
        <v>2.6143790849673201E-3</v>
      </c>
      <c r="I2022" s="195">
        <v>2</v>
      </c>
      <c r="J2022" s="196">
        <v>1.5457145065306437E-4</v>
      </c>
      <c r="K2022" s="195"/>
      <c r="L2022" s="196"/>
      <c r="M2022" s="195"/>
      <c r="N2022" s="196"/>
      <c r="O2022" s="197" t="s">
        <v>924</v>
      </c>
      <c r="P2022" s="198">
        <v>1</v>
      </c>
      <c r="Q2022" s="198">
        <v>1</v>
      </c>
      <c r="R2022" s="199"/>
      <c r="S2022" s="186"/>
    </row>
    <row r="2023" spans="1:19" s="184" customFormat="1" ht="15" customHeight="1">
      <c r="A2023" s="186"/>
      <c r="B2023" s="193" t="s">
        <v>402</v>
      </c>
      <c r="C2023" s="194" t="s">
        <v>1000</v>
      </c>
      <c r="D2023" s="194" t="s">
        <v>914</v>
      </c>
      <c r="E2023" s="195"/>
      <c r="F2023" s="196"/>
      <c r="G2023" s="195">
        <v>29</v>
      </c>
      <c r="H2023" s="196">
        <v>3.7908496732026141E-2</v>
      </c>
      <c r="I2023" s="195">
        <v>58</v>
      </c>
      <c r="J2023" s="196">
        <v>4.4825720689388674E-3</v>
      </c>
      <c r="K2023" s="195">
        <v>1</v>
      </c>
      <c r="L2023" s="196">
        <v>3.4482758620689655E-2</v>
      </c>
      <c r="M2023" s="195">
        <v>4</v>
      </c>
      <c r="N2023" s="196">
        <v>6.8965517241379309E-2</v>
      </c>
      <c r="O2023" s="197" t="s">
        <v>929</v>
      </c>
      <c r="P2023" s="198">
        <v>2</v>
      </c>
      <c r="Q2023" s="198">
        <v>1.5</v>
      </c>
      <c r="R2023" s="199"/>
      <c r="S2023" s="186"/>
    </row>
    <row r="2024" spans="1:19" s="184" customFormat="1" ht="15" customHeight="1">
      <c r="A2024" s="186"/>
      <c r="B2024" s="193" t="s">
        <v>300</v>
      </c>
      <c r="C2024" s="194" t="s">
        <v>1003</v>
      </c>
      <c r="D2024" s="194" t="s">
        <v>914</v>
      </c>
      <c r="E2024" s="195"/>
      <c r="F2024" s="196"/>
      <c r="G2024" s="195">
        <v>2</v>
      </c>
      <c r="H2024" s="196">
        <v>2.6143790849673201E-3</v>
      </c>
      <c r="I2024" s="195">
        <v>5</v>
      </c>
      <c r="J2024" s="196">
        <v>3.8642862663266093E-4</v>
      </c>
      <c r="K2024" s="195"/>
      <c r="L2024" s="196"/>
      <c r="M2024" s="195"/>
      <c r="N2024" s="196"/>
      <c r="O2024" s="197" t="s">
        <v>911</v>
      </c>
      <c r="P2024" s="198">
        <v>2.5</v>
      </c>
      <c r="Q2024" s="198">
        <v>2.5</v>
      </c>
      <c r="R2024" s="199"/>
      <c r="S2024" s="186"/>
    </row>
    <row r="2025" spans="1:19" s="184" customFormat="1" ht="15" customHeight="1">
      <c r="A2025" s="186"/>
      <c r="B2025" s="193" t="s">
        <v>419</v>
      </c>
      <c r="C2025" s="194" t="s">
        <v>1001</v>
      </c>
      <c r="D2025" s="194" t="s">
        <v>907</v>
      </c>
      <c r="E2025" s="195"/>
      <c r="F2025" s="196"/>
      <c r="G2025" s="195">
        <v>3</v>
      </c>
      <c r="H2025" s="196">
        <v>3.9215686274509803E-3</v>
      </c>
      <c r="I2025" s="195">
        <v>219</v>
      </c>
      <c r="J2025" s="196">
        <v>1.6925573846510548E-2</v>
      </c>
      <c r="K2025" s="195">
        <v>2</v>
      </c>
      <c r="L2025" s="196">
        <v>0.66666666666666663</v>
      </c>
      <c r="M2025" s="195">
        <v>150</v>
      </c>
      <c r="N2025" s="196">
        <v>0.68493150684931503</v>
      </c>
      <c r="O2025" s="197" t="s">
        <v>919</v>
      </c>
      <c r="P2025" s="198">
        <v>73</v>
      </c>
      <c r="Q2025" s="198">
        <v>9</v>
      </c>
      <c r="R2025" s="199">
        <v>18.666666666666668</v>
      </c>
      <c r="S2025" s="186"/>
    </row>
    <row r="2026" spans="1:19" s="184" customFormat="1" ht="18.75" customHeight="1">
      <c r="A2026" s="186"/>
      <c r="B2026" s="200" t="s">
        <v>1006</v>
      </c>
      <c r="C2026" s="201"/>
      <c r="D2026" s="201"/>
      <c r="E2026" s="202">
        <v>1</v>
      </c>
      <c r="F2026" s="203">
        <v>0.1</v>
      </c>
      <c r="G2026" s="202">
        <v>9</v>
      </c>
      <c r="H2026" s="203">
        <v>1.1764705882352941E-2</v>
      </c>
      <c r="I2026" s="202">
        <v>536</v>
      </c>
      <c r="J2026" s="203">
        <v>4.142514877502125E-2</v>
      </c>
      <c r="K2026" s="202">
        <v>6</v>
      </c>
      <c r="L2026" s="203">
        <v>0.66666666666666663</v>
      </c>
      <c r="M2026" s="202">
        <v>226</v>
      </c>
      <c r="N2026" s="203">
        <v>0.42164179104477612</v>
      </c>
      <c r="O2026" s="201"/>
      <c r="P2026" s="204">
        <v>59.555555555555557</v>
      </c>
      <c r="Q2026" s="204">
        <v>16</v>
      </c>
      <c r="R2026" s="205">
        <v>20.222222222222221</v>
      </c>
      <c r="S2026" s="186"/>
    </row>
    <row r="2027" spans="1:19" s="184" customFormat="1" ht="18" customHeight="1">
      <c r="A2027" s="186"/>
      <c r="B2027" s="200" t="s">
        <v>1007</v>
      </c>
      <c r="C2027" s="201"/>
      <c r="D2027" s="201"/>
      <c r="E2027" s="202">
        <v>2</v>
      </c>
      <c r="F2027" s="203">
        <v>0.13333333333333333</v>
      </c>
      <c r="G2027" s="202">
        <v>13</v>
      </c>
      <c r="H2027" s="203">
        <v>1.699346405228758E-2</v>
      </c>
      <c r="I2027" s="202">
        <v>166</v>
      </c>
      <c r="J2027" s="203">
        <v>1.2829430404204343E-2</v>
      </c>
      <c r="K2027" s="202">
        <v>4</v>
      </c>
      <c r="L2027" s="203">
        <v>0.30769230769230771</v>
      </c>
      <c r="M2027" s="202">
        <v>49</v>
      </c>
      <c r="N2027" s="203">
        <v>0.29518072289156627</v>
      </c>
      <c r="O2027" s="201"/>
      <c r="P2027" s="204">
        <v>12.76923076923077</v>
      </c>
      <c r="Q2027" s="204">
        <v>6.7777777777777777</v>
      </c>
      <c r="R2027" s="206"/>
      <c r="S2027" s="186"/>
    </row>
    <row r="2028" spans="1:19" s="184" customFormat="1" ht="18" customHeight="1">
      <c r="A2028" s="186"/>
      <c r="B2028" s="207" t="s">
        <v>887</v>
      </c>
      <c r="C2028" s="208"/>
      <c r="D2028" s="208"/>
      <c r="E2028" s="209">
        <v>33</v>
      </c>
      <c r="F2028" s="210">
        <v>4.1353383458646614E-2</v>
      </c>
      <c r="G2028" s="209">
        <v>765</v>
      </c>
      <c r="H2028" s="210">
        <v>1</v>
      </c>
      <c r="I2028" s="209">
        <v>12939</v>
      </c>
      <c r="J2028" s="210">
        <v>1</v>
      </c>
      <c r="K2028" s="209">
        <v>114</v>
      </c>
      <c r="L2028" s="210">
        <v>0.14901960784313725</v>
      </c>
      <c r="M2028" s="209">
        <v>4109</v>
      </c>
      <c r="N2028" s="210">
        <v>0.31756704536672076</v>
      </c>
      <c r="O2028" s="208"/>
      <c r="P2028" s="211">
        <v>16.913725490196079</v>
      </c>
      <c r="Q2028" s="211">
        <v>9.6420890937019976</v>
      </c>
      <c r="R2028" s="212">
        <v>15.25</v>
      </c>
      <c r="S2028" s="186"/>
    </row>
    <row r="2029" spans="1:19" s="184" customFormat="1" ht="15.75" customHeight="1">
      <c r="A2029" s="186"/>
      <c r="B2029" s="255" t="s">
        <v>988</v>
      </c>
      <c r="C2029" s="255"/>
      <c r="D2029" s="255"/>
      <c r="E2029" s="255"/>
      <c r="F2029" s="255"/>
      <c r="G2029" s="255"/>
      <c r="H2029" s="255"/>
      <c r="I2029" s="255"/>
      <c r="J2029" s="255"/>
      <c r="K2029" s="255"/>
      <c r="L2029" s="255"/>
      <c r="M2029" s="255"/>
      <c r="N2029" s="255"/>
      <c r="O2029" s="255"/>
      <c r="P2029" s="255"/>
      <c r="Q2029" s="255"/>
      <c r="R2029" s="255"/>
      <c r="S2029" s="186"/>
    </row>
    <row r="2030" spans="1:19" s="184" customFormat="1" ht="9" customHeight="1">
      <c r="A2030" s="186"/>
      <c r="B2030" s="186"/>
      <c r="C2030" s="186"/>
      <c r="D2030" s="186"/>
      <c r="E2030" s="186"/>
      <c r="F2030" s="186"/>
      <c r="G2030" s="186"/>
      <c r="H2030" s="186"/>
      <c r="I2030" s="186"/>
      <c r="J2030" s="186"/>
      <c r="K2030" s="186"/>
      <c r="L2030" s="186"/>
      <c r="M2030" s="186"/>
      <c r="N2030" s="186"/>
      <c r="O2030" s="186"/>
      <c r="P2030" s="186"/>
      <c r="Q2030" s="186"/>
      <c r="R2030" s="186"/>
      <c r="S2030" s="186"/>
    </row>
    <row r="2031" spans="1:19" s="184" customFormat="1" ht="9" customHeight="1">
      <c r="A2031" s="186"/>
      <c r="B2031" s="186"/>
      <c r="C2031" s="186"/>
      <c r="D2031" s="186"/>
      <c r="E2031" s="186"/>
      <c r="F2031" s="186"/>
      <c r="G2031" s="186"/>
      <c r="H2031" s="186"/>
      <c r="I2031" s="186"/>
      <c r="J2031" s="186"/>
      <c r="K2031" s="186"/>
      <c r="L2031" s="186"/>
      <c r="M2031" s="186"/>
      <c r="N2031" s="186"/>
      <c r="O2031" s="186"/>
      <c r="P2031" s="186"/>
      <c r="Q2031" s="186"/>
      <c r="R2031" s="186"/>
      <c r="S2031" s="186"/>
    </row>
    <row r="2032" spans="1:19" s="184" customFormat="1" ht="18" customHeight="1">
      <c r="A2032" s="186"/>
      <c r="B2032" s="187" t="s">
        <v>3718</v>
      </c>
      <c r="C2032" s="186"/>
      <c r="D2032" s="186"/>
      <c r="E2032" s="186"/>
      <c r="F2032" s="186"/>
      <c r="G2032" s="186"/>
      <c r="H2032" s="186"/>
      <c r="I2032" s="186"/>
      <c r="J2032" s="186"/>
      <c r="K2032" s="186"/>
      <c r="L2032" s="186"/>
      <c r="M2032" s="186"/>
      <c r="N2032" s="186"/>
      <c r="O2032" s="186"/>
      <c r="P2032" s="186"/>
      <c r="Q2032" s="186"/>
      <c r="R2032" s="186"/>
      <c r="S2032" s="186"/>
    </row>
    <row r="2033" spans="1:19" s="184" customFormat="1" ht="27" customHeight="1">
      <c r="A2033" s="186"/>
      <c r="B2033" s="247"/>
      <c r="C2033" s="188"/>
      <c r="D2033" s="248"/>
      <c r="E2033" s="248"/>
      <c r="F2033" s="248"/>
      <c r="G2033" s="249" t="s">
        <v>893</v>
      </c>
      <c r="H2033" s="249"/>
      <c r="I2033" s="249"/>
      <c r="J2033" s="249"/>
      <c r="K2033" s="249"/>
      <c r="L2033" s="249"/>
      <c r="M2033" s="249"/>
      <c r="N2033" s="249"/>
      <c r="O2033" s="249"/>
      <c r="P2033" s="249"/>
      <c r="Q2033" s="249"/>
      <c r="R2033" s="249"/>
      <c r="S2033" s="186"/>
    </row>
    <row r="2034" spans="1:19" s="184" customFormat="1" ht="18" customHeight="1">
      <c r="A2034" s="186"/>
      <c r="B2034" s="247"/>
      <c r="C2034" s="189"/>
      <c r="D2034" s="248"/>
      <c r="E2034" s="248"/>
      <c r="F2034" s="248"/>
      <c r="G2034" s="250" t="s">
        <v>839</v>
      </c>
      <c r="H2034" s="250"/>
      <c r="I2034" s="250"/>
      <c r="J2034" s="250"/>
      <c r="K2034" s="251" t="s">
        <v>894</v>
      </c>
      <c r="L2034" s="251"/>
      <c r="M2034" s="251"/>
      <c r="N2034" s="251"/>
      <c r="O2034" s="251" t="s">
        <v>895</v>
      </c>
      <c r="P2034" s="252" t="s">
        <v>896</v>
      </c>
      <c r="Q2034" s="252"/>
      <c r="R2034" s="252"/>
      <c r="S2034" s="186"/>
    </row>
    <row r="2035" spans="1:19" s="184" customFormat="1" ht="18" customHeight="1">
      <c r="A2035" s="186"/>
      <c r="B2035" s="253" t="s">
        <v>275</v>
      </c>
      <c r="C2035" s="250" t="s">
        <v>998</v>
      </c>
      <c r="D2035" s="250" t="s">
        <v>897</v>
      </c>
      <c r="E2035" s="254" t="s">
        <v>849</v>
      </c>
      <c r="F2035" s="254"/>
      <c r="G2035" s="250" t="s">
        <v>898</v>
      </c>
      <c r="H2035" s="250"/>
      <c r="I2035" s="250" t="s">
        <v>899</v>
      </c>
      <c r="J2035" s="250"/>
      <c r="K2035" s="251" t="s">
        <v>898</v>
      </c>
      <c r="L2035" s="251"/>
      <c r="M2035" s="251" t="s">
        <v>899</v>
      </c>
      <c r="N2035" s="251"/>
      <c r="O2035" s="251"/>
      <c r="P2035" s="252"/>
      <c r="Q2035" s="252"/>
      <c r="R2035" s="252"/>
      <c r="S2035" s="186"/>
    </row>
    <row r="2036" spans="1:19" s="184" customFormat="1" ht="45.75" customHeight="1">
      <c r="A2036" s="186"/>
      <c r="B2036" s="253"/>
      <c r="C2036" s="250"/>
      <c r="D2036" s="250"/>
      <c r="E2036" s="190" t="s">
        <v>900</v>
      </c>
      <c r="F2036" s="190" t="s">
        <v>901</v>
      </c>
      <c r="G2036" s="190" t="s">
        <v>900</v>
      </c>
      <c r="H2036" s="191" t="s">
        <v>902</v>
      </c>
      <c r="I2036" s="190" t="s">
        <v>900</v>
      </c>
      <c r="J2036" s="191" t="s">
        <v>902</v>
      </c>
      <c r="K2036" s="191" t="s">
        <v>900</v>
      </c>
      <c r="L2036" s="191" t="s">
        <v>901</v>
      </c>
      <c r="M2036" s="191" t="s">
        <v>900</v>
      </c>
      <c r="N2036" s="191" t="s">
        <v>901</v>
      </c>
      <c r="O2036" s="251"/>
      <c r="P2036" s="191" t="s">
        <v>903</v>
      </c>
      <c r="Q2036" s="191" t="s">
        <v>904</v>
      </c>
      <c r="R2036" s="192" t="s">
        <v>905</v>
      </c>
      <c r="S2036" s="186"/>
    </row>
    <row r="2037" spans="1:19" s="184" customFormat="1" ht="15" customHeight="1">
      <c r="A2037" s="186"/>
      <c r="B2037" s="193" t="s">
        <v>513</v>
      </c>
      <c r="C2037" s="194" t="s">
        <v>999</v>
      </c>
      <c r="D2037" s="194" t="s">
        <v>914</v>
      </c>
      <c r="E2037" s="195">
        <v>1</v>
      </c>
      <c r="F2037" s="196">
        <v>8.4033613445378148E-3</v>
      </c>
      <c r="G2037" s="195">
        <v>118</v>
      </c>
      <c r="H2037" s="196">
        <v>2.7070428997476484E-2</v>
      </c>
      <c r="I2037" s="195">
        <v>2854</v>
      </c>
      <c r="J2037" s="196">
        <v>2.2408743649939934E-2</v>
      </c>
      <c r="K2037" s="195">
        <v>70</v>
      </c>
      <c r="L2037" s="196">
        <v>0.59322033898305082</v>
      </c>
      <c r="M2037" s="195">
        <v>556</v>
      </c>
      <c r="N2037" s="196">
        <v>0.19481429572529782</v>
      </c>
      <c r="O2037" s="197" t="s">
        <v>920</v>
      </c>
      <c r="P2037" s="198">
        <v>24.1864406779661</v>
      </c>
      <c r="Q2037" s="198">
        <v>18.583333333333332</v>
      </c>
      <c r="R2037" s="199"/>
      <c r="S2037" s="186"/>
    </row>
    <row r="2038" spans="1:19" s="184" customFormat="1" ht="15" customHeight="1">
      <c r="A2038" s="186"/>
      <c r="B2038" s="193" t="s">
        <v>285</v>
      </c>
      <c r="C2038" s="194" t="s">
        <v>1003</v>
      </c>
      <c r="D2038" s="194" t="s">
        <v>914</v>
      </c>
      <c r="E2038" s="195">
        <v>4</v>
      </c>
      <c r="F2038" s="196">
        <v>2.2136137244050912E-3</v>
      </c>
      <c r="G2038" s="195">
        <v>1803</v>
      </c>
      <c r="H2038" s="196">
        <v>0.41362697866483139</v>
      </c>
      <c r="I2038" s="195">
        <v>64987</v>
      </c>
      <c r="J2038" s="196">
        <v>0.51025824231907724</v>
      </c>
      <c r="K2038" s="195">
        <v>194</v>
      </c>
      <c r="L2038" s="196">
        <v>0.10759844703272324</v>
      </c>
      <c r="M2038" s="195">
        <v>2556</v>
      </c>
      <c r="N2038" s="196">
        <v>3.9330943111699261E-2</v>
      </c>
      <c r="O2038" s="197" t="s">
        <v>917</v>
      </c>
      <c r="P2038" s="198">
        <v>36.043815862451467</v>
      </c>
      <c r="Q2038" s="198">
        <v>31.563082660037292</v>
      </c>
      <c r="R2038" s="199"/>
      <c r="S2038" s="186"/>
    </row>
    <row r="2039" spans="1:19" s="184" customFormat="1" ht="15" customHeight="1">
      <c r="A2039" s="186"/>
      <c r="B2039" s="193" t="s">
        <v>287</v>
      </c>
      <c r="C2039" s="194" t="s">
        <v>1003</v>
      </c>
      <c r="D2039" s="194" t="s">
        <v>914</v>
      </c>
      <c r="E2039" s="195"/>
      <c r="F2039" s="196"/>
      <c r="G2039" s="195">
        <v>20</v>
      </c>
      <c r="H2039" s="196">
        <v>4.5882083046570312E-3</v>
      </c>
      <c r="I2039" s="195">
        <v>909</v>
      </c>
      <c r="J2039" s="196">
        <v>7.1371927042030133E-3</v>
      </c>
      <c r="K2039" s="195">
        <v>3</v>
      </c>
      <c r="L2039" s="196">
        <v>0.15</v>
      </c>
      <c r="M2039" s="195">
        <v>53</v>
      </c>
      <c r="N2039" s="196">
        <v>5.8305830583058306E-2</v>
      </c>
      <c r="O2039" s="197" t="s">
        <v>919</v>
      </c>
      <c r="P2039" s="198">
        <v>45.45</v>
      </c>
      <c r="Q2039" s="198">
        <v>36.235294117647058</v>
      </c>
      <c r="R2039" s="199"/>
      <c r="S2039" s="186"/>
    </row>
    <row r="2040" spans="1:19" s="184" customFormat="1" ht="15" customHeight="1">
      <c r="A2040" s="186"/>
      <c r="B2040" s="193" t="s">
        <v>684</v>
      </c>
      <c r="C2040" s="194" t="s">
        <v>936</v>
      </c>
      <c r="D2040" s="194" t="s">
        <v>914</v>
      </c>
      <c r="E2040" s="195">
        <v>2</v>
      </c>
      <c r="F2040" s="196">
        <v>1.1904761904761904E-2</v>
      </c>
      <c r="G2040" s="195">
        <v>166</v>
      </c>
      <c r="H2040" s="196">
        <v>3.8082128928653362E-2</v>
      </c>
      <c r="I2040" s="195">
        <v>1332</v>
      </c>
      <c r="J2040" s="196">
        <v>1.0458460596257881E-2</v>
      </c>
      <c r="K2040" s="195">
        <v>1</v>
      </c>
      <c r="L2040" s="196">
        <v>6.024096385542169E-3</v>
      </c>
      <c r="M2040" s="195">
        <v>22</v>
      </c>
      <c r="N2040" s="196">
        <v>1.6516516516516516E-2</v>
      </c>
      <c r="O2040" s="197" t="s">
        <v>971</v>
      </c>
      <c r="P2040" s="198">
        <v>8.024096385542169</v>
      </c>
      <c r="Q2040" s="198">
        <v>7.7575757575757578</v>
      </c>
      <c r="R2040" s="199"/>
      <c r="S2040" s="186"/>
    </row>
    <row r="2041" spans="1:19" s="184" customFormat="1" ht="15" customHeight="1">
      <c r="A2041" s="186"/>
      <c r="B2041" s="193" t="s">
        <v>711</v>
      </c>
      <c r="C2041" s="194" t="s">
        <v>917</v>
      </c>
      <c r="D2041" s="194" t="s">
        <v>914</v>
      </c>
      <c r="E2041" s="195"/>
      <c r="F2041" s="196"/>
      <c r="G2041" s="195">
        <v>36</v>
      </c>
      <c r="H2041" s="196">
        <v>8.2587749483826571E-3</v>
      </c>
      <c r="I2041" s="195">
        <v>498</v>
      </c>
      <c r="J2041" s="196">
        <v>3.9101451778801987E-3</v>
      </c>
      <c r="K2041" s="195">
        <v>3</v>
      </c>
      <c r="L2041" s="196">
        <v>8.3333333333333329E-2</v>
      </c>
      <c r="M2041" s="195">
        <v>62</v>
      </c>
      <c r="N2041" s="196">
        <v>0.12449799196787148</v>
      </c>
      <c r="O2041" s="197" t="s">
        <v>930</v>
      </c>
      <c r="P2041" s="198">
        <v>13.833333333333334</v>
      </c>
      <c r="Q2041" s="198">
        <v>11.393939393939394</v>
      </c>
      <c r="R2041" s="199"/>
      <c r="S2041" s="186"/>
    </row>
    <row r="2042" spans="1:19" s="184" customFormat="1" ht="15" customHeight="1">
      <c r="A2042" s="186"/>
      <c r="B2042" s="193" t="s">
        <v>447</v>
      </c>
      <c r="C2042" s="194" t="s">
        <v>1001</v>
      </c>
      <c r="D2042" s="194" t="s">
        <v>914</v>
      </c>
      <c r="E2042" s="195"/>
      <c r="F2042" s="196"/>
      <c r="G2042" s="195">
        <v>6</v>
      </c>
      <c r="H2042" s="196">
        <v>1.3764624913971094E-3</v>
      </c>
      <c r="I2042" s="195">
        <v>143</v>
      </c>
      <c r="J2042" s="196">
        <v>1.122792691640298E-3</v>
      </c>
      <c r="K2042" s="195">
        <v>3</v>
      </c>
      <c r="L2042" s="196">
        <v>0.5</v>
      </c>
      <c r="M2042" s="195">
        <v>58</v>
      </c>
      <c r="N2042" s="196">
        <v>0.40559440559440557</v>
      </c>
      <c r="O2042" s="197" t="s">
        <v>911</v>
      </c>
      <c r="P2042" s="198">
        <v>23.833333333333332</v>
      </c>
      <c r="Q2042" s="198">
        <v>8.3333333333333339</v>
      </c>
      <c r="R2042" s="199"/>
      <c r="S2042" s="186"/>
    </row>
    <row r="2043" spans="1:19" s="184" customFormat="1" ht="15" customHeight="1">
      <c r="A2043" s="186"/>
      <c r="B2043" s="193" t="s">
        <v>500</v>
      </c>
      <c r="C2043" s="194" t="s">
        <v>999</v>
      </c>
      <c r="D2043" s="194" t="s">
        <v>914</v>
      </c>
      <c r="E2043" s="195"/>
      <c r="F2043" s="196"/>
      <c r="G2043" s="195">
        <v>10</v>
      </c>
      <c r="H2043" s="196">
        <v>2.2941041523285156E-3</v>
      </c>
      <c r="I2043" s="195">
        <v>254</v>
      </c>
      <c r="J2043" s="196">
        <v>1.9943310746617883E-3</v>
      </c>
      <c r="K2043" s="195">
        <v>6</v>
      </c>
      <c r="L2043" s="196">
        <v>0.6</v>
      </c>
      <c r="M2043" s="195">
        <v>88</v>
      </c>
      <c r="N2043" s="196">
        <v>0.34645669291338582</v>
      </c>
      <c r="O2043" s="197" t="s">
        <v>921</v>
      </c>
      <c r="P2043" s="198">
        <v>25.4</v>
      </c>
      <c r="Q2043" s="198">
        <v>14.5</v>
      </c>
      <c r="R2043" s="199"/>
      <c r="S2043" s="186"/>
    </row>
    <row r="2044" spans="1:19" s="184" customFormat="1" ht="15" customHeight="1">
      <c r="A2044" s="186"/>
      <c r="B2044" s="193" t="s">
        <v>760</v>
      </c>
      <c r="C2044" s="194" t="s">
        <v>1003</v>
      </c>
      <c r="D2044" s="194" t="s">
        <v>914</v>
      </c>
      <c r="E2044" s="195"/>
      <c r="F2044" s="196"/>
      <c r="G2044" s="195">
        <v>3</v>
      </c>
      <c r="H2044" s="196">
        <v>6.8823124569855469E-4</v>
      </c>
      <c r="I2044" s="195">
        <v>97</v>
      </c>
      <c r="J2044" s="196">
        <v>7.6161462300076163E-4</v>
      </c>
      <c r="K2044" s="195">
        <v>1</v>
      </c>
      <c r="L2044" s="196">
        <v>0.33333333333333331</v>
      </c>
      <c r="M2044" s="195">
        <v>14</v>
      </c>
      <c r="N2044" s="196">
        <v>0.14432989690721648</v>
      </c>
      <c r="O2044" s="197" t="s">
        <v>920</v>
      </c>
      <c r="P2044" s="198">
        <v>32.333333333333336</v>
      </c>
      <c r="Q2044" s="198">
        <v>16.5</v>
      </c>
      <c r="R2044" s="199"/>
      <c r="S2044" s="186"/>
    </row>
    <row r="2045" spans="1:19" s="184" customFormat="1" ht="15" customHeight="1">
      <c r="A2045" s="186"/>
      <c r="B2045" s="193" t="s">
        <v>305</v>
      </c>
      <c r="C2045" s="194" t="s">
        <v>1003</v>
      </c>
      <c r="D2045" s="194" t="s">
        <v>914</v>
      </c>
      <c r="E2045" s="195"/>
      <c r="F2045" s="196"/>
      <c r="G2045" s="195">
        <v>166</v>
      </c>
      <c r="H2045" s="196">
        <v>3.8082128928653362E-2</v>
      </c>
      <c r="I2045" s="195">
        <v>3491</v>
      </c>
      <c r="J2045" s="196">
        <v>2.7410274730883082E-2</v>
      </c>
      <c r="K2045" s="195">
        <v>15</v>
      </c>
      <c r="L2045" s="196">
        <v>9.036144578313253E-2</v>
      </c>
      <c r="M2045" s="195">
        <v>186</v>
      </c>
      <c r="N2045" s="196">
        <v>5.3279862503580633E-2</v>
      </c>
      <c r="O2045" s="197" t="s">
        <v>918</v>
      </c>
      <c r="P2045" s="198">
        <v>21.03012048192771</v>
      </c>
      <c r="Q2045" s="198">
        <v>17.90728476821192</v>
      </c>
      <c r="R2045" s="199"/>
      <c r="S2045" s="186"/>
    </row>
    <row r="2046" spans="1:19" s="184" customFormat="1" ht="15" customHeight="1">
      <c r="A2046" s="186"/>
      <c r="B2046" s="193" t="s">
        <v>682</v>
      </c>
      <c r="C2046" s="194" t="s">
        <v>936</v>
      </c>
      <c r="D2046" s="194" t="s">
        <v>914</v>
      </c>
      <c r="E2046" s="195"/>
      <c r="F2046" s="196"/>
      <c r="G2046" s="195">
        <v>6</v>
      </c>
      <c r="H2046" s="196">
        <v>1.3764624913971094E-3</v>
      </c>
      <c r="I2046" s="195">
        <v>432</v>
      </c>
      <c r="J2046" s="196">
        <v>3.3919331663539074E-3</v>
      </c>
      <c r="K2046" s="195">
        <v>4</v>
      </c>
      <c r="L2046" s="196">
        <v>0.66666666666666663</v>
      </c>
      <c r="M2046" s="195">
        <v>236</v>
      </c>
      <c r="N2046" s="196">
        <v>0.54629629629629628</v>
      </c>
      <c r="O2046" s="197" t="s">
        <v>952</v>
      </c>
      <c r="P2046" s="198">
        <v>72</v>
      </c>
      <c r="Q2046" s="198">
        <v>37</v>
      </c>
      <c r="R2046" s="199"/>
      <c r="S2046" s="186"/>
    </row>
    <row r="2047" spans="1:19" s="184" customFormat="1" ht="15" customHeight="1">
      <c r="A2047" s="186"/>
      <c r="B2047" s="193" t="s">
        <v>493</v>
      </c>
      <c r="C2047" s="194" t="s">
        <v>999</v>
      </c>
      <c r="D2047" s="194" t="s">
        <v>914</v>
      </c>
      <c r="E2047" s="195"/>
      <c r="F2047" s="196"/>
      <c r="G2047" s="195">
        <v>179</v>
      </c>
      <c r="H2047" s="196">
        <v>4.1064464326680435E-2</v>
      </c>
      <c r="I2047" s="195">
        <v>6794</v>
      </c>
      <c r="J2047" s="196">
        <v>5.3344430398630661E-2</v>
      </c>
      <c r="K2047" s="195">
        <v>100</v>
      </c>
      <c r="L2047" s="196">
        <v>0.55865921787709494</v>
      </c>
      <c r="M2047" s="195">
        <v>730</v>
      </c>
      <c r="N2047" s="196">
        <v>0.10744774801295261</v>
      </c>
      <c r="O2047" s="197" t="s">
        <v>915</v>
      </c>
      <c r="P2047" s="198">
        <v>37.955307262569832</v>
      </c>
      <c r="Q2047" s="198">
        <v>27.556962025316455</v>
      </c>
      <c r="R2047" s="199"/>
      <c r="S2047" s="186"/>
    </row>
    <row r="2048" spans="1:19" s="184" customFormat="1" ht="15" customHeight="1">
      <c r="A2048" s="186"/>
      <c r="B2048" s="193" t="s">
        <v>296</v>
      </c>
      <c r="C2048" s="194" t="s">
        <v>1003</v>
      </c>
      <c r="D2048" s="194" t="s">
        <v>914</v>
      </c>
      <c r="E2048" s="195"/>
      <c r="F2048" s="196"/>
      <c r="G2048" s="195">
        <v>49</v>
      </c>
      <c r="H2048" s="196">
        <v>1.1241110346409728E-2</v>
      </c>
      <c r="I2048" s="195">
        <v>613</v>
      </c>
      <c r="J2048" s="196">
        <v>4.8130903494790402E-3</v>
      </c>
      <c r="K2048" s="195">
        <v>2</v>
      </c>
      <c r="L2048" s="196">
        <v>4.0816326530612242E-2</v>
      </c>
      <c r="M2048" s="195">
        <v>44</v>
      </c>
      <c r="N2048" s="196">
        <v>7.177814029363784E-2</v>
      </c>
      <c r="O2048" s="197" t="s">
        <v>924</v>
      </c>
      <c r="P2048" s="198">
        <v>12.510204081632653</v>
      </c>
      <c r="Q2048" s="198">
        <v>10.404255319148936</v>
      </c>
      <c r="R2048" s="199"/>
      <c r="S2048" s="186"/>
    </row>
    <row r="2049" spans="1:19" s="184" customFormat="1" ht="15" customHeight="1">
      <c r="A2049" s="186"/>
      <c r="B2049" s="193" t="s">
        <v>683</v>
      </c>
      <c r="C2049" s="194" t="s">
        <v>936</v>
      </c>
      <c r="D2049" s="194" t="s">
        <v>914</v>
      </c>
      <c r="E2049" s="195">
        <v>2</v>
      </c>
      <c r="F2049" s="196">
        <v>4.1753653444676405E-3</v>
      </c>
      <c r="G2049" s="195">
        <v>477</v>
      </c>
      <c r="H2049" s="196">
        <v>0.1094287680660702</v>
      </c>
      <c r="I2049" s="195">
        <v>4273</v>
      </c>
      <c r="J2049" s="196">
        <v>3.3550301897755201E-2</v>
      </c>
      <c r="K2049" s="195">
        <v>6</v>
      </c>
      <c r="L2049" s="196">
        <v>1.2578616352201259E-2</v>
      </c>
      <c r="M2049" s="195">
        <v>123</v>
      </c>
      <c r="N2049" s="196">
        <v>2.8785396676807865E-2</v>
      </c>
      <c r="O2049" s="197" t="s">
        <v>951</v>
      </c>
      <c r="P2049" s="198">
        <v>8.9580712788259955</v>
      </c>
      <c r="Q2049" s="198">
        <v>8.4288747346072181</v>
      </c>
      <c r="R2049" s="199"/>
      <c r="S2049" s="186"/>
    </row>
    <row r="2050" spans="1:19" s="184" customFormat="1" ht="15" customHeight="1">
      <c r="A2050" s="186"/>
      <c r="B2050" s="193" t="s">
        <v>282</v>
      </c>
      <c r="C2050" s="194" t="s">
        <v>1003</v>
      </c>
      <c r="D2050" s="194" t="s">
        <v>914</v>
      </c>
      <c r="E2050" s="195">
        <v>4</v>
      </c>
      <c r="F2050" s="196">
        <v>8.4388185654008432E-3</v>
      </c>
      <c r="G2050" s="195">
        <v>470</v>
      </c>
      <c r="H2050" s="196">
        <v>0.10782289515944024</v>
      </c>
      <c r="I2050" s="195">
        <v>15719</v>
      </c>
      <c r="J2050" s="196">
        <v>0.12342082741184507</v>
      </c>
      <c r="K2050" s="195">
        <v>7</v>
      </c>
      <c r="L2050" s="196">
        <v>1.4893617021276596E-2</v>
      </c>
      <c r="M2050" s="195">
        <v>193</v>
      </c>
      <c r="N2050" s="196">
        <v>1.2278134741395764E-2</v>
      </c>
      <c r="O2050" s="197" t="s">
        <v>915</v>
      </c>
      <c r="P2050" s="198">
        <v>33.444680851063829</v>
      </c>
      <c r="Q2050" s="198">
        <v>30.807775377969762</v>
      </c>
      <c r="R2050" s="199"/>
      <c r="S2050" s="186"/>
    </row>
    <row r="2051" spans="1:19" s="184" customFormat="1" ht="15" customHeight="1">
      <c r="A2051" s="186"/>
      <c r="B2051" s="193" t="s">
        <v>286</v>
      </c>
      <c r="C2051" s="194" t="s">
        <v>1003</v>
      </c>
      <c r="D2051" s="194" t="s">
        <v>914</v>
      </c>
      <c r="E2051" s="195"/>
      <c r="F2051" s="196"/>
      <c r="G2051" s="195">
        <v>131</v>
      </c>
      <c r="H2051" s="196">
        <v>3.0052764395503556E-2</v>
      </c>
      <c r="I2051" s="195">
        <v>4625</v>
      </c>
      <c r="J2051" s="196">
        <v>3.6314099292562088E-2</v>
      </c>
      <c r="K2051" s="195">
        <v>14</v>
      </c>
      <c r="L2051" s="196">
        <v>0.10687022900763359</v>
      </c>
      <c r="M2051" s="195">
        <v>294</v>
      </c>
      <c r="N2051" s="196">
        <v>6.3567567567567568E-2</v>
      </c>
      <c r="O2051" s="197" t="s">
        <v>918</v>
      </c>
      <c r="P2051" s="198">
        <v>35.305343511450381</v>
      </c>
      <c r="Q2051" s="198">
        <v>29.820512820512821</v>
      </c>
      <c r="R2051" s="199"/>
      <c r="S2051" s="186"/>
    </row>
    <row r="2052" spans="1:19" s="184" customFormat="1" ht="15" customHeight="1">
      <c r="A2052" s="186"/>
      <c r="B2052" s="193" t="s">
        <v>505</v>
      </c>
      <c r="C2052" s="194" t="s">
        <v>999</v>
      </c>
      <c r="D2052" s="194" t="s">
        <v>914</v>
      </c>
      <c r="E2052" s="195"/>
      <c r="F2052" s="196"/>
      <c r="G2052" s="195">
        <v>11</v>
      </c>
      <c r="H2052" s="196">
        <v>2.5235145675613674E-3</v>
      </c>
      <c r="I2052" s="195">
        <v>167</v>
      </c>
      <c r="J2052" s="196">
        <v>1.3112334231044039E-3</v>
      </c>
      <c r="K2052" s="195">
        <v>1</v>
      </c>
      <c r="L2052" s="196">
        <v>9.0909090909090912E-2</v>
      </c>
      <c r="M2052" s="195">
        <v>4</v>
      </c>
      <c r="N2052" s="196">
        <v>2.3952095808383235E-2</v>
      </c>
      <c r="O2052" s="197" t="s">
        <v>917</v>
      </c>
      <c r="P2052" s="198">
        <v>15.181818181818182</v>
      </c>
      <c r="Q2052" s="198">
        <v>14.8</v>
      </c>
      <c r="R2052" s="199"/>
      <c r="S2052" s="186"/>
    </row>
    <row r="2053" spans="1:19" s="184" customFormat="1" ht="15" customHeight="1">
      <c r="A2053" s="186"/>
      <c r="B2053" s="193" t="s">
        <v>292</v>
      </c>
      <c r="C2053" s="194" t="s">
        <v>1003</v>
      </c>
      <c r="D2053" s="194" t="s">
        <v>914</v>
      </c>
      <c r="E2053" s="195"/>
      <c r="F2053" s="196"/>
      <c r="G2053" s="195">
        <v>36</v>
      </c>
      <c r="H2053" s="196">
        <v>8.2587749483826571E-3</v>
      </c>
      <c r="I2053" s="195">
        <v>1043</v>
      </c>
      <c r="J2053" s="196">
        <v>8.1893201215442711E-3</v>
      </c>
      <c r="K2053" s="195">
        <v>6</v>
      </c>
      <c r="L2053" s="196">
        <v>0.16666666666666666</v>
      </c>
      <c r="M2053" s="195">
        <v>70</v>
      </c>
      <c r="N2053" s="196">
        <v>6.7114093959731544E-2</v>
      </c>
      <c r="O2053" s="197" t="s">
        <v>921</v>
      </c>
      <c r="P2053" s="198">
        <v>28.972222222222221</v>
      </c>
      <c r="Q2053" s="198">
        <v>24.433333333333334</v>
      </c>
      <c r="R2053" s="199"/>
      <c r="S2053" s="186"/>
    </row>
    <row r="2054" spans="1:19" s="184" customFormat="1" ht="15" customHeight="1">
      <c r="A2054" s="186"/>
      <c r="B2054" s="193" t="s">
        <v>284</v>
      </c>
      <c r="C2054" s="194" t="s">
        <v>1003</v>
      </c>
      <c r="D2054" s="194" t="s">
        <v>914</v>
      </c>
      <c r="E2054" s="195"/>
      <c r="F2054" s="196"/>
      <c r="G2054" s="195">
        <v>3</v>
      </c>
      <c r="H2054" s="196">
        <v>6.8823124569855469E-4</v>
      </c>
      <c r="I2054" s="195">
        <v>231</v>
      </c>
      <c r="J2054" s="196">
        <v>1.81374204034202E-3</v>
      </c>
      <c r="K2054" s="195">
        <v>3</v>
      </c>
      <c r="L2054" s="196">
        <v>1</v>
      </c>
      <c r="M2054" s="195">
        <v>111</v>
      </c>
      <c r="N2054" s="196">
        <v>0.48051948051948051</v>
      </c>
      <c r="O2054" s="197" t="s">
        <v>908</v>
      </c>
      <c r="P2054" s="198">
        <v>77</v>
      </c>
      <c r="Q2054" s="198"/>
      <c r="R2054" s="199"/>
      <c r="S2054" s="186"/>
    </row>
    <row r="2055" spans="1:19" s="184" customFormat="1" ht="15" customHeight="1">
      <c r="A2055" s="186"/>
      <c r="B2055" s="193" t="s">
        <v>304</v>
      </c>
      <c r="C2055" s="194" t="s">
        <v>1003</v>
      </c>
      <c r="D2055" s="194" t="s">
        <v>914</v>
      </c>
      <c r="E2055" s="195"/>
      <c r="F2055" s="196"/>
      <c r="G2055" s="195">
        <v>147</v>
      </c>
      <c r="H2055" s="196">
        <v>3.3723331039229178E-2</v>
      </c>
      <c r="I2055" s="195">
        <v>3778</v>
      </c>
      <c r="J2055" s="196">
        <v>2.9663711811308013E-2</v>
      </c>
      <c r="K2055" s="195">
        <v>19</v>
      </c>
      <c r="L2055" s="196">
        <v>0.12925170068027211</v>
      </c>
      <c r="M2055" s="195">
        <v>452</v>
      </c>
      <c r="N2055" s="196">
        <v>0.11964002117522499</v>
      </c>
      <c r="O2055" s="197" t="s">
        <v>928</v>
      </c>
      <c r="P2055" s="198">
        <v>25.700680272108844</v>
      </c>
      <c r="Q2055" s="198">
        <v>18.953125</v>
      </c>
      <c r="R2055" s="199"/>
      <c r="S2055" s="186"/>
    </row>
    <row r="2056" spans="1:19" s="184" customFormat="1" ht="15" customHeight="1">
      <c r="A2056" s="186"/>
      <c r="B2056" s="193" t="s">
        <v>295</v>
      </c>
      <c r="C2056" s="194" t="s">
        <v>1003</v>
      </c>
      <c r="D2056" s="194" t="s">
        <v>914</v>
      </c>
      <c r="E2056" s="195"/>
      <c r="F2056" s="196"/>
      <c r="G2056" s="195">
        <v>141</v>
      </c>
      <c r="H2056" s="196">
        <v>3.2346868547832072E-2</v>
      </c>
      <c r="I2056" s="195">
        <v>9729</v>
      </c>
      <c r="J2056" s="196">
        <v>7.6389161517261953E-2</v>
      </c>
      <c r="K2056" s="195">
        <v>9</v>
      </c>
      <c r="L2056" s="196">
        <v>6.3829787234042548E-2</v>
      </c>
      <c r="M2056" s="195">
        <v>167</v>
      </c>
      <c r="N2056" s="196">
        <v>1.7165176277109673E-2</v>
      </c>
      <c r="O2056" s="197" t="s">
        <v>923</v>
      </c>
      <c r="P2056" s="198">
        <v>69</v>
      </c>
      <c r="Q2056" s="198">
        <v>60.166666666666664</v>
      </c>
      <c r="R2056" s="199"/>
      <c r="S2056" s="186"/>
    </row>
    <row r="2057" spans="1:19" s="184" customFormat="1" ht="15" customHeight="1">
      <c r="A2057" s="186"/>
      <c r="B2057" s="193" t="s">
        <v>511</v>
      </c>
      <c r="C2057" s="194" t="s">
        <v>999</v>
      </c>
      <c r="D2057" s="194" t="s">
        <v>914</v>
      </c>
      <c r="E2057" s="195"/>
      <c r="F2057" s="196"/>
      <c r="G2057" s="195">
        <v>8</v>
      </c>
      <c r="H2057" s="196">
        <v>1.8352833218628125E-3</v>
      </c>
      <c r="I2057" s="195">
        <v>235</v>
      </c>
      <c r="J2057" s="196">
        <v>1.8451488289193709E-3</v>
      </c>
      <c r="K2057" s="195">
        <v>7</v>
      </c>
      <c r="L2057" s="196">
        <v>0.875</v>
      </c>
      <c r="M2057" s="195">
        <v>91</v>
      </c>
      <c r="N2057" s="196">
        <v>0.38723404255319149</v>
      </c>
      <c r="O2057" s="197" t="s">
        <v>929</v>
      </c>
      <c r="P2057" s="198">
        <v>29.375</v>
      </c>
      <c r="Q2057" s="198">
        <v>18</v>
      </c>
      <c r="R2057" s="199"/>
      <c r="S2057" s="186"/>
    </row>
    <row r="2058" spans="1:19" s="184" customFormat="1" ht="15" customHeight="1">
      <c r="A2058" s="186"/>
      <c r="B2058" s="193" t="s">
        <v>681</v>
      </c>
      <c r="C2058" s="194" t="s">
        <v>936</v>
      </c>
      <c r="D2058" s="194" t="s">
        <v>914</v>
      </c>
      <c r="E2058" s="195"/>
      <c r="F2058" s="196"/>
      <c r="G2058" s="195">
        <v>7</v>
      </c>
      <c r="H2058" s="196">
        <v>1.6058729066299609E-3</v>
      </c>
      <c r="I2058" s="195">
        <v>53</v>
      </c>
      <c r="J2058" s="196">
        <v>4.1613994864990065E-4</v>
      </c>
      <c r="K2058" s="195"/>
      <c r="L2058" s="196"/>
      <c r="M2058" s="195"/>
      <c r="N2058" s="196"/>
      <c r="O2058" s="197" t="s">
        <v>953</v>
      </c>
      <c r="P2058" s="198">
        <v>7.5714285714285712</v>
      </c>
      <c r="Q2058" s="198">
        <v>7.5714285714285712</v>
      </c>
      <c r="R2058" s="199"/>
      <c r="S2058" s="186"/>
    </row>
    <row r="2059" spans="1:19" s="184" customFormat="1" ht="15" customHeight="1">
      <c r="A2059" s="186"/>
      <c r="B2059" s="193" t="s">
        <v>796</v>
      </c>
      <c r="C2059" s="194" t="s">
        <v>1003</v>
      </c>
      <c r="D2059" s="194" t="s">
        <v>914</v>
      </c>
      <c r="E2059" s="195"/>
      <c r="F2059" s="196"/>
      <c r="G2059" s="195">
        <v>3</v>
      </c>
      <c r="H2059" s="196">
        <v>6.8823124569855469E-4</v>
      </c>
      <c r="I2059" s="195">
        <v>58</v>
      </c>
      <c r="J2059" s="196">
        <v>4.553984343715894E-4</v>
      </c>
      <c r="K2059" s="195">
        <v>1</v>
      </c>
      <c r="L2059" s="196">
        <v>0.33333333333333331</v>
      </c>
      <c r="M2059" s="195">
        <v>4</v>
      </c>
      <c r="N2059" s="196">
        <v>6.8965517241379309E-2</v>
      </c>
      <c r="O2059" s="197" t="s">
        <v>924</v>
      </c>
      <c r="P2059" s="198">
        <v>19.333333333333332</v>
      </c>
      <c r="Q2059" s="198">
        <v>7</v>
      </c>
      <c r="R2059" s="199"/>
      <c r="S2059" s="186"/>
    </row>
    <row r="2060" spans="1:19" s="184" customFormat="1" ht="15" customHeight="1">
      <c r="A2060" s="186"/>
      <c r="B2060" s="193" t="s">
        <v>315</v>
      </c>
      <c r="C2060" s="194" t="s">
        <v>1566</v>
      </c>
      <c r="D2060" s="194" t="s">
        <v>914</v>
      </c>
      <c r="E2060" s="195"/>
      <c r="F2060" s="196"/>
      <c r="G2060" s="195">
        <v>5</v>
      </c>
      <c r="H2060" s="196">
        <v>1.1470520761642578E-3</v>
      </c>
      <c r="I2060" s="195">
        <v>28</v>
      </c>
      <c r="J2060" s="196">
        <v>2.1984752004145696E-4</v>
      </c>
      <c r="K2060" s="195"/>
      <c r="L2060" s="196"/>
      <c r="M2060" s="195"/>
      <c r="N2060" s="196"/>
      <c r="O2060" s="197" t="s">
        <v>918</v>
      </c>
      <c r="P2060" s="198">
        <v>5.6</v>
      </c>
      <c r="Q2060" s="198">
        <v>5.6</v>
      </c>
      <c r="R2060" s="199"/>
      <c r="S2060" s="186"/>
    </row>
    <row r="2061" spans="1:19" s="184" customFormat="1" ht="15" customHeight="1">
      <c r="A2061" s="186"/>
      <c r="B2061" s="193" t="s">
        <v>291</v>
      </c>
      <c r="C2061" s="194" t="s">
        <v>1003</v>
      </c>
      <c r="D2061" s="194" t="s">
        <v>914</v>
      </c>
      <c r="E2061" s="195"/>
      <c r="F2061" s="196"/>
      <c r="G2061" s="195">
        <v>11</v>
      </c>
      <c r="H2061" s="196">
        <v>2.5235145675613674E-3</v>
      </c>
      <c r="I2061" s="195">
        <v>401</v>
      </c>
      <c r="J2061" s="196">
        <v>3.1485305548794372E-3</v>
      </c>
      <c r="K2061" s="195">
        <v>4</v>
      </c>
      <c r="L2061" s="196">
        <v>0.36363636363636365</v>
      </c>
      <c r="M2061" s="195">
        <v>52</v>
      </c>
      <c r="N2061" s="196">
        <v>0.12967581047381546</v>
      </c>
      <c r="O2061" s="197" t="s">
        <v>920</v>
      </c>
      <c r="P2061" s="198">
        <v>36.454545454545453</v>
      </c>
      <c r="Q2061" s="198">
        <v>21.285714285714285</v>
      </c>
      <c r="R2061" s="199"/>
      <c r="S2061" s="186"/>
    </row>
    <row r="2062" spans="1:19" s="184" customFormat="1" ht="15" customHeight="1">
      <c r="A2062" s="186"/>
      <c r="B2062" s="193" t="s">
        <v>686</v>
      </c>
      <c r="C2062" s="194" t="s">
        <v>936</v>
      </c>
      <c r="D2062" s="194" t="s">
        <v>914</v>
      </c>
      <c r="E2062" s="195"/>
      <c r="F2062" s="196"/>
      <c r="G2062" s="195">
        <v>5</v>
      </c>
      <c r="H2062" s="196">
        <v>1.1470520761642578E-3</v>
      </c>
      <c r="I2062" s="195">
        <v>184</v>
      </c>
      <c r="J2062" s="196">
        <v>1.4447122745581457E-3</v>
      </c>
      <c r="K2062" s="195">
        <v>2</v>
      </c>
      <c r="L2062" s="196">
        <v>0.4</v>
      </c>
      <c r="M2062" s="195">
        <v>69</v>
      </c>
      <c r="N2062" s="196">
        <v>0.375</v>
      </c>
      <c r="O2062" s="197" t="s">
        <v>916</v>
      </c>
      <c r="P2062" s="198">
        <v>36.799999999999997</v>
      </c>
      <c r="Q2062" s="198">
        <v>18.333333333333332</v>
      </c>
      <c r="R2062" s="199"/>
      <c r="S2062" s="186"/>
    </row>
    <row r="2063" spans="1:19" s="184" customFormat="1" ht="15" customHeight="1">
      <c r="A2063" s="186"/>
      <c r="B2063" s="193" t="s">
        <v>685</v>
      </c>
      <c r="C2063" s="194" t="s">
        <v>936</v>
      </c>
      <c r="D2063" s="194" t="s">
        <v>914</v>
      </c>
      <c r="E2063" s="195">
        <v>2</v>
      </c>
      <c r="F2063" s="196">
        <v>8.0321285140562242E-3</v>
      </c>
      <c r="G2063" s="195">
        <v>247</v>
      </c>
      <c r="H2063" s="196">
        <v>5.6664372562514338E-2</v>
      </c>
      <c r="I2063" s="195">
        <v>2210</v>
      </c>
      <c r="J2063" s="196">
        <v>1.7352250688986423E-2</v>
      </c>
      <c r="K2063" s="195">
        <v>1</v>
      </c>
      <c r="L2063" s="196">
        <v>4.048582995951417E-3</v>
      </c>
      <c r="M2063" s="195">
        <v>5</v>
      </c>
      <c r="N2063" s="196">
        <v>2.2624434389140274E-3</v>
      </c>
      <c r="O2063" s="197" t="s">
        <v>917</v>
      </c>
      <c r="P2063" s="198">
        <v>8.9473684210526319</v>
      </c>
      <c r="Q2063" s="198">
        <v>8.8414634146341466</v>
      </c>
      <c r="R2063" s="199"/>
      <c r="S2063" s="186"/>
    </row>
    <row r="2064" spans="1:19" s="184" customFormat="1" ht="15" customHeight="1">
      <c r="A2064" s="186"/>
      <c r="B2064" s="193" t="s">
        <v>794</v>
      </c>
      <c r="C2064" s="194" t="s">
        <v>1003</v>
      </c>
      <c r="D2064" s="194" t="s">
        <v>914</v>
      </c>
      <c r="E2064" s="195"/>
      <c r="F2064" s="196"/>
      <c r="G2064" s="195">
        <v>6</v>
      </c>
      <c r="H2064" s="196">
        <v>1.3764624913971094E-3</v>
      </c>
      <c r="I2064" s="195">
        <v>415</v>
      </c>
      <c r="J2064" s="196">
        <v>3.2584543149001659E-3</v>
      </c>
      <c r="K2064" s="195">
        <v>4</v>
      </c>
      <c r="L2064" s="196">
        <v>0.66666666666666663</v>
      </c>
      <c r="M2064" s="195">
        <v>202</v>
      </c>
      <c r="N2064" s="196">
        <v>0.48674698795180721</v>
      </c>
      <c r="O2064" s="197" t="s">
        <v>912</v>
      </c>
      <c r="P2064" s="198">
        <v>69.166666666666671</v>
      </c>
      <c r="Q2064" s="198">
        <v>26.5</v>
      </c>
      <c r="R2064" s="199"/>
      <c r="S2064" s="186"/>
    </row>
    <row r="2065" spans="1:19" s="184" customFormat="1" ht="15" customHeight="1">
      <c r="A2065" s="186"/>
      <c r="B2065" s="193" t="s">
        <v>297</v>
      </c>
      <c r="C2065" s="194" t="s">
        <v>1003</v>
      </c>
      <c r="D2065" s="194" t="s">
        <v>914</v>
      </c>
      <c r="E2065" s="195"/>
      <c r="F2065" s="196"/>
      <c r="G2065" s="195">
        <v>7</v>
      </c>
      <c r="H2065" s="196">
        <v>1.6058729066299609E-3</v>
      </c>
      <c r="I2065" s="195">
        <v>283</v>
      </c>
      <c r="J2065" s="196">
        <v>2.2220302918475828E-3</v>
      </c>
      <c r="K2065" s="195"/>
      <c r="L2065" s="196"/>
      <c r="M2065" s="195"/>
      <c r="N2065" s="196"/>
      <c r="O2065" s="197" t="s">
        <v>915</v>
      </c>
      <c r="P2065" s="198">
        <v>40.428571428571431</v>
      </c>
      <c r="Q2065" s="198">
        <v>40.428571428571431</v>
      </c>
      <c r="R2065" s="199"/>
      <c r="S2065" s="186"/>
    </row>
    <row r="2066" spans="1:19" s="184" customFormat="1" ht="15" customHeight="1">
      <c r="A2066" s="186"/>
      <c r="B2066" s="193" t="s">
        <v>726</v>
      </c>
      <c r="C2066" s="194" t="s">
        <v>923</v>
      </c>
      <c r="D2066" s="194" t="s">
        <v>914</v>
      </c>
      <c r="E2066" s="195"/>
      <c r="F2066" s="196"/>
      <c r="G2066" s="195">
        <v>4</v>
      </c>
      <c r="H2066" s="196">
        <v>9.1764166093140625E-4</v>
      </c>
      <c r="I2066" s="195">
        <v>145</v>
      </c>
      <c r="J2066" s="196">
        <v>1.1384960859289735E-3</v>
      </c>
      <c r="K2066" s="195">
        <v>4</v>
      </c>
      <c r="L2066" s="196">
        <v>1</v>
      </c>
      <c r="M2066" s="195">
        <v>65</v>
      </c>
      <c r="N2066" s="196">
        <v>0.44827586206896552</v>
      </c>
      <c r="O2066" s="197" t="s">
        <v>952</v>
      </c>
      <c r="P2066" s="198">
        <v>36.25</v>
      </c>
      <c r="Q2066" s="198"/>
      <c r="R2066" s="199"/>
      <c r="S2066" s="186"/>
    </row>
    <row r="2067" spans="1:19" s="184" customFormat="1" ht="15" customHeight="1">
      <c r="A2067" s="186"/>
      <c r="B2067" s="193" t="s">
        <v>344</v>
      </c>
      <c r="C2067" s="194" t="s">
        <v>1005</v>
      </c>
      <c r="D2067" s="194" t="s">
        <v>914</v>
      </c>
      <c r="E2067" s="195"/>
      <c r="F2067" s="196"/>
      <c r="G2067" s="195">
        <v>18</v>
      </c>
      <c r="H2067" s="196">
        <v>4.1293874741913286E-3</v>
      </c>
      <c r="I2067" s="195">
        <v>185</v>
      </c>
      <c r="J2067" s="196">
        <v>1.4525639717024835E-3</v>
      </c>
      <c r="K2067" s="195"/>
      <c r="L2067" s="196"/>
      <c r="M2067" s="195"/>
      <c r="N2067" s="196"/>
      <c r="O2067" s="197" t="s">
        <v>930</v>
      </c>
      <c r="P2067" s="198">
        <v>10.277777777777779</v>
      </c>
      <c r="Q2067" s="198">
        <v>10.277777777777779</v>
      </c>
      <c r="R2067" s="199"/>
      <c r="S2067" s="186"/>
    </row>
    <row r="2068" spans="1:19" s="184" customFormat="1" ht="15" customHeight="1">
      <c r="A2068" s="186"/>
      <c r="B2068" s="193" t="s">
        <v>318</v>
      </c>
      <c r="C2068" s="194" t="s">
        <v>1566</v>
      </c>
      <c r="D2068" s="194" t="s">
        <v>914</v>
      </c>
      <c r="E2068" s="195"/>
      <c r="F2068" s="196"/>
      <c r="G2068" s="195">
        <v>33</v>
      </c>
      <c r="H2068" s="196">
        <v>7.5705437026841018E-3</v>
      </c>
      <c r="I2068" s="195">
        <v>293</v>
      </c>
      <c r="J2068" s="196">
        <v>2.3005472632909602E-3</v>
      </c>
      <c r="K2068" s="195"/>
      <c r="L2068" s="196"/>
      <c r="M2068" s="195"/>
      <c r="N2068" s="196"/>
      <c r="O2068" s="197" t="s">
        <v>920</v>
      </c>
      <c r="P2068" s="198">
        <v>8.8787878787878789</v>
      </c>
      <c r="Q2068" s="198">
        <v>8.8787878787878789</v>
      </c>
      <c r="R2068" s="199"/>
      <c r="S2068" s="186"/>
    </row>
    <row r="2069" spans="1:19" s="184" customFormat="1" ht="18.75" customHeight="1">
      <c r="A2069" s="186"/>
      <c r="B2069" s="200" t="s">
        <v>1006</v>
      </c>
      <c r="C2069" s="201"/>
      <c r="D2069" s="201"/>
      <c r="E2069" s="202"/>
      <c r="F2069" s="203"/>
      <c r="G2069" s="202">
        <v>3</v>
      </c>
      <c r="H2069" s="203">
        <v>6.8823124569855469E-4</v>
      </c>
      <c r="I2069" s="202">
        <v>174</v>
      </c>
      <c r="J2069" s="203">
        <v>1.3661953031147683E-3</v>
      </c>
      <c r="K2069" s="202">
        <v>1</v>
      </c>
      <c r="L2069" s="203">
        <v>0.33333333333333331</v>
      </c>
      <c r="M2069" s="202">
        <v>17</v>
      </c>
      <c r="N2069" s="203">
        <v>9.7701149425287362E-2</v>
      </c>
      <c r="O2069" s="201"/>
      <c r="P2069" s="204">
        <v>58</v>
      </c>
      <c r="Q2069" s="204">
        <v>68.5</v>
      </c>
      <c r="R2069" s="205">
        <v>25.666666666666668</v>
      </c>
      <c r="S2069" s="186"/>
    </row>
    <row r="2070" spans="1:19" s="184" customFormat="1" ht="18" customHeight="1">
      <c r="A2070" s="186"/>
      <c r="B2070" s="200" t="s">
        <v>1007</v>
      </c>
      <c r="C2070" s="201"/>
      <c r="D2070" s="201"/>
      <c r="E2070" s="202">
        <v>0</v>
      </c>
      <c r="F2070" s="203">
        <v>0</v>
      </c>
      <c r="G2070" s="202">
        <v>24</v>
      </c>
      <c r="H2070" s="203">
        <v>5.5058499655884375E-3</v>
      </c>
      <c r="I2070" s="202">
        <v>728</v>
      </c>
      <c r="J2070" s="203">
        <v>5.7160355210778809E-3</v>
      </c>
      <c r="K2070" s="202">
        <v>9</v>
      </c>
      <c r="L2070" s="203">
        <v>0.375</v>
      </c>
      <c r="M2070" s="202">
        <v>410</v>
      </c>
      <c r="N2070" s="203">
        <v>0.56318681318681318</v>
      </c>
      <c r="O2070" s="201"/>
      <c r="P2070" s="204">
        <v>30.333333333333332</v>
      </c>
      <c r="Q2070" s="204">
        <v>13.666666666666666</v>
      </c>
      <c r="R2070" s="206"/>
      <c r="S2070" s="186"/>
    </row>
    <row r="2071" spans="1:19" s="184" customFormat="1" ht="18" customHeight="1">
      <c r="A2071" s="186"/>
      <c r="B2071" s="207" t="s">
        <v>887</v>
      </c>
      <c r="C2071" s="208"/>
      <c r="D2071" s="208"/>
      <c r="E2071" s="209">
        <v>15</v>
      </c>
      <c r="F2071" s="210">
        <v>3.4293552812071329E-3</v>
      </c>
      <c r="G2071" s="209">
        <v>4359</v>
      </c>
      <c r="H2071" s="210">
        <v>1</v>
      </c>
      <c r="I2071" s="209">
        <v>127361</v>
      </c>
      <c r="J2071" s="210">
        <v>1</v>
      </c>
      <c r="K2071" s="209">
        <v>500</v>
      </c>
      <c r="L2071" s="210">
        <v>0.11470520761642579</v>
      </c>
      <c r="M2071" s="209">
        <v>6824</v>
      </c>
      <c r="N2071" s="210">
        <v>5.3579981312960795E-2</v>
      </c>
      <c r="O2071" s="208"/>
      <c r="P2071" s="211">
        <v>29.217939894471208</v>
      </c>
      <c r="Q2071" s="211">
        <v>24.91033946618295</v>
      </c>
      <c r="R2071" s="212">
        <v>25.666666666666668</v>
      </c>
      <c r="S2071" s="186"/>
    </row>
    <row r="2072" spans="1:19" s="184" customFormat="1" ht="15.75" customHeight="1">
      <c r="A2072" s="186"/>
      <c r="B2072" s="255" t="s">
        <v>988</v>
      </c>
      <c r="C2072" s="255"/>
      <c r="D2072" s="255"/>
      <c r="E2072" s="255"/>
      <c r="F2072" s="255"/>
      <c r="G2072" s="255"/>
      <c r="H2072" s="255"/>
      <c r="I2072" s="255"/>
      <c r="J2072" s="255"/>
      <c r="K2072" s="255"/>
      <c r="L2072" s="255"/>
      <c r="M2072" s="255"/>
      <c r="N2072" s="255"/>
      <c r="O2072" s="255"/>
      <c r="P2072" s="255"/>
      <c r="Q2072" s="255"/>
      <c r="R2072" s="255"/>
      <c r="S2072" s="186"/>
    </row>
    <row r="2073" spans="1:19" s="184" customFormat="1" ht="9" customHeight="1">
      <c r="A2073" s="186"/>
      <c r="B2073" s="186"/>
      <c r="C2073" s="186"/>
      <c r="D2073" s="186"/>
      <c r="E2073" s="186"/>
      <c r="F2073" s="186"/>
      <c r="G2073" s="186"/>
      <c r="H2073" s="186"/>
      <c r="I2073" s="186"/>
      <c r="J2073" s="186"/>
      <c r="K2073" s="186"/>
      <c r="L2073" s="186"/>
      <c r="M2073" s="186"/>
      <c r="N2073" s="186"/>
      <c r="O2073" s="186"/>
      <c r="P2073" s="186"/>
      <c r="Q2073" s="186"/>
      <c r="R2073" s="186"/>
      <c r="S2073" s="186"/>
    </row>
    <row r="2074" spans="1:19" s="184" customFormat="1" ht="9" customHeight="1">
      <c r="A2074" s="186"/>
      <c r="B2074" s="186"/>
      <c r="C2074" s="186"/>
      <c r="D2074" s="186"/>
      <c r="E2074" s="186"/>
      <c r="F2074" s="186"/>
      <c r="G2074" s="186"/>
      <c r="H2074" s="186"/>
      <c r="I2074" s="186"/>
      <c r="J2074" s="186"/>
      <c r="K2074" s="186"/>
      <c r="L2074" s="186"/>
      <c r="M2074" s="186"/>
      <c r="N2074" s="186"/>
      <c r="O2074" s="186"/>
      <c r="P2074" s="186"/>
      <c r="Q2074" s="186"/>
      <c r="R2074" s="186"/>
      <c r="S2074" s="186"/>
    </row>
    <row r="2075" spans="1:19" s="184" customFormat="1" ht="18" customHeight="1">
      <c r="A2075" s="186"/>
      <c r="B2075" s="187" t="s">
        <v>3719</v>
      </c>
      <c r="C2075" s="186"/>
      <c r="D2075" s="186"/>
      <c r="E2075" s="186"/>
      <c r="F2075" s="186"/>
      <c r="G2075" s="186"/>
      <c r="H2075" s="186"/>
      <c r="I2075" s="186"/>
      <c r="J2075" s="186"/>
      <c r="K2075" s="186"/>
      <c r="L2075" s="186"/>
      <c r="M2075" s="186"/>
      <c r="N2075" s="186"/>
      <c r="O2075" s="186"/>
      <c r="P2075" s="186"/>
      <c r="Q2075" s="186"/>
      <c r="R2075" s="186"/>
      <c r="S2075" s="186"/>
    </row>
    <row r="2076" spans="1:19" s="184" customFormat="1" ht="27" customHeight="1">
      <c r="A2076" s="186"/>
      <c r="B2076" s="247"/>
      <c r="C2076" s="188"/>
      <c r="D2076" s="248"/>
      <c r="E2076" s="248"/>
      <c r="F2076" s="248"/>
      <c r="G2076" s="249" t="s">
        <v>893</v>
      </c>
      <c r="H2076" s="249"/>
      <c r="I2076" s="249"/>
      <c r="J2076" s="249"/>
      <c r="K2076" s="249"/>
      <c r="L2076" s="249"/>
      <c r="M2076" s="249"/>
      <c r="N2076" s="249"/>
      <c r="O2076" s="249"/>
      <c r="P2076" s="249"/>
      <c r="Q2076" s="249"/>
      <c r="R2076" s="249"/>
      <c r="S2076" s="186"/>
    </row>
    <row r="2077" spans="1:19" s="184" customFormat="1" ht="18" customHeight="1">
      <c r="A2077" s="186"/>
      <c r="B2077" s="247"/>
      <c r="C2077" s="189"/>
      <c r="D2077" s="248"/>
      <c r="E2077" s="248"/>
      <c r="F2077" s="248"/>
      <c r="G2077" s="250" t="s">
        <v>839</v>
      </c>
      <c r="H2077" s="250"/>
      <c r="I2077" s="250"/>
      <c r="J2077" s="250"/>
      <c r="K2077" s="251" t="s">
        <v>894</v>
      </c>
      <c r="L2077" s="251"/>
      <c r="M2077" s="251"/>
      <c r="N2077" s="251"/>
      <c r="O2077" s="251" t="s">
        <v>895</v>
      </c>
      <c r="P2077" s="252" t="s">
        <v>896</v>
      </c>
      <c r="Q2077" s="252"/>
      <c r="R2077" s="252"/>
      <c r="S2077" s="186"/>
    </row>
    <row r="2078" spans="1:19" s="184" customFormat="1" ht="18" customHeight="1">
      <c r="A2078" s="186"/>
      <c r="B2078" s="253" t="s">
        <v>275</v>
      </c>
      <c r="C2078" s="250" t="s">
        <v>998</v>
      </c>
      <c r="D2078" s="250" t="s">
        <v>897</v>
      </c>
      <c r="E2078" s="254" t="s">
        <v>849</v>
      </c>
      <c r="F2078" s="254"/>
      <c r="G2078" s="250" t="s">
        <v>898</v>
      </c>
      <c r="H2078" s="250"/>
      <c r="I2078" s="250" t="s">
        <v>899</v>
      </c>
      <c r="J2078" s="250"/>
      <c r="K2078" s="251" t="s">
        <v>898</v>
      </c>
      <c r="L2078" s="251"/>
      <c r="M2078" s="251" t="s">
        <v>899</v>
      </c>
      <c r="N2078" s="251"/>
      <c r="O2078" s="251"/>
      <c r="P2078" s="252"/>
      <c r="Q2078" s="252"/>
      <c r="R2078" s="252"/>
      <c r="S2078" s="186"/>
    </row>
    <row r="2079" spans="1:19" s="184" customFormat="1" ht="45.75" customHeight="1">
      <c r="A2079" s="186"/>
      <c r="B2079" s="253"/>
      <c r="C2079" s="250"/>
      <c r="D2079" s="250"/>
      <c r="E2079" s="190" t="s">
        <v>900</v>
      </c>
      <c r="F2079" s="190" t="s">
        <v>901</v>
      </c>
      <c r="G2079" s="190" t="s">
        <v>900</v>
      </c>
      <c r="H2079" s="191" t="s">
        <v>902</v>
      </c>
      <c r="I2079" s="190" t="s">
        <v>900</v>
      </c>
      <c r="J2079" s="191" t="s">
        <v>902</v>
      </c>
      <c r="K2079" s="191" t="s">
        <v>900</v>
      </c>
      <c r="L2079" s="191" t="s">
        <v>901</v>
      </c>
      <c r="M2079" s="191" t="s">
        <v>900</v>
      </c>
      <c r="N2079" s="191" t="s">
        <v>901</v>
      </c>
      <c r="O2079" s="251"/>
      <c r="P2079" s="191" t="s">
        <v>903</v>
      </c>
      <c r="Q2079" s="191" t="s">
        <v>904</v>
      </c>
      <c r="R2079" s="192" t="s">
        <v>905</v>
      </c>
      <c r="S2079" s="186"/>
    </row>
    <row r="2080" spans="1:19" s="184" customFormat="1" ht="15" customHeight="1">
      <c r="A2080" s="186"/>
      <c r="B2080" s="193"/>
      <c r="C2080" s="194"/>
      <c r="D2080" s="194"/>
      <c r="E2080" s="195"/>
      <c r="F2080" s="196"/>
      <c r="G2080" s="195"/>
      <c r="H2080" s="196"/>
      <c r="I2080" s="195"/>
      <c r="J2080" s="196"/>
      <c r="K2080" s="195"/>
      <c r="L2080" s="196"/>
      <c r="M2080" s="195"/>
      <c r="N2080" s="196"/>
      <c r="O2080" s="197"/>
      <c r="P2080" s="198"/>
      <c r="Q2080" s="198"/>
      <c r="R2080" s="199"/>
      <c r="S2080" s="186"/>
    </row>
    <row r="2081" spans="1:19" s="184" customFormat="1" ht="18.75" customHeight="1">
      <c r="A2081" s="186"/>
      <c r="B2081" s="200" t="s">
        <v>1006</v>
      </c>
      <c r="C2081" s="201"/>
      <c r="D2081" s="201"/>
      <c r="E2081" s="202">
        <v>44</v>
      </c>
      <c r="F2081" s="203">
        <v>1</v>
      </c>
      <c r="G2081" s="202"/>
      <c r="H2081" s="203"/>
      <c r="I2081" s="202"/>
      <c r="J2081" s="203"/>
      <c r="K2081" s="202"/>
      <c r="L2081" s="203"/>
      <c r="M2081" s="202"/>
      <c r="N2081" s="203"/>
      <c r="O2081" s="201"/>
      <c r="P2081" s="204"/>
      <c r="Q2081" s="204"/>
      <c r="R2081" s="205"/>
      <c r="S2081" s="186"/>
    </row>
    <row r="2082" spans="1:19" s="184" customFormat="1" ht="18" customHeight="1">
      <c r="A2082" s="186"/>
      <c r="B2082" s="200" t="s">
        <v>1007</v>
      </c>
      <c r="C2082" s="201"/>
      <c r="D2082" s="201"/>
      <c r="E2082" s="202"/>
      <c r="F2082" s="203"/>
      <c r="G2082" s="202"/>
      <c r="H2082" s="203"/>
      <c r="I2082" s="202"/>
      <c r="J2082" s="203"/>
      <c r="K2082" s="202"/>
      <c r="L2082" s="203"/>
      <c r="M2082" s="202"/>
      <c r="N2082" s="203"/>
      <c r="O2082" s="201"/>
      <c r="P2082" s="204"/>
      <c r="Q2082" s="204"/>
      <c r="R2082" s="206"/>
      <c r="S2082" s="186"/>
    </row>
    <row r="2083" spans="1:19" s="184" customFormat="1" ht="18" customHeight="1">
      <c r="A2083" s="186"/>
      <c r="B2083" s="207" t="s">
        <v>887</v>
      </c>
      <c r="C2083" s="208"/>
      <c r="D2083" s="208"/>
      <c r="E2083" s="209">
        <v>44</v>
      </c>
      <c r="F2083" s="210">
        <v>1</v>
      </c>
      <c r="G2083" s="209"/>
      <c r="H2083" s="210"/>
      <c r="I2083" s="209"/>
      <c r="J2083" s="210"/>
      <c r="K2083" s="209"/>
      <c r="L2083" s="210"/>
      <c r="M2083" s="209"/>
      <c r="N2083" s="210"/>
      <c r="O2083" s="208"/>
      <c r="P2083" s="211"/>
      <c r="Q2083" s="211"/>
      <c r="R2083" s="212"/>
      <c r="S2083" s="186"/>
    </row>
    <row r="2084" spans="1:19" s="184" customFormat="1" ht="15.75" customHeight="1">
      <c r="A2084" s="186"/>
      <c r="B2084" s="255" t="s">
        <v>988</v>
      </c>
      <c r="C2084" s="255"/>
      <c r="D2084" s="255"/>
      <c r="E2084" s="255"/>
      <c r="F2084" s="255"/>
      <c r="G2084" s="255"/>
      <c r="H2084" s="255"/>
      <c r="I2084" s="255"/>
      <c r="J2084" s="255"/>
      <c r="K2084" s="255"/>
      <c r="L2084" s="255"/>
      <c r="M2084" s="255"/>
      <c r="N2084" s="255"/>
      <c r="O2084" s="255"/>
      <c r="P2084" s="255"/>
      <c r="Q2084" s="255"/>
      <c r="R2084" s="255"/>
      <c r="S2084" s="186"/>
    </row>
    <row r="2085" spans="1:19" s="184" customFormat="1" ht="9" customHeight="1">
      <c r="A2085" s="186"/>
      <c r="B2085" s="186"/>
      <c r="C2085" s="186"/>
      <c r="D2085" s="186"/>
      <c r="E2085" s="186"/>
      <c r="F2085" s="186"/>
      <c r="G2085" s="186"/>
      <c r="H2085" s="186"/>
      <c r="I2085" s="186"/>
      <c r="J2085" s="186"/>
      <c r="K2085" s="186"/>
      <c r="L2085" s="186"/>
      <c r="M2085" s="186"/>
      <c r="N2085" s="186"/>
      <c r="O2085" s="186"/>
      <c r="P2085" s="186"/>
      <c r="Q2085" s="186"/>
      <c r="R2085" s="186"/>
      <c r="S2085" s="186"/>
    </row>
    <row r="2086" spans="1:19" s="184" customFormat="1" ht="9" customHeight="1">
      <c r="A2086" s="186"/>
      <c r="B2086" s="186"/>
      <c r="C2086" s="186"/>
      <c r="D2086" s="186"/>
      <c r="E2086" s="186"/>
      <c r="F2086" s="186"/>
      <c r="G2086" s="186"/>
      <c r="H2086" s="186"/>
      <c r="I2086" s="186"/>
      <c r="J2086" s="186"/>
      <c r="K2086" s="186"/>
      <c r="L2086" s="186"/>
      <c r="M2086" s="186"/>
      <c r="N2086" s="186"/>
      <c r="O2086" s="186"/>
      <c r="P2086" s="186"/>
      <c r="Q2086" s="186"/>
      <c r="R2086" s="186"/>
      <c r="S2086" s="186"/>
    </row>
    <row r="2087" spans="1:19" s="184" customFormat="1" ht="18" customHeight="1">
      <c r="A2087" s="186"/>
      <c r="B2087" s="187" t="s">
        <v>3720</v>
      </c>
      <c r="C2087" s="186"/>
      <c r="D2087" s="186"/>
      <c r="E2087" s="186"/>
      <c r="F2087" s="186"/>
      <c r="G2087" s="186"/>
      <c r="H2087" s="186"/>
      <c r="I2087" s="186"/>
      <c r="J2087" s="186"/>
      <c r="K2087" s="186"/>
      <c r="L2087" s="186"/>
      <c r="M2087" s="186"/>
      <c r="N2087" s="186"/>
      <c r="O2087" s="186"/>
      <c r="P2087" s="186"/>
      <c r="Q2087" s="186"/>
      <c r="R2087" s="186"/>
      <c r="S2087" s="186"/>
    </row>
    <row r="2088" spans="1:19" s="184" customFormat="1" ht="27" customHeight="1">
      <c r="A2088" s="186"/>
      <c r="B2088" s="247"/>
      <c r="C2088" s="188"/>
      <c r="D2088" s="248"/>
      <c r="E2088" s="248"/>
      <c r="F2088" s="248"/>
      <c r="G2088" s="249" t="s">
        <v>893</v>
      </c>
      <c r="H2088" s="249"/>
      <c r="I2088" s="249"/>
      <c r="J2088" s="249"/>
      <c r="K2088" s="249"/>
      <c r="L2088" s="249"/>
      <c r="M2088" s="249"/>
      <c r="N2088" s="249"/>
      <c r="O2088" s="249"/>
      <c r="P2088" s="249"/>
      <c r="Q2088" s="249"/>
      <c r="R2088" s="249"/>
      <c r="S2088" s="186"/>
    </row>
    <row r="2089" spans="1:19" s="184" customFormat="1" ht="18" customHeight="1">
      <c r="A2089" s="186"/>
      <c r="B2089" s="247"/>
      <c r="C2089" s="189"/>
      <c r="D2089" s="248"/>
      <c r="E2089" s="248"/>
      <c r="F2089" s="248"/>
      <c r="G2089" s="250" t="s">
        <v>839</v>
      </c>
      <c r="H2089" s="250"/>
      <c r="I2089" s="250"/>
      <c r="J2089" s="250"/>
      <c r="K2089" s="251" t="s">
        <v>894</v>
      </c>
      <c r="L2089" s="251"/>
      <c r="M2089" s="251"/>
      <c r="N2089" s="251"/>
      <c r="O2089" s="251" t="s">
        <v>895</v>
      </c>
      <c r="P2089" s="252" t="s">
        <v>896</v>
      </c>
      <c r="Q2089" s="252"/>
      <c r="R2089" s="252"/>
      <c r="S2089" s="186"/>
    </row>
    <row r="2090" spans="1:19" s="184" customFormat="1" ht="18" customHeight="1">
      <c r="A2090" s="186"/>
      <c r="B2090" s="253" t="s">
        <v>275</v>
      </c>
      <c r="C2090" s="250" t="s">
        <v>998</v>
      </c>
      <c r="D2090" s="250" t="s">
        <v>897</v>
      </c>
      <c r="E2090" s="254" t="s">
        <v>849</v>
      </c>
      <c r="F2090" s="254"/>
      <c r="G2090" s="250" t="s">
        <v>898</v>
      </c>
      <c r="H2090" s="250"/>
      <c r="I2090" s="250" t="s">
        <v>899</v>
      </c>
      <c r="J2090" s="250"/>
      <c r="K2090" s="251" t="s">
        <v>898</v>
      </c>
      <c r="L2090" s="251"/>
      <c r="M2090" s="251" t="s">
        <v>899</v>
      </c>
      <c r="N2090" s="251"/>
      <c r="O2090" s="251"/>
      <c r="P2090" s="252"/>
      <c r="Q2090" s="252"/>
      <c r="R2090" s="252"/>
      <c r="S2090" s="186"/>
    </row>
    <row r="2091" spans="1:19" s="184" customFormat="1" ht="45.75" customHeight="1">
      <c r="A2091" s="186"/>
      <c r="B2091" s="253"/>
      <c r="C2091" s="250"/>
      <c r="D2091" s="250"/>
      <c r="E2091" s="190" t="s">
        <v>900</v>
      </c>
      <c r="F2091" s="190" t="s">
        <v>901</v>
      </c>
      <c r="G2091" s="190" t="s">
        <v>900</v>
      </c>
      <c r="H2091" s="191" t="s">
        <v>902</v>
      </c>
      <c r="I2091" s="190" t="s">
        <v>900</v>
      </c>
      <c r="J2091" s="191" t="s">
        <v>902</v>
      </c>
      <c r="K2091" s="191" t="s">
        <v>900</v>
      </c>
      <c r="L2091" s="191" t="s">
        <v>901</v>
      </c>
      <c r="M2091" s="191" t="s">
        <v>900</v>
      </c>
      <c r="N2091" s="191" t="s">
        <v>901</v>
      </c>
      <c r="O2091" s="251"/>
      <c r="P2091" s="191" t="s">
        <v>903</v>
      </c>
      <c r="Q2091" s="191" t="s">
        <v>904</v>
      </c>
      <c r="R2091" s="192" t="s">
        <v>905</v>
      </c>
      <c r="S2091" s="186"/>
    </row>
    <row r="2092" spans="1:19" s="184" customFormat="1" ht="15" customHeight="1">
      <c r="A2092" s="186"/>
      <c r="B2092" s="193" t="s">
        <v>392</v>
      </c>
      <c r="C2092" s="194" t="s">
        <v>1000</v>
      </c>
      <c r="D2092" s="194" t="s">
        <v>914</v>
      </c>
      <c r="E2092" s="195"/>
      <c r="F2092" s="196"/>
      <c r="G2092" s="195">
        <v>11</v>
      </c>
      <c r="H2092" s="196">
        <v>1.5473343648895765E-3</v>
      </c>
      <c r="I2092" s="195">
        <v>332</v>
      </c>
      <c r="J2092" s="196">
        <v>2.7301733495608696E-3</v>
      </c>
      <c r="K2092" s="195"/>
      <c r="L2092" s="196"/>
      <c r="M2092" s="195"/>
      <c r="N2092" s="196"/>
      <c r="O2092" s="197" t="s">
        <v>923</v>
      </c>
      <c r="P2092" s="198">
        <v>30.181818181818183</v>
      </c>
      <c r="Q2092" s="198">
        <v>30.181818181818183</v>
      </c>
      <c r="R2092" s="199"/>
      <c r="S2092" s="186"/>
    </row>
    <row r="2093" spans="1:19" s="184" customFormat="1" ht="15" customHeight="1">
      <c r="A2093" s="186"/>
      <c r="B2093" s="193" t="s">
        <v>285</v>
      </c>
      <c r="C2093" s="194" t="s">
        <v>1003</v>
      </c>
      <c r="D2093" s="194" t="s">
        <v>914</v>
      </c>
      <c r="E2093" s="195"/>
      <c r="F2093" s="196"/>
      <c r="G2093" s="195">
        <v>14</v>
      </c>
      <c r="H2093" s="196">
        <v>1.9693346462230973E-3</v>
      </c>
      <c r="I2093" s="195">
        <v>279</v>
      </c>
      <c r="J2093" s="196">
        <v>2.2943324232755501E-3</v>
      </c>
      <c r="K2093" s="195"/>
      <c r="L2093" s="196"/>
      <c r="M2093" s="195"/>
      <c r="N2093" s="196"/>
      <c r="O2093" s="197" t="s">
        <v>917</v>
      </c>
      <c r="P2093" s="198">
        <v>19.928571428571427</v>
      </c>
      <c r="Q2093" s="198">
        <v>19.928571428571427</v>
      </c>
      <c r="R2093" s="199"/>
      <c r="S2093" s="186"/>
    </row>
    <row r="2094" spans="1:19" s="184" customFormat="1" ht="15" customHeight="1">
      <c r="A2094" s="186"/>
      <c r="B2094" s="193" t="s">
        <v>357</v>
      </c>
      <c r="C2094" s="194" t="s">
        <v>1004</v>
      </c>
      <c r="D2094" s="194" t="s">
        <v>914</v>
      </c>
      <c r="E2094" s="195"/>
      <c r="F2094" s="196"/>
      <c r="G2094" s="195">
        <v>13</v>
      </c>
      <c r="H2094" s="196">
        <v>1.8286678857785904E-3</v>
      </c>
      <c r="I2094" s="195">
        <v>163</v>
      </c>
      <c r="J2094" s="196">
        <v>1.3404164336699451E-3</v>
      </c>
      <c r="K2094" s="195"/>
      <c r="L2094" s="196"/>
      <c r="M2094" s="195"/>
      <c r="N2094" s="196"/>
      <c r="O2094" s="197" t="s">
        <v>922</v>
      </c>
      <c r="P2094" s="198">
        <v>12.538461538461538</v>
      </c>
      <c r="Q2094" s="198">
        <v>12.538461538461538</v>
      </c>
      <c r="R2094" s="199"/>
      <c r="S2094" s="186"/>
    </row>
    <row r="2095" spans="1:19" s="184" customFormat="1" ht="15" customHeight="1">
      <c r="A2095" s="186"/>
      <c r="B2095" s="193" t="s">
        <v>711</v>
      </c>
      <c r="C2095" s="194" t="s">
        <v>917</v>
      </c>
      <c r="D2095" s="194" t="s">
        <v>914</v>
      </c>
      <c r="E2095" s="195">
        <v>10</v>
      </c>
      <c r="F2095" s="196">
        <v>1.827485380116959E-3</v>
      </c>
      <c r="G2095" s="195">
        <v>5462</v>
      </c>
      <c r="H2095" s="196">
        <v>0.76832184554789706</v>
      </c>
      <c r="I2095" s="195">
        <v>91196</v>
      </c>
      <c r="J2095" s="196">
        <v>0.74994243610407552</v>
      </c>
      <c r="K2095" s="195"/>
      <c r="L2095" s="196"/>
      <c r="M2095" s="195"/>
      <c r="N2095" s="196"/>
      <c r="O2095" s="197" t="s">
        <v>930</v>
      </c>
      <c r="P2095" s="198">
        <v>16.696448187477113</v>
      </c>
      <c r="Q2095" s="198">
        <v>16.696448187477113</v>
      </c>
      <c r="R2095" s="199"/>
      <c r="S2095" s="186"/>
    </row>
    <row r="2096" spans="1:19" s="184" customFormat="1" ht="15" customHeight="1">
      <c r="A2096" s="186"/>
      <c r="B2096" s="193" t="s">
        <v>810</v>
      </c>
      <c r="C2096" s="194" t="s">
        <v>926</v>
      </c>
      <c r="D2096" s="194" t="s">
        <v>914</v>
      </c>
      <c r="E2096" s="195"/>
      <c r="F2096" s="196"/>
      <c r="G2096" s="195">
        <v>20</v>
      </c>
      <c r="H2096" s="196">
        <v>2.8133352088901393E-3</v>
      </c>
      <c r="I2096" s="195">
        <v>396</v>
      </c>
      <c r="J2096" s="196">
        <v>3.2564718265846518E-3</v>
      </c>
      <c r="K2096" s="195"/>
      <c r="L2096" s="196"/>
      <c r="M2096" s="195"/>
      <c r="N2096" s="196"/>
      <c r="O2096" s="197" t="s">
        <v>980</v>
      </c>
      <c r="P2096" s="198">
        <v>19.8</v>
      </c>
      <c r="Q2096" s="198">
        <v>19.8</v>
      </c>
      <c r="R2096" s="199"/>
      <c r="S2096" s="186"/>
    </row>
    <row r="2097" spans="1:19" s="184" customFormat="1" ht="15" customHeight="1">
      <c r="A2097" s="186"/>
      <c r="B2097" s="193" t="s">
        <v>466</v>
      </c>
      <c r="C2097" s="194" t="s">
        <v>1002</v>
      </c>
      <c r="D2097" s="194" t="s">
        <v>914</v>
      </c>
      <c r="E2097" s="195"/>
      <c r="F2097" s="196"/>
      <c r="G2097" s="195">
        <v>141</v>
      </c>
      <c r="H2097" s="196">
        <v>1.9834013222675483E-2</v>
      </c>
      <c r="I2097" s="195">
        <v>2439</v>
      </c>
      <c r="J2097" s="196">
        <v>2.0056906022828197E-2</v>
      </c>
      <c r="K2097" s="195"/>
      <c r="L2097" s="196"/>
      <c r="M2097" s="195"/>
      <c r="N2097" s="196"/>
      <c r="O2097" s="197" t="s">
        <v>952</v>
      </c>
      <c r="P2097" s="198">
        <v>17.297872340425531</v>
      </c>
      <c r="Q2097" s="198">
        <v>17.297872340425531</v>
      </c>
      <c r="R2097" s="199"/>
      <c r="S2097" s="186"/>
    </row>
    <row r="2098" spans="1:19" s="184" customFormat="1" ht="15" customHeight="1">
      <c r="A2098" s="186"/>
      <c r="B2098" s="193" t="s">
        <v>352</v>
      </c>
      <c r="C2098" s="194" t="s">
        <v>1004</v>
      </c>
      <c r="D2098" s="194" t="s">
        <v>914</v>
      </c>
      <c r="E2098" s="195">
        <v>1</v>
      </c>
      <c r="F2098" s="196">
        <v>6.024096385542169E-3</v>
      </c>
      <c r="G2098" s="195">
        <v>165</v>
      </c>
      <c r="H2098" s="196">
        <v>2.321001547334365E-2</v>
      </c>
      <c r="I2098" s="195">
        <v>3139</v>
      </c>
      <c r="J2098" s="196">
        <v>2.5813295615275813E-2</v>
      </c>
      <c r="K2098" s="195"/>
      <c r="L2098" s="196"/>
      <c r="M2098" s="195"/>
      <c r="N2098" s="196"/>
      <c r="O2098" s="197" t="s">
        <v>941</v>
      </c>
      <c r="P2098" s="198">
        <v>19.024242424242424</v>
      </c>
      <c r="Q2098" s="198">
        <v>19.024242424242424</v>
      </c>
      <c r="R2098" s="199"/>
      <c r="S2098" s="186"/>
    </row>
    <row r="2099" spans="1:19" s="184" customFormat="1" ht="15" customHeight="1">
      <c r="A2099" s="186"/>
      <c r="B2099" s="193" t="s">
        <v>465</v>
      </c>
      <c r="C2099" s="194" t="s">
        <v>1002</v>
      </c>
      <c r="D2099" s="194" t="s">
        <v>914</v>
      </c>
      <c r="E2099" s="195"/>
      <c r="F2099" s="196"/>
      <c r="G2099" s="195">
        <v>17</v>
      </c>
      <c r="H2099" s="196">
        <v>2.3913349275566185E-3</v>
      </c>
      <c r="I2099" s="195">
        <v>590</v>
      </c>
      <c r="J2099" s="196">
        <v>4.8518140850629917E-3</v>
      </c>
      <c r="K2099" s="195"/>
      <c r="L2099" s="196"/>
      <c r="M2099" s="195"/>
      <c r="N2099" s="196"/>
      <c r="O2099" s="197" t="s">
        <v>951</v>
      </c>
      <c r="P2099" s="198">
        <v>34.705882352941174</v>
      </c>
      <c r="Q2099" s="198">
        <v>34.705882352941174</v>
      </c>
      <c r="R2099" s="199"/>
      <c r="S2099" s="186"/>
    </row>
    <row r="2100" spans="1:19" s="184" customFormat="1" ht="15" customHeight="1">
      <c r="A2100" s="186"/>
      <c r="B2100" s="193" t="s">
        <v>683</v>
      </c>
      <c r="C2100" s="194" t="s">
        <v>936</v>
      </c>
      <c r="D2100" s="194" t="s">
        <v>914</v>
      </c>
      <c r="E2100" s="195"/>
      <c r="F2100" s="196"/>
      <c r="G2100" s="195">
        <v>21</v>
      </c>
      <c r="H2100" s="196">
        <v>2.9540019693346463E-3</v>
      </c>
      <c r="I2100" s="195">
        <v>437</v>
      </c>
      <c r="J2100" s="196">
        <v>3.593631788428012E-3</v>
      </c>
      <c r="K2100" s="195"/>
      <c r="L2100" s="196"/>
      <c r="M2100" s="195"/>
      <c r="N2100" s="196"/>
      <c r="O2100" s="197" t="s">
        <v>951</v>
      </c>
      <c r="P2100" s="198">
        <v>20.80952380952381</v>
      </c>
      <c r="Q2100" s="198">
        <v>20.80952380952381</v>
      </c>
      <c r="R2100" s="199"/>
      <c r="S2100" s="186"/>
    </row>
    <row r="2101" spans="1:19" s="184" customFormat="1" ht="15" customHeight="1">
      <c r="A2101" s="186"/>
      <c r="B2101" s="193" t="s">
        <v>435</v>
      </c>
      <c r="C2101" s="194" t="s">
        <v>1001</v>
      </c>
      <c r="D2101" s="194" t="s">
        <v>914</v>
      </c>
      <c r="E2101" s="195">
        <v>1</v>
      </c>
      <c r="F2101" s="196">
        <v>6.8027210884353739E-3</v>
      </c>
      <c r="G2101" s="195">
        <v>146</v>
      </c>
      <c r="H2101" s="196">
        <v>2.0537347024898015E-2</v>
      </c>
      <c r="I2101" s="195">
        <v>3160</v>
      </c>
      <c r="J2101" s="196">
        <v>2.5985987303049241E-2</v>
      </c>
      <c r="K2101" s="195"/>
      <c r="L2101" s="196"/>
      <c r="M2101" s="195"/>
      <c r="N2101" s="196"/>
      <c r="O2101" s="197" t="s">
        <v>943</v>
      </c>
      <c r="P2101" s="198">
        <v>21.643835616438356</v>
      </c>
      <c r="Q2101" s="198">
        <v>21.643835616438356</v>
      </c>
      <c r="R2101" s="199"/>
      <c r="S2101" s="186"/>
    </row>
    <row r="2102" spans="1:19" s="184" customFormat="1" ht="15" customHeight="1">
      <c r="A2102" s="186"/>
      <c r="B2102" s="193" t="s">
        <v>707</v>
      </c>
      <c r="C2102" s="194" t="s">
        <v>917</v>
      </c>
      <c r="D2102" s="194" t="s">
        <v>914</v>
      </c>
      <c r="E2102" s="195">
        <v>1</v>
      </c>
      <c r="F2102" s="196">
        <v>5.8139534883720929E-3</v>
      </c>
      <c r="G2102" s="195">
        <v>171</v>
      </c>
      <c r="H2102" s="196">
        <v>2.4054016036010692E-2</v>
      </c>
      <c r="I2102" s="195">
        <v>3335</v>
      </c>
      <c r="J2102" s="196">
        <v>2.7425084701161145E-2</v>
      </c>
      <c r="K2102" s="195"/>
      <c r="L2102" s="196"/>
      <c r="M2102" s="195"/>
      <c r="N2102" s="196"/>
      <c r="O2102" s="197" t="s">
        <v>920</v>
      </c>
      <c r="P2102" s="198">
        <v>19.502923976608187</v>
      </c>
      <c r="Q2102" s="198">
        <v>19.502923976608187</v>
      </c>
      <c r="R2102" s="199"/>
      <c r="S2102" s="186"/>
    </row>
    <row r="2103" spans="1:19" s="184" customFormat="1" ht="15" customHeight="1">
      <c r="A2103" s="186"/>
      <c r="B2103" s="193" t="s">
        <v>470</v>
      </c>
      <c r="C2103" s="194" t="s">
        <v>1002</v>
      </c>
      <c r="D2103" s="194" t="s">
        <v>914</v>
      </c>
      <c r="E2103" s="195"/>
      <c r="F2103" s="196"/>
      <c r="G2103" s="195">
        <v>7</v>
      </c>
      <c r="H2103" s="196">
        <v>9.8466732311154864E-4</v>
      </c>
      <c r="I2103" s="195">
        <v>96</v>
      </c>
      <c r="J2103" s="196">
        <v>7.8944771553567312E-4</v>
      </c>
      <c r="K2103" s="195"/>
      <c r="L2103" s="196"/>
      <c r="M2103" s="195"/>
      <c r="N2103" s="196"/>
      <c r="O2103" s="197" t="s">
        <v>920</v>
      </c>
      <c r="P2103" s="198">
        <v>13.714285714285714</v>
      </c>
      <c r="Q2103" s="198">
        <v>13.714285714285714</v>
      </c>
      <c r="R2103" s="199"/>
      <c r="S2103" s="186"/>
    </row>
    <row r="2104" spans="1:19" s="184" customFormat="1" ht="15" customHeight="1">
      <c r="A2104" s="186"/>
      <c r="B2104" s="193" t="s">
        <v>496</v>
      </c>
      <c r="C2104" s="194" t="s">
        <v>999</v>
      </c>
      <c r="D2104" s="194" t="s">
        <v>914</v>
      </c>
      <c r="E2104" s="195"/>
      <c r="F2104" s="196"/>
      <c r="G2104" s="195">
        <v>32</v>
      </c>
      <c r="H2104" s="196">
        <v>4.5013363342242228E-3</v>
      </c>
      <c r="I2104" s="195">
        <v>737</v>
      </c>
      <c r="J2104" s="196">
        <v>6.060655899476991E-3</v>
      </c>
      <c r="K2104" s="195"/>
      <c r="L2104" s="196"/>
      <c r="M2104" s="195"/>
      <c r="N2104" s="196"/>
      <c r="O2104" s="197" t="s">
        <v>938</v>
      </c>
      <c r="P2104" s="198">
        <v>23.03125</v>
      </c>
      <c r="Q2104" s="198">
        <v>23.03125</v>
      </c>
      <c r="R2104" s="199"/>
      <c r="S2104" s="186"/>
    </row>
    <row r="2105" spans="1:19" s="184" customFormat="1" ht="15" customHeight="1">
      <c r="A2105" s="186"/>
      <c r="B2105" s="193" t="s">
        <v>468</v>
      </c>
      <c r="C2105" s="194" t="s">
        <v>1002</v>
      </c>
      <c r="D2105" s="194" t="s">
        <v>914</v>
      </c>
      <c r="E2105" s="195"/>
      <c r="F2105" s="196"/>
      <c r="G2105" s="195">
        <v>10</v>
      </c>
      <c r="H2105" s="196">
        <v>1.4066676044450696E-3</v>
      </c>
      <c r="I2105" s="195">
        <v>80</v>
      </c>
      <c r="J2105" s="196">
        <v>6.5787309627972769E-4</v>
      </c>
      <c r="K2105" s="195"/>
      <c r="L2105" s="196"/>
      <c r="M2105" s="195"/>
      <c r="N2105" s="196"/>
      <c r="O2105" s="197" t="s">
        <v>920</v>
      </c>
      <c r="P2105" s="198">
        <v>8</v>
      </c>
      <c r="Q2105" s="198">
        <v>8</v>
      </c>
      <c r="R2105" s="199"/>
      <c r="S2105" s="186"/>
    </row>
    <row r="2106" spans="1:19" s="184" customFormat="1" ht="15" customHeight="1">
      <c r="A2106" s="186"/>
      <c r="B2106" s="193" t="s">
        <v>284</v>
      </c>
      <c r="C2106" s="194" t="s">
        <v>1003</v>
      </c>
      <c r="D2106" s="194" t="s">
        <v>914</v>
      </c>
      <c r="E2106" s="195"/>
      <c r="F2106" s="196"/>
      <c r="G2106" s="195">
        <v>12</v>
      </c>
      <c r="H2106" s="196">
        <v>1.6880011253340836E-3</v>
      </c>
      <c r="I2106" s="195">
        <v>465</v>
      </c>
      <c r="J2106" s="196">
        <v>3.8238873721259171E-3</v>
      </c>
      <c r="K2106" s="195"/>
      <c r="L2106" s="196"/>
      <c r="M2106" s="195"/>
      <c r="N2106" s="196"/>
      <c r="O2106" s="197" t="s">
        <v>908</v>
      </c>
      <c r="P2106" s="198">
        <v>38.75</v>
      </c>
      <c r="Q2106" s="198">
        <v>38.75</v>
      </c>
      <c r="R2106" s="199"/>
      <c r="S2106" s="186"/>
    </row>
    <row r="2107" spans="1:19" s="184" customFormat="1" ht="15" customHeight="1">
      <c r="A2107" s="186"/>
      <c r="B2107" s="193" t="s">
        <v>708</v>
      </c>
      <c r="C2107" s="194" t="s">
        <v>917</v>
      </c>
      <c r="D2107" s="194" t="s">
        <v>914</v>
      </c>
      <c r="E2107" s="195"/>
      <c r="F2107" s="196"/>
      <c r="G2107" s="195">
        <v>92</v>
      </c>
      <c r="H2107" s="196">
        <v>1.294134196089464E-2</v>
      </c>
      <c r="I2107" s="195">
        <v>1651</v>
      </c>
      <c r="J2107" s="196">
        <v>1.3576856024472879E-2</v>
      </c>
      <c r="K2107" s="195"/>
      <c r="L2107" s="196"/>
      <c r="M2107" s="195"/>
      <c r="N2107" s="196"/>
      <c r="O2107" s="197" t="s">
        <v>943</v>
      </c>
      <c r="P2107" s="198">
        <v>17.945652173913043</v>
      </c>
      <c r="Q2107" s="198">
        <v>17.945652173913043</v>
      </c>
      <c r="R2107" s="199"/>
      <c r="S2107" s="186"/>
    </row>
    <row r="2108" spans="1:19" s="184" customFormat="1" ht="15" customHeight="1">
      <c r="A2108" s="186"/>
      <c r="B2108" s="193" t="s">
        <v>659</v>
      </c>
      <c r="C2108" s="194" t="s">
        <v>943</v>
      </c>
      <c r="D2108" s="194" t="s">
        <v>914</v>
      </c>
      <c r="E2108" s="195"/>
      <c r="F2108" s="196"/>
      <c r="G2108" s="195">
        <v>32</v>
      </c>
      <c r="H2108" s="196">
        <v>4.5013363342242228E-3</v>
      </c>
      <c r="I2108" s="195">
        <v>529</v>
      </c>
      <c r="J2108" s="196">
        <v>4.3501858491496988E-3</v>
      </c>
      <c r="K2108" s="195"/>
      <c r="L2108" s="196"/>
      <c r="M2108" s="195"/>
      <c r="N2108" s="196"/>
      <c r="O2108" s="197" t="s">
        <v>926</v>
      </c>
      <c r="P2108" s="198">
        <v>16.53125</v>
      </c>
      <c r="Q2108" s="198">
        <v>16.53125</v>
      </c>
      <c r="R2108" s="199"/>
      <c r="S2108" s="186"/>
    </row>
    <row r="2109" spans="1:19" s="184" customFormat="1" ht="15" customHeight="1">
      <c r="A2109" s="186"/>
      <c r="B2109" s="193" t="s">
        <v>660</v>
      </c>
      <c r="C2109" s="194" t="s">
        <v>943</v>
      </c>
      <c r="D2109" s="194" t="s">
        <v>914</v>
      </c>
      <c r="E2109" s="195"/>
      <c r="F2109" s="196"/>
      <c r="G2109" s="195">
        <v>15</v>
      </c>
      <c r="H2109" s="196">
        <v>2.1100014066676043E-3</v>
      </c>
      <c r="I2109" s="195">
        <v>160</v>
      </c>
      <c r="J2109" s="196">
        <v>1.3157461925594554E-3</v>
      </c>
      <c r="K2109" s="195"/>
      <c r="L2109" s="196"/>
      <c r="M2109" s="195"/>
      <c r="N2109" s="196"/>
      <c r="O2109" s="197" t="s">
        <v>908</v>
      </c>
      <c r="P2109" s="198">
        <v>10.666666666666666</v>
      </c>
      <c r="Q2109" s="198">
        <v>10.666666666666666</v>
      </c>
      <c r="R2109" s="199"/>
      <c r="S2109" s="186"/>
    </row>
    <row r="2110" spans="1:19" s="184" customFormat="1" ht="15" customHeight="1">
      <c r="A2110" s="186"/>
      <c r="B2110" s="193" t="s">
        <v>436</v>
      </c>
      <c r="C2110" s="194" t="s">
        <v>1001</v>
      </c>
      <c r="D2110" s="194" t="s">
        <v>914</v>
      </c>
      <c r="E2110" s="195"/>
      <c r="F2110" s="196"/>
      <c r="G2110" s="195">
        <v>22</v>
      </c>
      <c r="H2110" s="196">
        <v>3.094668729779153E-3</v>
      </c>
      <c r="I2110" s="195">
        <v>337</v>
      </c>
      <c r="J2110" s="196">
        <v>2.7712904180783528E-3</v>
      </c>
      <c r="K2110" s="195"/>
      <c r="L2110" s="196"/>
      <c r="M2110" s="195"/>
      <c r="N2110" s="196"/>
      <c r="O2110" s="197" t="s">
        <v>908</v>
      </c>
      <c r="P2110" s="198">
        <v>15.318181818181818</v>
      </c>
      <c r="Q2110" s="198">
        <v>15.318181818181818</v>
      </c>
      <c r="R2110" s="199"/>
      <c r="S2110" s="186"/>
    </row>
    <row r="2111" spans="1:19" s="184" customFormat="1" ht="15" customHeight="1">
      <c r="A2111" s="186"/>
      <c r="B2111" s="193" t="s">
        <v>295</v>
      </c>
      <c r="C2111" s="194" t="s">
        <v>1003</v>
      </c>
      <c r="D2111" s="194" t="s">
        <v>914</v>
      </c>
      <c r="E2111" s="195"/>
      <c r="F2111" s="196"/>
      <c r="G2111" s="195">
        <v>7</v>
      </c>
      <c r="H2111" s="196">
        <v>9.8466732311154864E-4</v>
      </c>
      <c r="I2111" s="195">
        <v>100</v>
      </c>
      <c r="J2111" s="196">
        <v>8.2234137034965956E-4</v>
      </c>
      <c r="K2111" s="195"/>
      <c r="L2111" s="196"/>
      <c r="M2111" s="195"/>
      <c r="N2111" s="196"/>
      <c r="O2111" s="197" t="s">
        <v>923</v>
      </c>
      <c r="P2111" s="198">
        <v>14.285714285714286</v>
      </c>
      <c r="Q2111" s="198">
        <v>14.285714285714286</v>
      </c>
      <c r="R2111" s="199"/>
      <c r="S2111" s="186"/>
    </row>
    <row r="2112" spans="1:19" s="184" customFormat="1" ht="15" customHeight="1">
      <c r="A2112" s="186"/>
      <c r="B2112" s="193" t="s">
        <v>283</v>
      </c>
      <c r="C2112" s="194" t="s">
        <v>1003</v>
      </c>
      <c r="D2112" s="194" t="s">
        <v>914</v>
      </c>
      <c r="E2112" s="195">
        <v>1</v>
      </c>
      <c r="F2112" s="196">
        <v>3.4482758620689655E-2</v>
      </c>
      <c r="G2112" s="195">
        <v>28</v>
      </c>
      <c r="H2112" s="196">
        <v>3.9386692924461945E-3</v>
      </c>
      <c r="I2112" s="195">
        <v>714</v>
      </c>
      <c r="J2112" s="196">
        <v>5.8715173842965691E-3</v>
      </c>
      <c r="K2112" s="195"/>
      <c r="L2112" s="196"/>
      <c r="M2112" s="195"/>
      <c r="N2112" s="196"/>
      <c r="O2112" s="197" t="s">
        <v>916</v>
      </c>
      <c r="P2112" s="198">
        <v>25.5</v>
      </c>
      <c r="Q2112" s="198">
        <v>25.5</v>
      </c>
      <c r="R2112" s="199"/>
      <c r="S2112" s="186"/>
    </row>
    <row r="2113" spans="1:19" s="184" customFormat="1" ht="15" customHeight="1">
      <c r="A2113" s="186"/>
      <c r="B2113" s="193" t="s">
        <v>716</v>
      </c>
      <c r="C2113" s="194" t="s">
        <v>943</v>
      </c>
      <c r="D2113" s="194" t="s">
        <v>914</v>
      </c>
      <c r="E2113" s="195"/>
      <c r="F2113" s="196"/>
      <c r="G2113" s="195">
        <v>7</v>
      </c>
      <c r="H2113" s="196">
        <v>9.8466732311154864E-4</v>
      </c>
      <c r="I2113" s="195">
        <v>115</v>
      </c>
      <c r="J2113" s="196">
        <v>9.4569257590210848E-4</v>
      </c>
      <c r="K2113" s="195"/>
      <c r="L2113" s="196"/>
      <c r="M2113" s="195"/>
      <c r="N2113" s="196"/>
      <c r="O2113" s="197" t="s">
        <v>963</v>
      </c>
      <c r="P2113" s="198">
        <v>16.428571428571427</v>
      </c>
      <c r="Q2113" s="198">
        <v>16.428571428571427</v>
      </c>
      <c r="R2113" s="199"/>
      <c r="S2113" s="186"/>
    </row>
    <row r="2114" spans="1:19" s="184" customFormat="1" ht="15" customHeight="1">
      <c r="A2114" s="186"/>
      <c r="B2114" s="193" t="s">
        <v>729</v>
      </c>
      <c r="C2114" s="194" t="s">
        <v>953</v>
      </c>
      <c r="D2114" s="194" t="s">
        <v>914</v>
      </c>
      <c r="E2114" s="195"/>
      <c r="F2114" s="196"/>
      <c r="G2114" s="195">
        <v>8</v>
      </c>
      <c r="H2114" s="196">
        <v>1.1253340835560557E-3</v>
      </c>
      <c r="I2114" s="195">
        <v>106</v>
      </c>
      <c r="J2114" s="196">
        <v>8.7168185257063911E-4</v>
      </c>
      <c r="K2114" s="195"/>
      <c r="L2114" s="196"/>
      <c r="M2114" s="195"/>
      <c r="N2114" s="196"/>
      <c r="O2114" s="197" t="s">
        <v>951</v>
      </c>
      <c r="P2114" s="198">
        <v>13.25</v>
      </c>
      <c r="Q2114" s="198">
        <v>13.25</v>
      </c>
      <c r="R2114" s="199"/>
      <c r="S2114" s="186"/>
    </row>
    <row r="2115" spans="1:19" s="184" customFormat="1" ht="15" customHeight="1">
      <c r="A2115" s="186"/>
      <c r="B2115" s="193" t="s">
        <v>334</v>
      </c>
      <c r="C2115" s="194" t="s">
        <v>1005</v>
      </c>
      <c r="D2115" s="194" t="s">
        <v>914</v>
      </c>
      <c r="E2115" s="195"/>
      <c r="F2115" s="196"/>
      <c r="G2115" s="195">
        <v>36</v>
      </c>
      <c r="H2115" s="196">
        <v>5.0640033760022502E-3</v>
      </c>
      <c r="I2115" s="195">
        <v>890</v>
      </c>
      <c r="J2115" s="196">
        <v>7.3188381961119698E-3</v>
      </c>
      <c r="K2115" s="195"/>
      <c r="L2115" s="196"/>
      <c r="M2115" s="195"/>
      <c r="N2115" s="196"/>
      <c r="O2115" s="197" t="s">
        <v>917</v>
      </c>
      <c r="P2115" s="198">
        <v>24.722222222222221</v>
      </c>
      <c r="Q2115" s="198">
        <v>24.722222222222221</v>
      </c>
      <c r="R2115" s="199"/>
      <c r="S2115" s="186"/>
    </row>
    <row r="2116" spans="1:19" s="184" customFormat="1" ht="15" customHeight="1">
      <c r="A2116" s="186"/>
      <c r="B2116" s="193" t="s">
        <v>369</v>
      </c>
      <c r="C2116" s="194" t="s">
        <v>1004</v>
      </c>
      <c r="D2116" s="194" t="s">
        <v>914</v>
      </c>
      <c r="E2116" s="195"/>
      <c r="F2116" s="196"/>
      <c r="G2116" s="195">
        <v>30</v>
      </c>
      <c r="H2116" s="196">
        <v>4.2200028133352087E-3</v>
      </c>
      <c r="I2116" s="195">
        <v>470</v>
      </c>
      <c r="J2116" s="196">
        <v>3.8650044406433998E-3</v>
      </c>
      <c r="K2116" s="195"/>
      <c r="L2116" s="196"/>
      <c r="M2116" s="195"/>
      <c r="N2116" s="196"/>
      <c r="O2116" s="197" t="s">
        <v>929</v>
      </c>
      <c r="P2116" s="198">
        <v>15.666666666666666</v>
      </c>
      <c r="Q2116" s="198">
        <v>15.666666666666666</v>
      </c>
      <c r="R2116" s="199"/>
      <c r="S2116" s="186"/>
    </row>
    <row r="2117" spans="1:19" s="184" customFormat="1" ht="15" customHeight="1">
      <c r="A2117" s="186"/>
      <c r="B2117" s="193" t="s">
        <v>575</v>
      </c>
      <c r="C2117" s="194" t="s">
        <v>924</v>
      </c>
      <c r="D2117" s="194" t="s">
        <v>914</v>
      </c>
      <c r="E2117" s="195"/>
      <c r="F2117" s="196"/>
      <c r="G2117" s="195">
        <v>38</v>
      </c>
      <c r="H2117" s="196">
        <v>5.3453368968912644E-3</v>
      </c>
      <c r="I2117" s="195">
        <v>743</v>
      </c>
      <c r="J2117" s="196">
        <v>6.1099963816979705E-3</v>
      </c>
      <c r="K2117" s="195"/>
      <c r="L2117" s="196"/>
      <c r="M2117" s="195"/>
      <c r="N2117" s="196"/>
      <c r="O2117" s="197" t="s">
        <v>931</v>
      </c>
      <c r="P2117" s="198">
        <v>19.55263157894737</v>
      </c>
      <c r="Q2117" s="198">
        <v>19.55263157894737</v>
      </c>
      <c r="R2117" s="199"/>
      <c r="S2117" s="186"/>
    </row>
    <row r="2118" spans="1:19" s="184" customFormat="1" ht="15" customHeight="1">
      <c r="A2118" s="186"/>
      <c r="B2118" s="193" t="s">
        <v>670</v>
      </c>
      <c r="C2118" s="194" t="s">
        <v>943</v>
      </c>
      <c r="D2118" s="194" t="s">
        <v>914</v>
      </c>
      <c r="E2118" s="195">
        <v>4</v>
      </c>
      <c r="F2118" s="196">
        <v>1.3289036544850499E-2</v>
      </c>
      <c r="G2118" s="195">
        <v>297</v>
      </c>
      <c r="H2118" s="196">
        <v>4.1778027852018569E-2</v>
      </c>
      <c r="I2118" s="195">
        <v>4437</v>
      </c>
      <c r="J2118" s="196">
        <v>3.6487286602414397E-2</v>
      </c>
      <c r="K2118" s="195"/>
      <c r="L2118" s="196"/>
      <c r="M2118" s="195"/>
      <c r="N2118" s="196"/>
      <c r="O2118" s="197" t="s">
        <v>952</v>
      </c>
      <c r="P2118" s="198">
        <v>14.939393939393939</v>
      </c>
      <c r="Q2118" s="198">
        <v>14.939393939393939</v>
      </c>
      <c r="R2118" s="199"/>
      <c r="S2118" s="186"/>
    </row>
    <row r="2119" spans="1:19" s="184" customFormat="1" ht="15" customHeight="1">
      <c r="A2119" s="186"/>
      <c r="B2119" s="193" t="s">
        <v>623</v>
      </c>
      <c r="C2119" s="194" t="s">
        <v>920</v>
      </c>
      <c r="D2119" s="194" t="s">
        <v>914</v>
      </c>
      <c r="E2119" s="195"/>
      <c r="F2119" s="196"/>
      <c r="G2119" s="195">
        <v>21</v>
      </c>
      <c r="H2119" s="196">
        <v>2.9540019693346463E-3</v>
      </c>
      <c r="I2119" s="195">
        <v>493</v>
      </c>
      <c r="J2119" s="196">
        <v>4.0541429558238213E-3</v>
      </c>
      <c r="K2119" s="195"/>
      <c r="L2119" s="196"/>
      <c r="M2119" s="195"/>
      <c r="N2119" s="196"/>
      <c r="O2119" s="197" t="s">
        <v>943</v>
      </c>
      <c r="P2119" s="198">
        <v>23.476190476190474</v>
      </c>
      <c r="Q2119" s="198">
        <v>23.476190476190474</v>
      </c>
      <c r="R2119" s="199"/>
      <c r="S2119" s="186"/>
    </row>
    <row r="2120" spans="1:19" s="184" customFormat="1" ht="15" customHeight="1">
      <c r="A2120" s="186"/>
      <c r="B2120" s="193" t="s">
        <v>531</v>
      </c>
      <c r="C2120" s="194" t="s">
        <v>1567</v>
      </c>
      <c r="D2120" s="194" t="s">
        <v>914</v>
      </c>
      <c r="E2120" s="195"/>
      <c r="F2120" s="196"/>
      <c r="G2120" s="195">
        <v>35</v>
      </c>
      <c r="H2120" s="196">
        <v>4.923336615557744E-3</v>
      </c>
      <c r="I2120" s="195">
        <v>566</v>
      </c>
      <c r="J2120" s="196">
        <v>4.654452156179073E-3</v>
      </c>
      <c r="K2120" s="195"/>
      <c r="L2120" s="196"/>
      <c r="M2120" s="195"/>
      <c r="N2120" s="196"/>
      <c r="O2120" s="197" t="s">
        <v>920</v>
      </c>
      <c r="P2120" s="198">
        <v>16.171428571428571</v>
      </c>
      <c r="Q2120" s="198">
        <v>16.171428571428571</v>
      </c>
      <c r="R2120" s="199"/>
      <c r="S2120" s="186"/>
    </row>
    <row r="2121" spans="1:19" s="184" customFormat="1" ht="15" customHeight="1">
      <c r="A2121" s="186"/>
      <c r="B2121" s="193" t="s">
        <v>669</v>
      </c>
      <c r="C2121" s="194" t="s">
        <v>943</v>
      </c>
      <c r="D2121" s="194" t="s">
        <v>914</v>
      </c>
      <c r="E2121" s="195"/>
      <c r="F2121" s="196"/>
      <c r="G2121" s="195">
        <v>29</v>
      </c>
      <c r="H2121" s="196">
        <v>4.0793360528907016E-3</v>
      </c>
      <c r="I2121" s="195">
        <v>544</v>
      </c>
      <c r="J2121" s="196">
        <v>4.4735370547021478E-3</v>
      </c>
      <c r="K2121" s="195"/>
      <c r="L2121" s="196"/>
      <c r="M2121" s="195"/>
      <c r="N2121" s="196"/>
      <c r="O2121" s="197" t="s">
        <v>931</v>
      </c>
      <c r="P2121" s="198">
        <v>18.758620689655171</v>
      </c>
      <c r="Q2121" s="198">
        <v>18.758620689655171</v>
      </c>
      <c r="R2121" s="199"/>
      <c r="S2121" s="186"/>
    </row>
    <row r="2122" spans="1:19" s="184" customFormat="1" ht="15" customHeight="1">
      <c r="A2122" s="186"/>
      <c r="B2122" s="193" t="s">
        <v>603</v>
      </c>
      <c r="C2122" s="194" t="s">
        <v>929</v>
      </c>
      <c r="D2122" s="194" t="s">
        <v>914</v>
      </c>
      <c r="E2122" s="195"/>
      <c r="F2122" s="196"/>
      <c r="G2122" s="195">
        <v>24</v>
      </c>
      <c r="H2122" s="196">
        <v>3.3760022506681671E-3</v>
      </c>
      <c r="I2122" s="195">
        <v>626</v>
      </c>
      <c r="J2122" s="196">
        <v>5.1478569783888692E-3</v>
      </c>
      <c r="K2122" s="195"/>
      <c r="L2122" s="196"/>
      <c r="M2122" s="195"/>
      <c r="N2122" s="196"/>
      <c r="O2122" s="197" t="s">
        <v>952</v>
      </c>
      <c r="P2122" s="198">
        <v>26.083333333333332</v>
      </c>
      <c r="Q2122" s="198">
        <v>26.083333333333332</v>
      </c>
      <c r="R2122" s="199"/>
      <c r="S2122" s="186"/>
    </row>
    <row r="2123" spans="1:19" s="184" customFormat="1" ht="18.75" customHeight="1">
      <c r="A2123" s="186"/>
      <c r="B2123" s="200" t="s">
        <v>1006</v>
      </c>
      <c r="C2123" s="201"/>
      <c r="D2123" s="201"/>
      <c r="E2123" s="202">
        <v>1</v>
      </c>
      <c r="F2123" s="203">
        <v>0.125</v>
      </c>
      <c r="G2123" s="202">
        <v>7</v>
      </c>
      <c r="H2123" s="203">
        <v>9.8466732311154864E-4</v>
      </c>
      <c r="I2123" s="202">
        <v>152</v>
      </c>
      <c r="J2123" s="203">
        <v>1.2499588829314825E-3</v>
      </c>
      <c r="K2123" s="202"/>
      <c r="L2123" s="203"/>
      <c r="M2123" s="202"/>
      <c r="N2123" s="203"/>
      <c r="O2123" s="201"/>
      <c r="P2123" s="204">
        <v>21.714285714285715</v>
      </c>
      <c r="Q2123" s="204">
        <v>21.714285714285715</v>
      </c>
      <c r="R2123" s="205">
        <v>7.8571428571428568</v>
      </c>
      <c r="S2123" s="186"/>
    </row>
    <row r="2124" spans="1:19" s="184" customFormat="1" ht="18" customHeight="1">
      <c r="A2124" s="186"/>
      <c r="B2124" s="200" t="s">
        <v>1007</v>
      </c>
      <c r="C2124" s="201"/>
      <c r="D2124" s="201"/>
      <c r="E2124" s="202">
        <v>0</v>
      </c>
      <c r="F2124" s="203">
        <v>0</v>
      </c>
      <c r="G2124" s="202">
        <v>139</v>
      </c>
      <c r="H2124" s="203">
        <v>1.9552679701786469E-2</v>
      </c>
      <c r="I2124" s="202">
        <v>2127</v>
      </c>
      <c r="J2124" s="203">
        <v>1.7491200947337259E-2</v>
      </c>
      <c r="K2124" s="202"/>
      <c r="L2124" s="203"/>
      <c r="M2124" s="202"/>
      <c r="N2124" s="203"/>
      <c r="O2124" s="201"/>
      <c r="P2124" s="204">
        <v>15.302158273381295</v>
      </c>
      <c r="Q2124" s="204">
        <v>15.302158273381295</v>
      </c>
      <c r="R2124" s="206"/>
      <c r="S2124" s="186"/>
    </row>
    <row r="2125" spans="1:19" s="184" customFormat="1" ht="18" customHeight="1">
      <c r="A2125" s="186"/>
      <c r="B2125" s="207" t="s">
        <v>887</v>
      </c>
      <c r="C2125" s="208"/>
      <c r="D2125" s="208"/>
      <c r="E2125" s="209">
        <v>19</v>
      </c>
      <c r="F2125" s="210">
        <v>2.6655443322109989E-3</v>
      </c>
      <c r="G2125" s="209">
        <v>7109</v>
      </c>
      <c r="H2125" s="210">
        <v>1</v>
      </c>
      <c r="I2125" s="209">
        <v>121604</v>
      </c>
      <c r="J2125" s="210">
        <v>1</v>
      </c>
      <c r="K2125" s="209"/>
      <c r="L2125" s="210"/>
      <c r="M2125" s="209"/>
      <c r="N2125" s="210"/>
      <c r="O2125" s="208"/>
      <c r="P2125" s="211">
        <v>17.105640737093825</v>
      </c>
      <c r="Q2125" s="211">
        <v>17.105640737093825</v>
      </c>
      <c r="R2125" s="212">
        <v>7.8571428571428568</v>
      </c>
      <c r="S2125" s="186"/>
    </row>
    <row r="2126" spans="1:19" s="184" customFormat="1" ht="15.75" customHeight="1">
      <c r="A2126" s="186"/>
      <c r="B2126" s="255" t="s">
        <v>988</v>
      </c>
      <c r="C2126" s="255"/>
      <c r="D2126" s="255"/>
      <c r="E2126" s="255"/>
      <c r="F2126" s="255"/>
      <c r="G2126" s="255"/>
      <c r="H2126" s="255"/>
      <c r="I2126" s="255"/>
      <c r="J2126" s="255"/>
      <c r="K2126" s="255"/>
      <c r="L2126" s="255"/>
      <c r="M2126" s="255"/>
      <c r="N2126" s="255"/>
      <c r="O2126" s="255"/>
      <c r="P2126" s="255"/>
      <c r="Q2126" s="255"/>
      <c r="R2126" s="255"/>
      <c r="S2126" s="186"/>
    </row>
    <row r="2127" spans="1:19" s="184" customFormat="1" ht="9" customHeight="1">
      <c r="A2127" s="186"/>
      <c r="B2127" s="186"/>
      <c r="C2127" s="186"/>
      <c r="D2127" s="186"/>
      <c r="E2127" s="186"/>
      <c r="F2127" s="186"/>
      <c r="G2127" s="186"/>
      <c r="H2127" s="186"/>
      <c r="I2127" s="186"/>
      <c r="J2127" s="186"/>
      <c r="K2127" s="186"/>
      <c r="L2127" s="186"/>
      <c r="M2127" s="186"/>
      <c r="N2127" s="186"/>
      <c r="O2127" s="186"/>
      <c r="P2127" s="186"/>
      <c r="Q2127" s="186"/>
      <c r="R2127" s="186"/>
      <c r="S2127" s="186"/>
    </row>
    <row r="2128" spans="1:19" s="184" customFormat="1" ht="9" customHeight="1">
      <c r="A2128" s="186"/>
      <c r="B2128" s="186"/>
      <c r="C2128" s="186"/>
      <c r="D2128" s="186"/>
      <c r="E2128" s="186"/>
      <c r="F2128" s="186"/>
      <c r="G2128" s="186"/>
      <c r="H2128" s="186"/>
      <c r="I2128" s="186"/>
      <c r="J2128" s="186"/>
      <c r="K2128" s="186"/>
      <c r="L2128" s="186"/>
      <c r="M2128" s="186"/>
      <c r="N2128" s="186"/>
      <c r="O2128" s="186"/>
      <c r="P2128" s="186"/>
      <c r="Q2128" s="186"/>
      <c r="R2128" s="186"/>
      <c r="S2128" s="186"/>
    </row>
    <row r="2129" spans="1:19" s="184" customFormat="1" ht="18" customHeight="1">
      <c r="A2129" s="186"/>
      <c r="B2129" s="187" t="s">
        <v>3721</v>
      </c>
      <c r="C2129" s="186"/>
      <c r="D2129" s="186"/>
      <c r="E2129" s="186"/>
      <c r="F2129" s="186"/>
      <c r="G2129" s="186"/>
      <c r="H2129" s="186"/>
      <c r="I2129" s="186"/>
      <c r="J2129" s="186"/>
      <c r="K2129" s="186"/>
      <c r="L2129" s="186"/>
      <c r="M2129" s="186"/>
      <c r="N2129" s="186"/>
      <c r="O2129" s="186"/>
      <c r="P2129" s="186"/>
      <c r="Q2129" s="186"/>
      <c r="R2129" s="186"/>
      <c r="S2129" s="186"/>
    </row>
    <row r="2130" spans="1:19" s="184" customFormat="1" ht="27" customHeight="1">
      <c r="A2130" s="186"/>
      <c r="B2130" s="247"/>
      <c r="C2130" s="188"/>
      <c r="D2130" s="248"/>
      <c r="E2130" s="248"/>
      <c r="F2130" s="248"/>
      <c r="G2130" s="249" t="s">
        <v>893</v>
      </c>
      <c r="H2130" s="249"/>
      <c r="I2130" s="249"/>
      <c r="J2130" s="249"/>
      <c r="K2130" s="249"/>
      <c r="L2130" s="249"/>
      <c r="M2130" s="249"/>
      <c r="N2130" s="249"/>
      <c r="O2130" s="249"/>
      <c r="P2130" s="249"/>
      <c r="Q2130" s="249"/>
      <c r="R2130" s="249"/>
      <c r="S2130" s="186"/>
    </row>
    <row r="2131" spans="1:19" s="184" customFormat="1" ht="18" customHeight="1">
      <c r="A2131" s="186"/>
      <c r="B2131" s="247"/>
      <c r="C2131" s="189"/>
      <c r="D2131" s="248"/>
      <c r="E2131" s="248"/>
      <c r="F2131" s="248"/>
      <c r="G2131" s="250" t="s">
        <v>839</v>
      </c>
      <c r="H2131" s="250"/>
      <c r="I2131" s="250"/>
      <c r="J2131" s="250"/>
      <c r="K2131" s="251" t="s">
        <v>894</v>
      </c>
      <c r="L2131" s="251"/>
      <c r="M2131" s="251"/>
      <c r="N2131" s="251"/>
      <c r="O2131" s="251" t="s">
        <v>895</v>
      </c>
      <c r="P2131" s="252" t="s">
        <v>896</v>
      </c>
      <c r="Q2131" s="252"/>
      <c r="R2131" s="252"/>
      <c r="S2131" s="186"/>
    </row>
    <row r="2132" spans="1:19" s="184" customFormat="1" ht="18" customHeight="1">
      <c r="A2132" s="186"/>
      <c r="B2132" s="253" t="s">
        <v>275</v>
      </c>
      <c r="C2132" s="250" t="s">
        <v>998</v>
      </c>
      <c r="D2132" s="250" t="s">
        <v>897</v>
      </c>
      <c r="E2132" s="254" t="s">
        <v>849</v>
      </c>
      <c r="F2132" s="254"/>
      <c r="G2132" s="250" t="s">
        <v>898</v>
      </c>
      <c r="H2132" s="250"/>
      <c r="I2132" s="250" t="s">
        <v>899</v>
      </c>
      <c r="J2132" s="250"/>
      <c r="K2132" s="251" t="s">
        <v>898</v>
      </c>
      <c r="L2132" s="251"/>
      <c r="M2132" s="251" t="s">
        <v>899</v>
      </c>
      <c r="N2132" s="251"/>
      <c r="O2132" s="251"/>
      <c r="P2132" s="252"/>
      <c r="Q2132" s="252"/>
      <c r="R2132" s="252"/>
      <c r="S2132" s="186"/>
    </row>
    <row r="2133" spans="1:19" s="184" customFormat="1" ht="45.75" customHeight="1">
      <c r="A2133" s="186"/>
      <c r="B2133" s="253"/>
      <c r="C2133" s="250"/>
      <c r="D2133" s="250"/>
      <c r="E2133" s="190" t="s">
        <v>900</v>
      </c>
      <c r="F2133" s="190" t="s">
        <v>901</v>
      </c>
      <c r="G2133" s="190" t="s">
        <v>900</v>
      </c>
      <c r="H2133" s="191" t="s">
        <v>902</v>
      </c>
      <c r="I2133" s="190" t="s">
        <v>900</v>
      </c>
      <c r="J2133" s="191" t="s">
        <v>902</v>
      </c>
      <c r="K2133" s="191" t="s">
        <v>900</v>
      </c>
      <c r="L2133" s="191" t="s">
        <v>901</v>
      </c>
      <c r="M2133" s="191" t="s">
        <v>900</v>
      </c>
      <c r="N2133" s="191" t="s">
        <v>901</v>
      </c>
      <c r="O2133" s="251"/>
      <c r="P2133" s="191" t="s">
        <v>903</v>
      </c>
      <c r="Q2133" s="191" t="s">
        <v>904</v>
      </c>
      <c r="R2133" s="192" t="s">
        <v>905</v>
      </c>
      <c r="S2133" s="186"/>
    </row>
    <row r="2134" spans="1:19" s="184" customFormat="1" ht="15" customHeight="1">
      <c r="A2134" s="186"/>
      <c r="B2134" s="193" t="s">
        <v>392</v>
      </c>
      <c r="C2134" s="194" t="s">
        <v>1000</v>
      </c>
      <c r="D2134" s="194" t="s">
        <v>914</v>
      </c>
      <c r="E2134" s="195"/>
      <c r="F2134" s="196"/>
      <c r="G2134" s="195">
        <v>3</v>
      </c>
      <c r="H2134" s="196">
        <v>3.4965034965034965E-3</v>
      </c>
      <c r="I2134" s="195">
        <v>38</v>
      </c>
      <c r="J2134" s="196">
        <v>1.7755349967292777E-3</v>
      </c>
      <c r="K2134" s="195"/>
      <c r="L2134" s="196"/>
      <c r="M2134" s="195"/>
      <c r="N2134" s="196"/>
      <c r="O2134" s="197" t="s">
        <v>923</v>
      </c>
      <c r="P2134" s="198">
        <v>12.666666666666666</v>
      </c>
      <c r="Q2134" s="198">
        <v>12.666666666666666</v>
      </c>
      <c r="R2134" s="199"/>
      <c r="S2134" s="186"/>
    </row>
    <row r="2135" spans="1:19" s="184" customFormat="1" ht="15" customHeight="1">
      <c r="A2135" s="186"/>
      <c r="B2135" s="193" t="s">
        <v>513</v>
      </c>
      <c r="C2135" s="194" t="s">
        <v>999</v>
      </c>
      <c r="D2135" s="194" t="s">
        <v>914</v>
      </c>
      <c r="E2135" s="195"/>
      <c r="F2135" s="196"/>
      <c r="G2135" s="195">
        <v>34</v>
      </c>
      <c r="H2135" s="196">
        <v>3.9627039627039624E-2</v>
      </c>
      <c r="I2135" s="195">
        <v>739</v>
      </c>
      <c r="J2135" s="196">
        <v>3.4529483225866742E-2</v>
      </c>
      <c r="K2135" s="195">
        <v>5</v>
      </c>
      <c r="L2135" s="196">
        <v>0.14705882352941177</v>
      </c>
      <c r="M2135" s="195">
        <v>93</v>
      </c>
      <c r="N2135" s="196">
        <v>0.12584573748308525</v>
      </c>
      <c r="O2135" s="197" t="s">
        <v>920</v>
      </c>
      <c r="P2135" s="198">
        <v>21.735294117647058</v>
      </c>
      <c r="Q2135" s="198">
        <v>17.103448275862068</v>
      </c>
      <c r="R2135" s="199"/>
      <c r="S2135" s="186"/>
    </row>
    <row r="2136" spans="1:19" s="184" customFormat="1" ht="15" customHeight="1">
      <c r="A2136" s="186"/>
      <c r="B2136" s="193" t="s">
        <v>285</v>
      </c>
      <c r="C2136" s="194" t="s">
        <v>1003</v>
      </c>
      <c r="D2136" s="194" t="s">
        <v>914</v>
      </c>
      <c r="E2136" s="195">
        <v>1</v>
      </c>
      <c r="F2136" s="196">
        <v>2.8571428571428571E-2</v>
      </c>
      <c r="G2136" s="195">
        <v>34</v>
      </c>
      <c r="H2136" s="196">
        <v>3.9627039627039624E-2</v>
      </c>
      <c r="I2136" s="195">
        <v>1226</v>
      </c>
      <c r="J2136" s="196">
        <v>5.728436594710775E-2</v>
      </c>
      <c r="K2136" s="195">
        <v>5</v>
      </c>
      <c r="L2136" s="196">
        <v>0.14705882352941177</v>
      </c>
      <c r="M2136" s="195">
        <v>553</v>
      </c>
      <c r="N2136" s="196">
        <v>0.45106035889070145</v>
      </c>
      <c r="O2136" s="197" t="s">
        <v>917</v>
      </c>
      <c r="P2136" s="198">
        <v>36.058823529411768</v>
      </c>
      <c r="Q2136" s="198">
        <v>18.03448275862069</v>
      </c>
      <c r="R2136" s="199"/>
      <c r="S2136" s="186"/>
    </row>
    <row r="2137" spans="1:19" s="184" customFormat="1" ht="15" customHeight="1">
      <c r="A2137" s="186"/>
      <c r="B2137" s="193" t="s">
        <v>357</v>
      </c>
      <c r="C2137" s="194" t="s">
        <v>1004</v>
      </c>
      <c r="D2137" s="194" t="s">
        <v>914</v>
      </c>
      <c r="E2137" s="195"/>
      <c r="F2137" s="196"/>
      <c r="G2137" s="195">
        <v>2</v>
      </c>
      <c r="H2137" s="196">
        <v>2.331002331002331E-3</v>
      </c>
      <c r="I2137" s="195">
        <v>33</v>
      </c>
      <c r="J2137" s="196">
        <v>1.5419119708438463E-3</v>
      </c>
      <c r="K2137" s="195"/>
      <c r="L2137" s="196"/>
      <c r="M2137" s="195"/>
      <c r="N2137" s="196"/>
      <c r="O2137" s="197" t="s">
        <v>922</v>
      </c>
      <c r="P2137" s="198">
        <v>16.5</v>
      </c>
      <c r="Q2137" s="198">
        <v>16.5</v>
      </c>
      <c r="R2137" s="199"/>
      <c r="S2137" s="186"/>
    </row>
    <row r="2138" spans="1:19" s="184" customFormat="1" ht="15" customHeight="1">
      <c r="A2138" s="186"/>
      <c r="B2138" s="193" t="s">
        <v>711</v>
      </c>
      <c r="C2138" s="194" t="s">
        <v>917</v>
      </c>
      <c r="D2138" s="194" t="s">
        <v>914</v>
      </c>
      <c r="E2138" s="195"/>
      <c r="F2138" s="196"/>
      <c r="G2138" s="195">
        <v>62</v>
      </c>
      <c r="H2138" s="196">
        <v>7.2261072261072257E-2</v>
      </c>
      <c r="I2138" s="195">
        <v>3642</v>
      </c>
      <c r="J2138" s="196">
        <v>0.17017101205494814</v>
      </c>
      <c r="K2138" s="195">
        <v>3</v>
      </c>
      <c r="L2138" s="196">
        <v>4.8387096774193547E-2</v>
      </c>
      <c r="M2138" s="195">
        <v>2386</v>
      </c>
      <c r="N2138" s="196">
        <v>0.65513454146073591</v>
      </c>
      <c r="O2138" s="197" t="s">
        <v>930</v>
      </c>
      <c r="P2138" s="198">
        <v>58.741935483870968</v>
      </c>
      <c r="Q2138" s="198">
        <v>19.762711864406779</v>
      </c>
      <c r="R2138" s="199"/>
      <c r="S2138" s="186"/>
    </row>
    <row r="2139" spans="1:19" s="184" customFormat="1" ht="15" customHeight="1">
      <c r="A2139" s="186"/>
      <c r="B2139" s="193" t="s">
        <v>358</v>
      </c>
      <c r="C2139" s="194" t="s">
        <v>1004</v>
      </c>
      <c r="D2139" s="194" t="s">
        <v>914</v>
      </c>
      <c r="E2139" s="195"/>
      <c r="F2139" s="196"/>
      <c r="G2139" s="195">
        <v>2</v>
      </c>
      <c r="H2139" s="196">
        <v>2.331002331002331E-3</v>
      </c>
      <c r="I2139" s="195">
        <v>16</v>
      </c>
      <c r="J2139" s="196">
        <v>7.4759368283338007E-4</v>
      </c>
      <c r="K2139" s="195"/>
      <c r="L2139" s="196"/>
      <c r="M2139" s="195"/>
      <c r="N2139" s="196"/>
      <c r="O2139" s="197" t="s">
        <v>939</v>
      </c>
      <c r="P2139" s="198">
        <v>8</v>
      </c>
      <c r="Q2139" s="198">
        <v>8</v>
      </c>
      <c r="R2139" s="199"/>
      <c r="S2139" s="186"/>
    </row>
    <row r="2140" spans="1:19" s="184" customFormat="1" ht="15" customHeight="1">
      <c r="A2140" s="186"/>
      <c r="B2140" s="193" t="s">
        <v>410</v>
      </c>
      <c r="C2140" s="194" t="s">
        <v>1000</v>
      </c>
      <c r="D2140" s="194" t="s">
        <v>914</v>
      </c>
      <c r="E2140" s="195"/>
      <c r="F2140" s="196"/>
      <c r="G2140" s="195">
        <v>3</v>
      </c>
      <c r="H2140" s="196">
        <v>3.4965034965034965E-3</v>
      </c>
      <c r="I2140" s="195">
        <v>39</v>
      </c>
      <c r="J2140" s="196">
        <v>1.8222596019063638E-3</v>
      </c>
      <c r="K2140" s="195"/>
      <c r="L2140" s="196"/>
      <c r="M2140" s="195"/>
      <c r="N2140" s="196"/>
      <c r="O2140" s="197" t="s">
        <v>939</v>
      </c>
      <c r="P2140" s="198">
        <v>13</v>
      </c>
      <c r="Q2140" s="198">
        <v>13</v>
      </c>
      <c r="R2140" s="199"/>
      <c r="S2140" s="186"/>
    </row>
    <row r="2141" spans="1:19" s="184" customFormat="1" ht="15" customHeight="1">
      <c r="A2141" s="186"/>
      <c r="B2141" s="193" t="s">
        <v>352</v>
      </c>
      <c r="C2141" s="194" t="s">
        <v>1004</v>
      </c>
      <c r="D2141" s="194" t="s">
        <v>914</v>
      </c>
      <c r="E2141" s="195"/>
      <c r="F2141" s="196"/>
      <c r="G2141" s="195">
        <v>2</v>
      </c>
      <c r="H2141" s="196">
        <v>2.331002331002331E-3</v>
      </c>
      <c r="I2141" s="195">
        <v>30</v>
      </c>
      <c r="J2141" s="196">
        <v>1.4017381553125877E-3</v>
      </c>
      <c r="K2141" s="195"/>
      <c r="L2141" s="196"/>
      <c r="M2141" s="195"/>
      <c r="N2141" s="196"/>
      <c r="O2141" s="197" t="s">
        <v>941</v>
      </c>
      <c r="P2141" s="198">
        <v>15</v>
      </c>
      <c r="Q2141" s="198">
        <v>15</v>
      </c>
      <c r="R2141" s="199"/>
      <c r="S2141" s="186"/>
    </row>
    <row r="2142" spans="1:19" s="184" customFormat="1" ht="15" customHeight="1">
      <c r="A2142" s="186"/>
      <c r="B2142" s="193" t="s">
        <v>409</v>
      </c>
      <c r="C2142" s="194" t="s">
        <v>1000</v>
      </c>
      <c r="D2142" s="194" t="s">
        <v>914</v>
      </c>
      <c r="E2142" s="195"/>
      <c r="F2142" s="196"/>
      <c r="G2142" s="195">
        <v>2</v>
      </c>
      <c r="H2142" s="196">
        <v>2.331002331002331E-3</v>
      </c>
      <c r="I2142" s="195">
        <v>41</v>
      </c>
      <c r="J2142" s="196">
        <v>1.9157088122605363E-3</v>
      </c>
      <c r="K2142" s="195"/>
      <c r="L2142" s="196"/>
      <c r="M2142" s="195"/>
      <c r="N2142" s="196"/>
      <c r="O2142" s="197" t="s">
        <v>929</v>
      </c>
      <c r="P2142" s="198">
        <v>20.5</v>
      </c>
      <c r="Q2142" s="198">
        <v>20.5</v>
      </c>
      <c r="R2142" s="199"/>
      <c r="S2142" s="186"/>
    </row>
    <row r="2143" spans="1:19" s="184" customFormat="1" ht="15" customHeight="1">
      <c r="A2143" s="186"/>
      <c r="B2143" s="193" t="s">
        <v>506</v>
      </c>
      <c r="C2143" s="194" t="s">
        <v>999</v>
      </c>
      <c r="D2143" s="194" t="s">
        <v>914</v>
      </c>
      <c r="E2143" s="195"/>
      <c r="F2143" s="196"/>
      <c r="G2143" s="195">
        <v>60</v>
      </c>
      <c r="H2143" s="196">
        <v>6.9930069930069935E-2</v>
      </c>
      <c r="I2143" s="195">
        <v>1409</v>
      </c>
      <c r="J2143" s="196">
        <v>6.5834968694514537E-2</v>
      </c>
      <c r="K2143" s="195">
        <v>12</v>
      </c>
      <c r="L2143" s="196">
        <v>0.2</v>
      </c>
      <c r="M2143" s="195">
        <v>185</v>
      </c>
      <c r="N2143" s="196">
        <v>0.13129879347054649</v>
      </c>
      <c r="O2143" s="197" t="s">
        <v>936</v>
      </c>
      <c r="P2143" s="198">
        <v>23.483333333333334</v>
      </c>
      <c r="Q2143" s="198">
        <v>18</v>
      </c>
      <c r="R2143" s="199"/>
      <c r="S2143" s="186"/>
    </row>
    <row r="2144" spans="1:19" s="184" customFormat="1" ht="15" customHeight="1">
      <c r="A2144" s="186"/>
      <c r="B2144" s="193" t="s">
        <v>500</v>
      </c>
      <c r="C2144" s="194" t="s">
        <v>999</v>
      </c>
      <c r="D2144" s="194" t="s">
        <v>914</v>
      </c>
      <c r="E2144" s="195"/>
      <c r="F2144" s="196"/>
      <c r="G2144" s="195">
        <v>14</v>
      </c>
      <c r="H2144" s="196">
        <v>1.6317016317016316E-2</v>
      </c>
      <c r="I2144" s="195">
        <v>367</v>
      </c>
      <c r="J2144" s="196">
        <v>1.7147930099990653E-2</v>
      </c>
      <c r="K2144" s="195">
        <v>2</v>
      </c>
      <c r="L2144" s="196">
        <v>0.14285714285714285</v>
      </c>
      <c r="M2144" s="195">
        <v>52</v>
      </c>
      <c r="N2144" s="196">
        <v>0.14168937329700274</v>
      </c>
      <c r="O2144" s="197" t="s">
        <v>921</v>
      </c>
      <c r="P2144" s="198">
        <v>26.214285714285715</v>
      </c>
      <c r="Q2144" s="198">
        <v>21.25</v>
      </c>
      <c r="R2144" s="199"/>
      <c r="S2144" s="186"/>
    </row>
    <row r="2145" spans="1:19" s="184" customFormat="1" ht="15" customHeight="1">
      <c r="A2145" s="186"/>
      <c r="B2145" s="193" t="s">
        <v>760</v>
      </c>
      <c r="C2145" s="194" t="s">
        <v>1003</v>
      </c>
      <c r="D2145" s="194" t="s">
        <v>914</v>
      </c>
      <c r="E2145" s="195"/>
      <c r="F2145" s="196"/>
      <c r="G2145" s="195">
        <v>12</v>
      </c>
      <c r="H2145" s="196">
        <v>1.3986013986013986E-2</v>
      </c>
      <c r="I2145" s="195">
        <v>195</v>
      </c>
      <c r="J2145" s="196">
        <v>9.1112980095318201E-3</v>
      </c>
      <c r="K2145" s="195"/>
      <c r="L2145" s="196"/>
      <c r="M2145" s="195"/>
      <c r="N2145" s="196"/>
      <c r="O2145" s="197" t="s">
        <v>920</v>
      </c>
      <c r="P2145" s="198">
        <v>16.25</v>
      </c>
      <c r="Q2145" s="198">
        <v>16.25</v>
      </c>
      <c r="R2145" s="199"/>
      <c r="S2145" s="186"/>
    </row>
    <row r="2146" spans="1:19" s="184" customFormat="1" ht="15" customHeight="1">
      <c r="A2146" s="186"/>
      <c r="B2146" s="193" t="s">
        <v>305</v>
      </c>
      <c r="C2146" s="194" t="s">
        <v>1003</v>
      </c>
      <c r="D2146" s="194" t="s">
        <v>914</v>
      </c>
      <c r="E2146" s="195"/>
      <c r="F2146" s="196"/>
      <c r="G2146" s="195">
        <v>66</v>
      </c>
      <c r="H2146" s="196">
        <v>7.6923076923076927E-2</v>
      </c>
      <c r="I2146" s="195">
        <v>1567</v>
      </c>
      <c r="J2146" s="196">
        <v>7.3217456312494156E-2</v>
      </c>
      <c r="K2146" s="195">
        <v>6</v>
      </c>
      <c r="L2146" s="196">
        <v>9.0909090909090912E-2</v>
      </c>
      <c r="M2146" s="195">
        <v>106</v>
      </c>
      <c r="N2146" s="196">
        <v>6.7645181876196558E-2</v>
      </c>
      <c r="O2146" s="197" t="s">
        <v>918</v>
      </c>
      <c r="P2146" s="198">
        <v>23.742424242424242</v>
      </c>
      <c r="Q2146" s="198">
        <v>21.35</v>
      </c>
      <c r="R2146" s="199"/>
      <c r="S2146" s="186"/>
    </row>
    <row r="2147" spans="1:19" s="184" customFormat="1" ht="15" customHeight="1">
      <c r="A2147" s="186"/>
      <c r="B2147" s="193" t="s">
        <v>493</v>
      </c>
      <c r="C2147" s="194" t="s">
        <v>999</v>
      </c>
      <c r="D2147" s="194" t="s">
        <v>914</v>
      </c>
      <c r="E2147" s="195"/>
      <c r="F2147" s="196"/>
      <c r="G2147" s="195">
        <v>8</v>
      </c>
      <c r="H2147" s="196">
        <v>9.324009324009324E-3</v>
      </c>
      <c r="I2147" s="195">
        <v>205</v>
      </c>
      <c r="J2147" s="196">
        <v>9.5785440613026813E-3</v>
      </c>
      <c r="K2147" s="195">
        <v>1</v>
      </c>
      <c r="L2147" s="196">
        <v>0.125</v>
      </c>
      <c r="M2147" s="195">
        <v>30</v>
      </c>
      <c r="N2147" s="196">
        <v>0.14634146341463414</v>
      </c>
      <c r="O2147" s="197" t="s">
        <v>915</v>
      </c>
      <c r="P2147" s="198">
        <v>25.625</v>
      </c>
      <c r="Q2147" s="198">
        <v>20.714285714285715</v>
      </c>
      <c r="R2147" s="199"/>
      <c r="S2147" s="186"/>
    </row>
    <row r="2148" spans="1:19" s="184" customFormat="1" ht="15" customHeight="1">
      <c r="A2148" s="186"/>
      <c r="B2148" s="193" t="s">
        <v>683</v>
      </c>
      <c r="C2148" s="194" t="s">
        <v>936</v>
      </c>
      <c r="D2148" s="194" t="s">
        <v>914</v>
      </c>
      <c r="E2148" s="195"/>
      <c r="F2148" s="196"/>
      <c r="G2148" s="195">
        <v>3</v>
      </c>
      <c r="H2148" s="196">
        <v>3.4965034965034965E-3</v>
      </c>
      <c r="I2148" s="195">
        <v>43</v>
      </c>
      <c r="J2148" s="196">
        <v>2.0091580226147088E-3</v>
      </c>
      <c r="K2148" s="195"/>
      <c r="L2148" s="196"/>
      <c r="M2148" s="195"/>
      <c r="N2148" s="196"/>
      <c r="O2148" s="197" t="s">
        <v>951</v>
      </c>
      <c r="P2148" s="198">
        <v>14.333333333333334</v>
      </c>
      <c r="Q2148" s="198">
        <v>14.333333333333334</v>
      </c>
      <c r="R2148" s="199"/>
      <c r="S2148" s="186"/>
    </row>
    <row r="2149" spans="1:19" s="184" customFormat="1" ht="15" customHeight="1">
      <c r="A2149" s="186"/>
      <c r="B2149" s="193" t="s">
        <v>282</v>
      </c>
      <c r="C2149" s="194" t="s">
        <v>1003</v>
      </c>
      <c r="D2149" s="194" t="s">
        <v>914</v>
      </c>
      <c r="E2149" s="195"/>
      <c r="F2149" s="196"/>
      <c r="G2149" s="195">
        <v>4</v>
      </c>
      <c r="H2149" s="196">
        <v>4.662004662004662E-3</v>
      </c>
      <c r="I2149" s="195">
        <v>101</v>
      </c>
      <c r="J2149" s="196">
        <v>4.7191851228857119E-3</v>
      </c>
      <c r="K2149" s="195">
        <v>1</v>
      </c>
      <c r="L2149" s="196">
        <v>0.25</v>
      </c>
      <c r="M2149" s="195">
        <v>4</v>
      </c>
      <c r="N2149" s="196">
        <v>3.9603960396039604E-2</v>
      </c>
      <c r="O2149" s="197" t="s">
        <v>915</v>
      </c>
      <c r="P2149" s="198">
        <v>25.25</v>
      </c>
      <c r="Q2149" s="198">
        <v>22.333333333333332</v>
      </c>
      <c r="R2149" s="199"/>
      <c r="S2149" s="186"/>
    </row>
    <row r="2150" spans="1:19" s="184" customFormat="1" ht="15" customHeight="1">
      <c r="A2150" s="186"/>
      <c r="B2150" s="193" t="s">
        <v>435</v>
      </c>
      <c r="C2150" s="194" t="s">
        <v>1001</v>
      </c>
      <c r="D2150" s="194" t="s">
        <v>914</v>
      </c>
      <c r="E2150" s="195"/>
      <c r="F2150" s="196"/>
      <c r="G2150" s="195">
        <v>5</v>
      </c>
      <c r="H2150" s="196">
        <v>5.8275058275058279E-3</v>
      </c>
      <c r="I2150" s="195">
        <v>84</v>
      </c>
      <c r="J2150" s="196">
        <v>3.9248668348752453E-3</v>
      </c>
      <c r="K2150" s="195"/>
      <c r="L2150" s="196"/>
      <c r="M2150" s="195"/>
      <c r="N2150" s="196"/>
      <c r="O2150" s="197" t="s">
        <v>943</v>
      </c>
      <c r="P2150" s="198">
        <v>16.8</v>
      </c>
      <c r="Q2150" s="198">
        <v>16.8</v>
      </c>
      <c r="R2150" s="199"/>
      <c r="S2150" s="186"/>
    </row>
    <row r="2151" spans="1:19" s="184" customFormat="1" ht="15" customHeight="1">
      <c r="A2151" s="186"/>
      <c r="B2151" s="193" t="s">
        <v>286</v>
      </c>
      <c r="C2151" s="194" t="s">
        <v>1003</v>
      </c>
      <c r="D2151" s="194" t="s">
        <v>914</v>
      </c>
      <c r="E2151" s="195"/>
      <c r="F2151" s="196"/>
      <c r="G2151" s="195">
        <v>4</v>
      </c>
      <c r="H2151" s="196">
        <v>4.662004662004662E-3</v>
      </c>
      <c r="I2151" s="195">
        <v>63</v>
      </c>
      <c r="J2151" s="196">
        <v>2.9436501261564342E-3</v>
      </c>
      <c r="K2151" s="195"/>
      <c r="L2151" s="196"/>
      <c r="M2151" s="195"/>
      <c r="N2151" s="196"/>
      <c r="O2151" s="197" t="s">
        <v>918</v>
      </c>
      <c r="P2151" s="198">
        <v>15.75</v>
      </c>
      <c r="Q2151" s="198">
        <v>15.75</v>
      </c>
      <c r="R2151" s="199"/>
      <c r="S2151" s="186"/>
    </row>
    <row r="2152" spans="1:19" s="184" customFormat="1" ht="15" customHeight="1">
      <c r="A2152" s="186"/>
      <c r="B2152" s="193" t="s">
        <v>505</v>
      </c>
      <c r="C2152" s="194" t="s">
        <v>999</v>
      </c>
      <c r="D2152" s="194" t="s">
        <v>914</v>
      </c>
      <c r="E2152" s="195"/>
      <c r="F2152" s="196"/>
      <c r="G2152" s="195">
        <v>68</v>
      </c>
      <c r="H2152" s="196">
        <v>7.9254079254079249E-2</v>
      </c>
      <c r="I2152" s="195">
        <v>1500</v>
      </c>
      <c r="J2152" s="196">
        <v>7.0086907765629383E-2</v>
      </c>
      <c r="K2152" s="195">
        <v>8</v>
      </c>
      <c r="L2152" s="196">
        <v>0.11764705882352941</v>
      </c>
      <c r="M2152" s="195">
        <v>115</v>
      </c>
      <c r="N2152" s="196">
        <v>7.6666666666666661E-2</v>
      </c>
      <c r="O2152" s="197" t="s">
        <v>917</v>
      </c>
      <c r="P2152" s="198">
        <v>22.058823529411764</v>
      </c>
      <c r="Q2152" s="198">
        <v>19.083333333333332</v>
      </c>
      <c r="R2152" s="199"/>
      <c r="S2152" s="186"/>
    </row>
    <row r="2153" spans="1:19" s="184" customFormat="1" ht="15" customHeight="1">
      <c r="A2153" s="186"/>
      <c r="B2153" s="193" t="s">
        <v>707</v>
      </c>
      <c r="C2153" s="194" t="s">
        <v>917</v>
      </c>
      <c r="D2153" s="194" t="s">
        <v>914</v>
      </c>
      <c r="E2153" s="195">
        <v>1</v>
      </c>
      <c r="F2153" s="196">
        <v>0.125</v>
      </c>
      <c r="G2153" s="195">
        <v>7</v>
      </c>
      <c r="H2153" s="196">
        <v>8.1585081585081581E-3</v>
      </c>
      <c r="I2153" s="195">
        <v>98</v>
      </c>
      <c r="J2153" s="196">
        <v>4.5790113073544527E-3</v>
      </c>
      <c r="K2153" s="195"/>
      <c r="L2153" s="196"/>
      <c r="M2153" s="195"/>
      <c r="N2153" s="196"/>
      <c r="O2153" s="197" t="s">
        <v>920</v>
      </c>
      <c r="P2153" s="198">
        <v>14</v>
      </c>
      <c r="Q2153" s="198">
        <v>14</v>
      </c>
      <c r="R2153" s="199"/>
      <c r="S2153" s="186"/>
    </row>
    <row r="2154" spans="1:19" s="184" customFormat="1" ht="15" customHeight="1">
      <c r="A2154" s="186"/>
      <c r="B2154" s="193" t="s">
        <v>504</v>
      </c>
      <c r="C2154" s="194" t="s">
        <v>999</v>
      </c>
      <c r="D2154" s="194" t="s">
        <v>914</v>
      </c>
      <c r="E2154" s="195"/>
      <c r="F2154" s="196"/>
      <c r="G2154" s="195">
        <v>10</v>
      </c>
      <c r="H2154" s="196">
        <v>1.1655011655011656E-2</v>
      </c>
      <c r="I2154" s="195">
        <v>193</v>
      </c>
      <c r="J2154" s="196">
        <v>9.0178487991776461E-3</v>
      </c>
      <c r="K2154" s="195"/>
      <c r="L2154" s="196"/>
      <c r="M2154" s="195"/>
      <c r="N2154" s="196"/>
      <c r="O2154" s="197" t="s">
        <v>918</v>
      </c>
      <c r="P2154" s="198">
        <v>19.3</v>
      </c>
      <c r="Q2154" s="198">
        <v>19.3</v>
      </c>
      <c r="R2154" s="199"/>
      <c r="S2154" s="186"/>
    </row>
    <row r="2155" spans="1:19" s="184" customFormat="1" ht="15" customHeight="1">
      <c r="A2155" s="186"/>
      <c r="B2155" s="193" t="s">
        <v>708</v>
      </c>
      <c r="C2155" s="194" t="s">
        <v>917</v>
      </c>
      <c r="D2155" s="194" t="s">
        <v>914</v>
      </c>
      <c r="E2155" s="195"/>
      <c r="F2155" s="196"/>
      <c r="G2155" s="195">
        <v>8</v>
      </c>
      <c r="H2155" s="196">
        <v>9.324009324009324E-3</v>
      </c>
      <c r="I2155" s="195">
        <v>116</v>
      </c>
      <c r="J2155" s="196">
        <v>5.4200542005420054E-3</v>
      </c>
      <c r="K2155" s="195"/>
      <c r="L2155" s="196"/>
      <c r="M2155" s="195"/>
      <c r="N2155" s="196"/>
      <c r="O2155" s="197" t="s">
        <v>943</v>
      </c>
      <c r="P2155" s="198">
        <v>14.5</v>
      </c>
      <c r="Q2155" s="198">
        <v>14.5</v>
      </c>
      <c r="R2155" s="199"/>
      <c r="S2155" s="186"/>
    </row>
    <row r="2156" spans="1:19" s="184" customFormat="1" ht="15" customHeight="1">
      <c r="A2156" s="186"/>
      <c r="B2156" s="193" t="s">
        <v>304</v>
      </c>
      <c r="C2156" s="194" t="s">
        <v>1003</v>
      </c>
      <c r="D2156" s="194" t="s">
        <v>914</v>
      </c>
      <c r="E2156" s="195"/>
      <c r="F2156" s="196"/>
      <c r="G2156" s="195">
        <v>85</v>
      </c>
      <c r="H2156" s="196">
        <v>9.9067599067599071E-2</v>
      </c>
      <c r="I2156" s="195">
        <v>1694</v>
      </c>
      <c r="J2156" s="196">
        <v>7.915148116998412E-2</v>
      </c>
      <c r="K2156" s="195">
        <v>3</v>
      </c>
      <c r="L2156" s="196">
        <v>3.5294117647058823E-2</v>
      </c>
      <c r="M2156" s="195">
        <v>11</v>
      </c>
      <c r="N2156" s="196">
        <v>6.4935064935064939E-3</v>
      </c>
      <c r="O2156" s="197" t="s">
        <v>928</v>
      </c>
      <c r="P2156" s="198">
        <v>19.929411764705883</v>
      </c>
      <c r="Q2156" s="198">
        <v>19.426829268292682</v>
      </c>
      <c r="R2156" s="199"/>
      <c r="S2156" s="186"/>
    </row>
    <row r="2157" spans="1:19" s="184" customFormat="1" ht="15" customHeight="1">
      <c r="A2157" s="186"/>
      <c r="B2157" s="193" t="s">
        <v>436</v>
      </c>
      <c r="C2157" s="194" t="s">
        <v>1001</v>
      </c>
      <c r="D2157" s="194" t="s">
        <v>914</v>
      </c>
      <c r="E2157" s="195"/>
      <c r="F2157" s="196"/>
      <c r="G2157" s="195">
        <v>3</v>
      </c>
      <c r="H2157" s="196">
        <v>3.4965034965034965E-3</v>
      </c>
      <c r="I2157" s="195">
        <v>38</v>
      </c>
      <c r="J2157" s="196">
        <v>1.7755349967292777E-3</v>
      </c>
      <c r="K2157" s="195"/>
      <c r="L2157" s="196"/>
      <c r="M2157" s="195"/>
      <c r="N2157" s="196"/>
      <c r="O2157" s="197" t="s">
        <v>908</v>
      </c>
      <c r="P2157" s="198">
        <v>12.666666666666666</v>
      </c>
      <c r="Q2157" s="198">
        <v>12.666666666666666</v>
      </c>
      <c r="R2157" s="199"/>
      <c r="S2157" s="186"/>
    </row>
    <row r="2158" spans="1:19" s="184" customFormat="1" ht="15" customHeight="1">
      <c r="A2158" s="186"/>
      <c r="B2158" s="193" t="s">
        <v>290</v>
      </c>
      <c r="C2158" s="194" t="s">
        <v>1003</v>
      </c>
      <c r="D2158" s="194" t="s">
        <v>914</v>
      </c>
      <c r="E2158" s="195"/>
      <c r="F2158" s="196"/>
      <c r="G2158" s="195">
        <v>6</v>
      </c>
      <c r="H2158" s="196">
        <v>6.993006993006993E-3</v>
      </c>
      <c r="I2158" s="195">
        <v>143</v>
      </c>
      <c r="J2158" s="196">
        <v>6.6816185403233341E-3</v>
      </c>
      <c r="K2158" s="195"/>
      <c r="L2158" s="196"/>
      <c r="M2158" s="195"/>
      <c r="N2158" s="196"/>
      <c r="O2158" s="197" t="s">
        <v>918</v>
      </c>
      <c r="P2158" s="198">
        <v>23.833333333333332</v>
      </c>
      <c r="Q2158" s="198">
        <v>23.833333333333332</v>
      </c>
      <c r="R2158" s="199"/>
      <c r="S2158" s="186"/>
    </row>
    <row r="2159" spans="1:19" s="184" customFormat="1" ht="15" customHeight="1">
      <c r="A2159" s="186"/>
      <c r="B2159" s="193" t="s">
        <v>295</v>
      </c>
      <c r="C2159" s="194" t="s">
        <v>1003</v>
      </c>
      <c r="D2159" s="194" t="s">
        <v>914</v>
      </c>
      <c r="E2159" s="195"/>
      <c r="F2159" s="196"/>
      <c r="G2159" s="195">
        <v>3</v>
      </c>
      <c r="H2159" s="196">
        <v>3.4965034965034965E-3</v>
      </c>
      <c r="I2159" s="195">
        <v>48</v>
      </c>
      <c r="J2159" s="196">
        <v>2.2427810485001402E-3</v>
      </c>
      <c r="K2159" s="195"/>
      <c r="L2159" s="196"/>
      <c r="M2159" s="195"/>
      <c r="N2159" s="196"/>
      <c r="O2159" s="197" t="s">
        <v>923</v>
      </c>
      <c r="P2159" s="198">
        <v>16</v>
      </c>
      <c r="Q2159" s="198">
        <v>16</v>
      </c>
      <c r="R2159" s="199"/>
      <c r="S2159" s="186"/>
    </row>
    <row r="2160" spans="1:19" s="184" customFormat="1" ht="15" customHeight="1">
      <c r="A2160" s="186"/>
      <c r="B2160" s="193" t="s">
        <v>511</v>
      </c>
      <c r="C2160" s="194" t="s">
        <v>999</v>
      </c>
      <c r="D2160" s="194" t="s">
        <v>914</v>
      </c>
      <c r="E2160" s="195"/>
      <c r="F2160" s="196"/>
      <c r="G2160" s="195">
        <v>2</v>
      </c>
      <c r="H2160" s="196">
        <v>2.331002331002331E-3</v>
      </c>
      <c r="I2160" s="195">
        <v>43</v>
      </c>
      <c r="J2160" s="196">
        <v>2.0091580226147088E-3</v>
      </c>
      <c r="K2160" s="195"/>
      <c r="L2160" s="196"/>
      <c r="M2160" s="195"/>
      <c r="N2160" s="196"/>
      <c r="O2160" s="197" t="s">
        <v>929</v>
      </c>
      <c r="P2160" s="198">
        <v>21.5</v>
      </c>
      <c r="Q2160" s="198">
        <v>21.5</v>
      </c>
      <c r="R2160" s="199"/>
      <c r="S2160" s="186"/>
    </row>
    <row r="2161" spans="1:19" s="184" customFormat="1" ht="15" customHeight="1">
      <c r="A2161" s="186"/>
      <c r="B2161" s="193" t="s">
        <v>706</v>
      </c>
      <c r="C2161" s="194" t="s">
        <v>917</v>
      </c>
      <c r="D2161" s="194" t="s">
        <v>914</v>
      </c>
      <c r="E2161" s="195"/>
      <c r="F2161" s="196"/>
      <c r="G2161" s="195">
        <v>308</v>
      </c>
      <c r="H2161" s="196">
        <v>0.35897435897435898</v>
      </c>
      <c r="I2161" s="195">
        <v>6985</v>
      </c>
      <c r="J2161" s="196">
        <v>0.32637136716194748</v>
      </c>
      <c r="K2161" s="195">
        <v>13</v>
      </c>
      <c r="L2161" s="196">
        <v>4.2207792207792208E-2</v>
      </c>
      <c r="M2161" s="195">
        <v>35</v>
      </c>
      <c r="N2161" s="196">
        <v>5.0107372942018611E-3</v>
      </c>
      <c r="O2161" s="197" t="s">
        <v>952</v>
      </c>
      <c r="P2161" s="198">
        <v>22.678571428571427</v>
      </c>
      <c r="Q2161" s="198">
        <v>22.237288135593221</v>
      </c>
      <c r="R2161" s="199"/>
      <c r="S2161" s="186"/>
    </row>
    <row r="2162" spans="1:19" s="184" customFormat="1" ht="15" customHeight="1">
      <c r="A2162" s="186"/>
      <c r="B2162" s="193" t="s">
        <v>398</v>
      </c>
      <c r="C2162" s="194" t="s">
        <v>1000</v>
      </c>
      <c r="D2162" s="194" t="s">
        <v>914</v>
      </c>
      <c r="E2162" s="195"/>
      <c r="F2162" s="196"/>
      <c r="G2162" s="195">
        <v>2</v>
      </c>
      <c r="H2162" s="196">
        <v>2.331002331002331E-3</v>
      </c>
      <c r="I2162" s="195">
        <v>32</v>
      </c>
      <c r="J2162" s="196">
        <v>1.4951873656667601E-3</v>
      </c>
      <c r="K2162" s="195"/>
      <c r="L2162" s="196"/>
      <c r="M2162" s="195"/>
      <c r="N2162" s="196"/>
      <c r="O2162" s="197" t="s">
        <v>943</v>
      </c>
      <c r="P2162" s="198">
        <v>16</v>
      </c>
      <c r="Q2162" s="198">
        <v>16</v>
      </c>
      <c r="R2162" s="199"/>
      <c r="S2162" s="186"/>
    </row>
    <row r="2163" spans="1:19" s="184" customFormat="1" ht="15" customHeight="1">
      <c r="A2163" s="186"/>
      <c r="B2163" s="193" t="s">
        <v>502</v>
      </c>
      <c r="C2163" s="194" t="s">
        <v>999</v>
      </c>
      <c r="D2163" s="194" t="s">
        <v>914</v>
      </c>
      <c r="E2163" s="195"/>
      <c r="F2163" s="196"/>
      <c r="G2163" s="195">
        <v>6</v>
      </c>
      <c r="H2163" s="196">
        <v>6.993006993006993E-3</v>
      </c>
      <c r="I2163" s="195">
        <v>89</v>
      </c>
      <c r="J2163" s="196">
        <v>4.1584898607606767E-3</v>
      </c>
      <c r="K2163" s="195"/>
      <c r="L2163" s="196"/>
      <c r="M2163" s="195"/>
      <c r="N2163" s="196"/>
      <c r="O2163" s="197" t="s">
        <v>923</v>
      </c>
      <c r="P2163" s="198">
        <v>14.833333333333334</v>
      </c>
      <c r="Q2163" s="198">
        <v>14.833333333333334</v>
      </c>
      <c r="R2163" s="199"/>
      <c r="S2163" s="186"/>
    </row>
    <row r="2164" spans="1:19" s="184" customFormat="1" ht="15" customHeight="1">
      <c r="A2164" s="186"/>
      <c r="B2164" s="193" t="s">
        <v>289</v>
      </c>
      <c r="C2164" s="194" t="s">
        <v>1003</v>
      </c>
      <c r="D2164" s="194" t="s">
        <v>914</v>
      </c>
      <c r="E2164" s="195"/>
      <c r="F2164" s="196"/>
      <c r="G2164" s="195">
        <v>2</v>
      </c>
      <c r="H2164" s="196">
        <v>2.331002331002331E-3</v>
      </c>
      <c r="I2164" s="195">
        <v>49</v>
      </c>
      <c r="J2164" s="196">
        <v>2.2895056536772263E-3</v>
      </c>
      <c r="K2164" s="195"/>
      <c r="L2164" s="196"/>
      <c r="M2164" s="195"/>
      <c r="N2164" s="196"/>
      <c r="O2164" s="197" t="s">
        <v>920</v>
      </c>
      <c r="P2164" s="198">
        <v>24.5</v>
      </c>
      <c r="Q2164" s="198">
        <v>24.5</v>
      </c>
      <c r="R2164" s="199"/>
      <c r="S2164" s="186"/>
    </row>
    <row r="2165" spans="1:19" s="184" customFormat="1" ht="15" customHeight="1">
      <c r="A2165" s="186"/>
      <c r="B2165" s="193" t="s">
        <v>503</v>
      </c>
      <c r="C2165" s="194" t="s">
        <v>999</v>
      </c>
      <c r="D2165" s="194" t="s">
        <v>914</v>
      </c>
      <c r="E2165" s="195"/>
      <c r="F2165" s="196"/>
      <c r="G2165" s="195">
        <v>5</v>
      </c>
      <c r="H2165" s="196">
        <v>5.8275058275058279E-3</v>
      </c>
      <c r="I2165" s="195">
        <v>83</v>
      </c>
      <c r="J2165" s="196">
        <v>3.8781422296981592E-3</v>
      </c>
      <c r="K2165" s="195"/>
      <c r="L2165" s="196"/>
      <c r="M2165" s="195"/>
      <c r="N2165" s="196"/>
      <c r="O2165" s="197" t="s">
        <v>923</v>
      </c>
      <c r="P2165" s="198">
        <v>16.600000000000001</v>
      </c>
      <c r="Q2165" s="198">
        <v>16.600000000000001</v>
      </c>
      <c r="R2165" s="199"/>
      <c r="S2165" s="186"/>
    </row>
    <row r="2166" spans="1:19" s="184" customFormat="1" ht="15" customHeight="1">
      <c r="A2166" s="186"/>
      <c r="B2166" s="193" t="s">
        <v>501</v>
      </c>
      <c r="C2166" s="194" t="s">
        <v>999</v>
      </c>
      <c r="D2166" s="194" t="s">
        <v>914</v>
      </c>
      <c r="E2166" s="195"/>
      <c r="F2166" s="196"/>
      <c r="G2166" s="195">
        <v>2</v>
      </c>
      <c r="H2166" s="196">
        <v>2.331002331002331E-3</v>
      </c>
      <c r="I2166" s="195">
        <v>54</v>
      </c>
      <c r="J2166" s="196">
        <v>2.5231286795626578E-3</v>
      </c>
      <c r="K2166" s="195"/>
      <c r="L2166" s="196"/>
      <c r="M2166" s="195"/>
      <c r="N2166" s="196"/>
      <c r="O2166" s="197" t="s">
        <v>920</v>
      </c>
      <c r="P2166" s="198">
        <v>27</v>
      </c>
      <c r="Q2166" s="198">
        <v>27</v>
      </c>
      <c r="R2166" s="199"/>
      <c r="S2166" s="186"/>
    </row>
    <row r="2167" spans="1:19" s="184" customFormat="1" ht="18.75" customHeight="1">
      <c r="A2167" s="186"/>
      <c r="B2167" s="200" t="s">
        <v>1006</v>
      </c>
      <c r="C2167" s="201"/>
      <c r="D2167" s="201"/>
      <c r="E2167" s="202"/>
      <c r="F2167" s="203"/>
      <c r="G2167" s="202"/>
      <c r="H2167" s="203"/>
      <c r="I2167" s="202"/>
      <c r="J2167" s="203"/>
      <c r="K2167" s="202"/>
      <c r="L2167" s="203"/>
      <c r="M2167" s="202"/>
      <c r="N2167" s="203"/>
      <c r="O2167" s="201"/>
      <c r="P2167" s="204"/>
      <c r="Q2167" s="204"/>
      <c r="R2167" s="205"/>
      <c r="S2167" s="186"/>
    </row>
    <row r="2168" spans="1:19" s="184" customFormat="1" ht="18" customHeight="1">
      <c r="A2168" s="186"/>
      <c r="B2168" s="200" t="s">
        <v>1007</v>
      </c>
      <c r="C2168" s="201"/>
      <c r="D2168" s="201"/>
      <c r="E2168" s="202">
        <v>0</v>
      </c>
      <c r="F2168" s="203">
        <v>0</v>
      </c>
      <c r="G2168" s="202">
        <v>21</v>
      </c>
      <c r="H2168" s="203">
        <v>2.4475524475524476E-2</v>
      </c>
      <c r="I2168" s="202">
        <v>399</v>
      </c>
      <c r="J2168" s="203">
        <v>1.8643117465657416E-2</v>
      </c>
      <c r="K2168" s="202">
        <v>1</v>
      </c>
      <c r="L2168" s="203">
        <v>4.7619047619047616E-2</v>
      </c>
      <c r="M2168" s="202">
        <v>16</v>
      </c>
      <c r="N2168" s="203">
        <v>4.0100250626566414E-2</v>
      </c>
      <c r="O2168" s="201"/>
      <c r="P2168" s="204">
        <v>19</v>
      </c>
      <c r="Q2168" s="204">
        <v>17.649999999999999</v>
      </c>
      <c r="R2168" s="206"/>
      <c r="S2168" s="186"/>
    </row>
    <row r="2169" spans="1:19" s="184" customFormat="1" ht="18" customHeight="1">
      <c r="A2169" s="186"/>
      <c r="B2169" s="207" t="s">
        <v>887</v>
      </c>
      <c r="C2169" s="208"/>
      <c r="D2169" s="208"/>
      <c r="E2169" s="209">
        <v>2</v>
      </c>
      <c r="F2169" s="210">
        <v>2.3255813953488372E-3</v>
      </c>
      <c r="G2169" s="209">
        <v>858</v>
      </c>
      <c r="H2169" s="210">
        <v>1</v>
      </c>
      <c r="I2169" s="209">
        <v>21402</v>
      </c>
      <c r="J2169" s="210">
        <v>1</v>
      </c>
      <c r="K2169" s="209">
        <v>60</v>
      </c>
      <c r="L2169" s="210">
        <v>6.9930069930069935E-2</v>
      </c>
      <c r="M2169" s="209">
        <v>3586</v>
      </c>
      <c r="N2169" s="210">
        <v>0.1675544341650313</v>
      </c>
      <c r="O2169" s="208"/>
      <c r="P2169" s="211">
        <v>24.944055944055943</v>
      </c>
      <c r="Q2169" s="211">
        <v>20.07017543859649</v>
      </c>
      <c r="R2169" s="212"/>
      <c r="S2169" s="186"/>
    </row>
    <row r="2170" spans="1:19" s="184" customFormat="1" ht="15.75" customHeight="1">
      <c r="A2170" s="186"/>
      <c r="B2170" s="255" t="s">
        <v>988</v>
      </c>
      <c r="C2170" s="255"/>
      <c r="D2170" s="255"/>
      <c r="E2170" s="255"/>
      <c r="F2170" s="255"/>
      <c r="G2170" s="255"/>
      <c r="H2170" s="255"/>
      <c r="I2170" s="255"/>
      <c r="J2170" s="255"/>
      <c r="K2170" s="255"/>
      <c r="L2170" s="255"/>
      <c r="M2170" s="255"/>
      <c r="N2170" s="255"/>
      <c r="O2170" s="255"/>
      <c r="P2170" s="255"/>
      <c r="Q2170" s="255"/>
      <c r="R2170" s="255"/>
      <c r="S2170" s="186"/>
    </row>
    <row r="2171" spans="1:19" s="184" customFormat="1" ht="9" customHeight="1">
      <c r="A2171" s="186"/>
      <c r="B2171" s="186"/>
      <c r="C2171" s="186"/>
      <c r="D2171" s="186"/>
      <c r="E2171" s="186"/>
      <c r="F2171" s="186"/>
      <c r="G2171" s="186"/>
      <c r="H2171" s="186"/>
      <c r="I2171" s="186"/>
      <c r="J2171" s="186"/>
      <c r="K2171" s="186"/>
      <c r="L2171" s="186"/>
      <c r="M2171" s="186"/>
      <c r="N2171" s="186"/>
      <c r="O2171" s="186"/>
      <c r="P2171" s="186"/>
      <c r="Q2171" s="186"/>
      <c r="R2171" s="186"/>
      <c r="S2171" s="186"/>
    </row>
  </sheetData>
  <mergeCells count="871">
    <mergeCell ref="B2126:R2126"/>
    <mergeCell ref="B2130:B2131"/>
    <mergeCell ref="D2130:F2131"/>
    <mergeCell ref="G2130:R2130"/>
    <mergeCell ref="G2131:J2131"/>
    <mergeCell ref="K2131:N2131"/>
    <mergeCell ref="O2131:O2133"/>
    <mergeCell ref="P2131:R2132"/>
    <mergeCell ref="B2132:B2133"/>
    <mergeCell ref="C2132:C2133"/>
    <mergeCell ref="B2170:R2170"/>
    <mergeCell ref="D2132:D2133"/>
    <mergeCell ref="E2132:F2132"/>
    <mergeCell ref="G2132:H2132"/>
    <mergeCell ref="I2132:J2132"/>
    <mergeCell ref="K2132:L2132"/>
    <mergeCell ref="M2132:N2132"/>
    <mergeCell ref="B2084:R2084"/>
    <mergeCell ref="B2088:B2089"/>
    <mergeCell ref="D2088:F2089"/>
    <mergeCell ref="G2088:R2088"/>
    <mergeCell ref="G2089:J2089"/>
    <mergeCell ref="K2089:N2089"/>
    <mergeCell ref="O2089:O2091"/>
    <mergeCell ref="P2089:R2090"/>
    <mergeCell ref="B2090:B2091"/>
    <mergeCell ref="C2090:C2091"/>
    <mergeCell ref="D2090:D2091"/>
    <mergeCell ref="E2090:F2090"/>
    <mergeCell ref="G2090:H2090"/>
    <mergeCell ref="I2090:J2090"/>
    <mergeCell ref="K2090:L2090"/>
    <mergeCell ref="M2090:N2090"/>
    <mergeCell ref="B2072:R2072"/>
    <mergeCell ref="B2076:B2077"/>
    <mergeCell ref="D2076:F2077"/>
    <mergeCell ref="G2076:R2076"/>
    <mergeCell ref="G2077:J2077"/>
    <mergeCell ref="K2077:N2077"/>
    <mergeCell ref="O2077:O2079"/>
    <mergeCell ref="P2077:R2078"/>
    <mergeCell ref="B2078:B2079"/>
    <mergeCell ref="C2078:C2079"/>
    <mergeCell ref="D2078:D2079"/>
    <mergeCell ref="E2078:F2078"/>
    <mergeCell ref="G2078:H2078"/>
    <mergeCell ref="I2078:J2078"/>
    <mergeCell ref="K2078:L2078"/>
    <mergeCell ref="M2078:N2078"/>
    <mergeCell ref="B2029:R2029"/>
    <mergeCell ref="B2033:B2034"/>
    <mergeCell ref="D2033:F2034"/>
    <mergeCell ref="G2033:R2033"/>
    <mergeCell ref="G2034:J2034"/>
    <mergeCell ref="K2034:N2034"/>
    <mergeCell ref="O2034:O2036"/>
    <mergeCell ref="P2034:R2035"/>
    <mergeCell ref="B2035:B2036"/>
    <mergeCell ref="C2035:C2036"/>
    <mergeCell ref="D2035:D2036"/>
    <mergeCell ref="E2035:F2035"/>
    <mergeCell ref="G2035:H2035"/>
    <mergeCell ref="I2035:J2035"/>
    <mergeCell ref="K2035:L2035"/>
    <mergeCell ref="M2035:N2035"/>
    <mergeCell ref="B1986:R1986"/>
    <mergeCell ref="B1990:B1991"/>
    <mergeCell ref="D1990:F1991"/>
    <mergeCell ref="G1990:R1990"/>
    <mergeCell ref="G1991:J1991"/>
    <mergeCell ref="K1991:N1991"/>
    <mergeCell ref="O1991:O1993"/>
    <mergeCell ref="P1991:R1992"/>
    <mergeCell ref="B1992:B1993"/>
    <mergeCell ref="C1992:C1993"/>
    <mergeCell ref="D1992:D1993"/>
    <mergeCell ref="E1992:F1992"/>
    <mergeCell ref="G1992:H1992"/>
    <mergeCell ref="I1992:J1992"/>
    <mergeCell ref="K1992:L1992"/>
    <mergeCell ref="M1992:N1992"/>
    <mergeCell ref="B1944:R1944"/>
    <mergeCell ref="B1948:B1949"/>
    <mergeCell ref="D1948:F1949"/>
    <mergeCell ref="G1948:R1948"/>
    <mergeCell ref="G1949:J1949"/>
    <mergeCell ref="K1949:N1949"/>
    <mergeCell ref="O1949:O1951"/>
    <mergeCell ref="P1949:R1950"/>
    <mergeCell ref="B1950:B1951"/>
    <mergeCell ref="C1950:C1951"/>
    <mergeCell ref="D1950:D1951"/>
    <mergeCell ref="E1950:F1950"/>
    <mergeCell ref="G1950:H1950"/>
    <mergeCell ref="I1950:J1950"/>
    <mergeCell ref="K1950:L1950"/>
    <mergeCell ref="M1950:N1950"/>
    <mergeCell ref="B1894:R1894"/>
    <mergeCell ref="B1898:B1899"/>
    <mergeCell ref="D1898:F1899"/>
    <mergeCell ref="G1898:R1898"/>
    <mergeCell ref="G1899:J1899"/>
    <mergeCell ref="K1899:N1899"/>
    <mergeCell ref="O1899:O1901"/>
    <mergeCell ref="P1899:R1900"/>
    <mergeCell ref="B1900:B1901"/>
    <mergeCell ref="C1900:C1901"/>
    <mergeCell ref="D1900:D1901"/>
    <mergeCell ref="E1900:F1900"/>
    <mergeCell ref="G1900:H1900"/>
    <mergeCell ref="I1900:J1900"/>
    <mergeCell ref="K1900:L1900"/>
    <mergeCell ref="M1900:N1900"/>
    <mergeCell ref="B1853:R1853"/>
    <mergeCell ref="B1857:B1858"/>
    <mergeCell ref="D1857:F1858"/>
    <mergeCell ref="G1857:R1857"/>
    <mergeCell ref="G1858:J1858"/>
    <mergeCell ref="K1858:N1858"/>
    <mergeCell ref="O1858:O1860"/>
    <mergeCell ref="P1858:R1859"/>
    <mergeCell ref="B1859:B1860"/>
    <mergeCell ref="C1859:C1860"/>
    <mergeCell ref="D1859:D1860"/>
    <mergeCell ref="E1859:F1859"/>
    <mergeCell ref="G1859:H1859"/>
    <mergeCell ref="I1859:J1859"/>
    <mergeCell ref="K1859:L1859"/>
    <mergeCell ref="M1859:N1859"/>
    <mergeCell ref="B1812:R1812"/>
    <mergeCell ref="B1816:B1817"/>
    <mergeCell ref="D1816:F1817"/>
    <mergeCell ref="G1816:R1816"/>
    <mergeCell ref="G1817:J1817"/>
    <mergeCell ref="K1817:N1817"/>
    <mergeCell ref="O1817:O1819"/>
    <mergeCell ref="P1817:R1818"/>
    <mergeCell ref="B1818:B1819"/>
    <mergeCell ref="C1818:C1819"/>
    <mergeCell ref="D1818:D1819"/>
    <mergeCell ref="E1818:F1818"/>
    <mergeCell ref="G1818:H1818"/>
    <mergeCell ref="I1818:J1818"/>
    <mergeCell ref="K1818:L1818"/>
    <mergeCell ref="M1818:N1818"/>
    <mergeCell ref="B1761:R1761"/>
    <mergeCell ref="B1765:B1766"/>
    <mergeCell ref="D1765:F1766"/>
    <mergeCell ref="G1765:R1765"/>
    <mergeCell ref="G1766:J1766"/>
    <mergeCell ref="K1766:N1766"/>
    <mergeCell ref="O1766:O1768"/>
    <mergeCell ref="P1766:R1767"/>
    <mergeCell ref="B1767:B1768"/>
    <mergeCell ref="C1767:C1768"/>
    <mergeCell ref="D1767:D1768"/>
    <mergeCell ref="E1767:F1767"/>
    <mergeCell ref="G1767:H1767"/>
    <mergeCell ref="I1767:J1767"/>
    <mergeCell ref="K1767:L1767"/>
    <mergeCell ref="M1767:N1767"/>
    <mergeCell ref="B1703:R1703"/>
    <mergeCell ref="B1707:B1708"/>
    <mergeCell ref="D1707:F1708"/>
    <mergeCell ref="G1707:R1707"/>
    <mergeCell ref="G1708:J1708"/>
    <mergeCell ref="K1708:N1708"/>
    <mergeCell ref="O1708:O1710"/>
    <mergeCell ref="P1708:R1709"/>
    <mergeCell ref="B1709:B1710"/>
    <mergeCell ref="C1709:C1710"/>
    <mergeCell ref="D1709:D1710"/>
    <mergeCell ref="E1709:F1709"/>
    <mergeCell ref="G1709:H1709"/>
    <mergeCell ref="I1709:J1709"/>
    <mergeCell ref="K1709:L1709"/>
    <mergeCell ref="M1709:N1709"/>
    <mergeCell ref="B1661:R1661"/>
    <mergeCell ref="B1665:B1666"/>
    <mergeCell ref="D1665:F1666"/>
    <mergeCell ref="G1665:R1665"/>
    <mergeCell ref="G1666:J1666"/>
    <mergeCell ref="K1666:N1666"/>
    <mergeCell ref="O1666:O1668"/>
    <mergeCell ref="P1666:R1667"/>
    <mergeCell ref="B1667:B1668"/>
    <mergeCell ref="C1667:C1668"/>
    <mergeCell ref="D1667:D1668"/>
    <mergeCell ref="E1667:F1667"/>
    <mergeCell ref="G1667:H1667"/>
    <mergeCell ref="I1667:J1667"/>
    <mergeCell ref="K1667:L1667"/>
    <mergeCell ref="M1667:N1667"/>
    <mergeCell ref="B1620:R1620"/>
    <mergeCell ref="B1624:B1625"/>
    <mergeCell ref="D1624:F1625"/>
    <mergeCell ref="G1624:R1624"/>
    <mergeCell ref="G1625:J1625"/>
    <mergeCell ref="K1625:N1625"/>
    <mergeCell ref="O1625:O1627"/>
    <mergeCell ref="P1625:R1626"/>
    <mergeCell ref="B1626:B1627"/>
    <mergeCell ref="C1626:C1627"/>
    <mergeCell ref="D1626:D1627"/>
    <mergeCell ref="E1626:F1626"/>
    <mergeCell ref="G1626:H1626"/>
    <mergeCell ref="I1626:J1626"/>
    <mergeCell ref="K1626:L1626"/>
    <mergeCell ref="M1626:N1626"/>
    <mergeCell ref="B1602:R1602"/>
    <mergeCell ref="B1606:B1607"/>
    <mergeCell ref="D1606:F1607"/>
    <mergeCell ref="G1606:R1606"/>
    <mergeCell ref="G1607:J1607"/>
    <mergeCell ref="K1607:N1607"/>
    <mergeCell ref="O1607:O1609"/>
    <mergeCell ref="P1607:R1608"/>
    <mergeCell ref="B1608:B1609"/>
    <mergeCell ref="C1608:C1609"/>
    <mergeCell ref="D1608:D1609"/>
    <mergeCell ref="E1608:F1608"/>
    <mergeCell ref="G1608:H1608"/>
    <mergeCell ref="I1608:J1608"/>
    <mergeCell ref="K1608:L1608"/>
    <mergeCell ref="M1608:N1608"/>
    <mergeCell ref="B1561:R1561"/>
    <mergeCell ref="B1565:B1566"/>
    <mergeCell ref="D1565:F1566"/>
    <mergeCell ref="G1565:R1565"/>
    <mergeCell ref="G1566:J1566"/>
    <mergeCell ref="K1566:N1566"/>
    <mergeCell ref="O1566:O1568"/>
    <mergeCell ref="P1566:R1567"/>
    <mergeCell ref="B1567:B1568"/>
    <mergeCell ref="C1567:C1568"/>
    <mergeCell ref="D1567:D1568"/>
    <mergeCell ref="E1567:F1567"/>
    <mergeCell ref="G1567:H1567"/>
    <mergeCell ref="I1567:J1567"/>
    <mergeCell ref="K1567:L1567"/>
    <mergeCell ref="M1567:N1567"/>
    <mergeCell ref="B1518:R1518"/>
    <mergeCell ref="B1522:B1523"/>
    <mergeCell ref="D1522:F1523"/>
    <mergeCell ref="G1522:R1522"/>
    <mergeCell ref="G1523:J1523"/>
    <mergeCell ref="K1523:N1523"/>
    <mergeCell ref="O1523:O1525"/>
    <mergeCell ref="P1523:R1524"/>
    <mergeCell ref="B1524:B1525"/>
    <mergeCell ref="C1524:C1525"/>
    <mergeCell ref="D1524:D1525"/>
    <mergeCell ref="E1524:F1524"/>
    <mergeCell ref="G1524:H1524"/>
    <mergeCell ref="I1524:J1524"/>
    <mergeCell ref="K1524:L1524"/>
    <mergeCell ref="M1524:N1524"/>
    <mergeCell ref="P1482:R1483"/>
    <mergeCell ref="B1483:B1484"/>
    <mergeCell ref="C1483:C1484"/>
    <mergeCell ref="D1483:D1484"/>
    <mergeCell ref="E1483:F1483"/>
    <mergeCell ref="G1483:H1483"/>
    <mergeCell ref="I1483:J1483"/>
    <mergeCell ref="K1483:L1483"/>
    <mergeCell ref="M1483:N1483"/>
    <mergeCell ref="B1450:B1451"/>
    <mergeCell ref="C1450:C1451"/>
    <mergeCell ref="D1450:D1451"/>
    <mergeCell ref="E1450:F1450"/>
    <mergeCell ref="G1450:H1450"/>
    <mergeCell ref="I1450:J1450"/>
    <mergeCell ref="K1450:L1450"/>
    <mergeCell ref="M1450:N1450"/>
    <mergeCell ref="B1477:R1477"/>
    <mergeCell ref="B1480:C1480"/>
    <mergeCell ref="B1481:B1482"/>
    <mergeCell ref="D1481:F1482"/>
    <mergeCell ref="G1481:R1481"/>
    <mergeCell ref="G1482:J1482"/>
    <mergeCell ref="K1482:N1482"/>
    <mergeCell ref="O1482:O1484"/>
    <mergeCell ref="B1407:B1408"/>
    <mergeCell ref="C1407:C1408"/>
    <mergeCell ref="D1407:D1408"/>
    <mergeCell ref="E1407:F1407"/>
    <mergeCell ref="G1407:H1407"/>
    <mergeCell ref="I1407:J1407"/>
    <mergeCell ref="K1407:L1407"/>
    <mergeCell ref="M1407:N1407"/>
    <mergeCell ref="B1444:R1444"/>
    <mergeCell ref="B1448:B1449"/>
    <mergeCell ref="D1448:F1449"/>
    <mergeCell ref="G1448:R1448"/>
    <mergeCell ref="G1449:J1449"/>
    <mergeCell ref="K1449:N1449"/>
    <mergeCell ref="O1449:O1451"/>
    <mergeCell ref="P1449:R1450"/>
    <mergeCell ref="B1366:B1367"/>
    <mergeCell ref="C1366:C1367"/>
    <mergeCell ref="D1366:D1367"/>
    <mergeCell ref="E1366:F1366"/>
    <mergeCell ref="G1366:H1366"/>
    <mergeCell ref="I1366:J1366"/>
    <mergeCell ref="K1366:L1366"/>
    <mergeCell ref="M1366:N1366"/>
    <mergeCell ref="B1401:R1401"/>
    <mergeCell ref="B1405:B1406"/>
    <mergeCell ref="D1405:F1406"/>
    <mergeCell ref="G1405:R1405"/>
    <mergeCell ref="G1406:J1406"/>
    <mergeCell ref="K1406:N1406"/>
    <mergeCell ref="O1406:O1408"/>
    <mergeCell ref="P1406:R1407"/>
    <mergeCell ref="B1325:B1326"/>
    <mergeCell ref="C1325:C1326"/>
    <mergeCell ref="D1325:D1326"/>
    <mergeCell ref="E1325:F1325"/>
    <mergeCell ref="G1325:H1325"/>
    <mergeCell ref="I1325:J1325"/>
    <mergeCell ref="K1325:L1325"/>
    <mergeCell ref="M1325:N1325"/>
    <mergeCell ref="B1360:R1360"/>
    <mergeCell ref="B1364:B1365"/>
    <mergeCell ref="D1364:F1365"/>
    <mergeCell ref="G1364:R1364"/>
    <mergeCell ref="G1365:J1365"/>
    <mergeCell ref="K1365:N1365"/>
    <mergeCell ref="O1365:O1367"/>
    <mergeCell ref="P1365:R1366"/>
    <mergeCell ref="B1283:B1284"/>
    <mergeCell ref="C1283:C1284"/>
    <mergeCell ref="D1283:D1284"/>
    <mergeCell ref="E1283:F1283"/>
    <mergeCell ref="G1283:H1283"/>
    <mergeCell ref="I1283:J1283"/>
    <mergeCell ref="K1283:L1283"/>
    <mergeCell ref="M1283:N1283"/>
    <mergeCell ref="B1319:R1319"/>
    <mergeCell ref="B1323:B1324"/>
    <mergeCell ref="D1323:F1324"/>
    <mergeCell ref="G1323:R1323"/>
    <mergeCell ref="G1324:J1324"/>
    <mergeCell ref="K1324:N1324"/>
    <mergeCell ref="O1324:O1326"/>
    <mergeCell ref="P1324:R1325"/>
    <mergeCell ref="B1240:B1241"/>
    <mergeCell ref="C1240:C1241"/>
    <mergeCell ref="D1240:D1241"/>
    <mergeCell ref="E1240:F1240"/>
    <mergeCell ref="G1240:H1240"/>
    <mergeCell ref="I1240:J1240"/>
    <mergeCell ref="K1240:L1240"/>
    <mergeCell ref="M1240:N1240"/>
    <mergeCell ref="B1277:R1277"/>
    <mergeCell ref="B1281:B1282"/>
    <mergeCell ref="D1281:F1282"/>
    <mergeCell ref="G1281:R1281"/>
    <mergeCell ref="G1282:J1282"/>
    <mergeCell ref="K1282:N1282"/>
    <mergeCell ref="O1282:O1284"/>
    <mergeCell ref="P1282:R1283"/>
    <mergeCell ref="C1211:C1212"/>
    <mergeCell ref="D1211:D1212"/>
    <mergeCell ref="E1211:F1211"/>
    <mergeCell ref="G1211:H1211"/>
    <mergeCell ref="I1211:J1211"/>
    <mergeCell ref="K1211:L1211"/>
    <mergeCell ref="M1211:N1211"/>
    <mergeCell ref="B1234:R1234"/>
    <mergeCell ref="B1237:C1237"/>
    <mergeCell ref="B1238:B1239"/>
    <mergeCell ref="D1238:F1239"/>
    <mergeCell ref="G1238:R1238"/>
    <mergeCell ref="G1239:J1239"/>
    <mergeCell ref="K1239:N1239"/>
    <mergeCell ref="O1239:O1241"/>
    <mergeCell ref="P1239:R1240"/>
    <mergeCell ref="C1170:C1171"/>
    <mergeCell ref="D1170:D1171"/>
    <mergeCell ref="E1170:F1170"/>
    <mergeCell ref="G1170:H1170"/>
    <mergeCell ref="I1170:J1170"/>
    <mergeCell ref="K1170:L1170"/>
    <mergeCell ref="M1170:N1170"/>
    <mergeCell ref="B1205:R1205"/>
    <mergeCell ref="B1209:B1210"/>
    <mergeCell ref="D1209:F1210"/>
    <mergeCell ref="G1209:R1209"/>
    <mergeCell ref="G1210:J1210"/>
    <mergeCell ref="K1210:N1210"/>
    <mergeCell ref="O1210:O1212"/>
    <mergeCell ref="P1210:R1211"/>
    <mergeCell ref="B1211:B1212"/>
    <mergeCell ref="C1128:C1129"/>
    <mergeCell ref="D1128:D1129"/>
    <mergeCell ref="E1128:F1128"/>
    <mergeCell ref="G1128:H1128"/>
    <mergeCell ref="I1128:J1128"/>
    <mergeCell ref="K1128:L1128"/>
    <mergeCell ref="M1128:N1128"/>
    <mergeCell ref="B1164:R1164"/>
    <mergeCell ref="B1168:B1169"/>
    <mergeCell ref="D1168:F1169"/>
    <mergeCell ref="G1168:R1168"/>
    <mergeCell ref="G1169:J1169"/>
    <mergeCell ref="K1169:N1169"/>
    <mergeCell ref="O1169:O1171"/>
    <mergeCell ref="P1169:R1170"/>
    <mergeCell ref="B1170:B1171"/>
    <mergeCell ref="C1087:C1088"/>
    <mergeCell ref="D1087:D1088"/>
    <mergeCell ref="E1087:F1087"/>
    <mergeCell ref="G1087:H1087"/>
    <mergeCell ref="I1087:J1087"/>
    <mergeCell ref="K1087:L1087"/>
    <mergeCell ref="M1087:N1087"/>
    <mergeCell ref="B1122:R1122"/>
    <mergeCell ref="B1126:B1127"/>
    <mergeCell ref="D1126:F1127"/>
    <mergeCell ref="G1126:R1126"/>
    <mergeCell ref="G1127:J1127"/>
    <mergeCell ref="K1127:N1127"/>
    <mergeCell ref="O1127:O1129"/>
    <mergeCell ref="P1127:R1128"/>
    <mergeCell ref="B1128:B1129"/>
    <mergeCell ref="C1046:C1047"/>
    <mergeCell ref="D1046:D1047"/>
    <mergeCell ref="E1046:F1046"/>
    <mergeCell ref="G1046:H1046"/>
    <mergeCell ref="I1046:J1046"/>
    <mergeCell ref="K1046:L1046"/>
    <mergeCell ref="M1046:N1046"/>
    <mergeCell ref="B1081:R1081"/>
    <mergeCell ref="B1085:B1086"/>
    <mergeCell ref="D1085:F1086"/>
    <mergeCell ref="G1085:R1085"/>
    <mergeCell ref="G1086:J1086"/>
    <mergeCell ref="K1086:N1086"/>
    <mergeCell ref="O1086:O1088"/>
    <mergeCell ref="P1086:R1087"/>
    <mergeCell ref="B1087:B1088"/>
    <mergeCell ref="C1005:C1006"/>
    <mergeCell ref="D1005:D1006"/>
    <mergeCell ref="E1005:F1005"/>
    <mergeCell ref="G1005:H1005"/>
    <mergeCell ref="I1005:J1005"/>
    <mergeCell ref="K1005:L1005"/>
    <mergeCell ref="M1005:N1005"/>
    <mergeCell ref="B1040:R1040"/>
    <mergeCell ref="B1044:B1045"/>
    <mergeCell ref="D1044:F1045"/>
    <mergeCell ref="G1044:R1044"/>
    <mergeCell ref="G1045:J1045"/>
    <mergeCell ref="K1045:N1045"/>
    <mergeCell ref="O1045:O1047"/>
    <mergeCell ref="P1045:R1046"/>
    <mergeCell ref="B1046:B1047"/>
    <mergeCell ref="C964:C965"/>
    <mergeCell ref="D964:D965"/>
    <mergeCell ref="E964:F964"/>
    <mergeCell ref="G964:H964"/>
    <mergeCell ref="I964:J964"/>
    <mergeCell ref="K964:L964"/>
    <mergeCell ref="M964:N964"/>
    <mergeCell ref="B999:R999"/>
    <mergeCell ref="B1003:B1004"/>
    <mergeCell ref="D1003:F1004"/>
    <mergeCell ref="G1003:R1003"/>
    <mergeCell ref="G1004:J1004"/>
    <mergeCell ref="K1004:N1004"/>
    <mergeCell ref="O1004:O1006"/>
    <mergeCell ref="P1004:R1005"/>
    <mergeCell ref="B1005:B1006"/>
    <mergeCell ref="C949:C950"/>
    <mergeCell ref="D949:D950"/>
    <mergeCell ref="E949:F949"/>
    <mergeCell ref="G949:H949"/>
    <mergeCell ref="I949:J949"/>
    <mergeCell ref="K949:L949"/>
    <mergeCell ref="M949:N949"/>
    <mergeCell ref="B958:R958"/>
    <mergeCell ref="B962:B963"/>
    <mergeCell ref="D962:F963"/>
    <mergeCell ref="G962:R962"/>
    <mergeCell ref="G963:J963"/>
    <mergeCell ref="K963:N963"/>
    <mergeCell ref="O963:O965"/>
    <mergeCell ref="P963:R964"/>
    <mergeCell ref="B964:B965"/>
    <mergeCell ref="C902:C903"/>
    <mergeCell ref="D902:D903"/>
    <mergeCell ref="E902:F902"/>
    <mergeCell ref="G902:H902"/>
    <mergeCell ref="I902:J902"/>
    <mergeCell ref="K902:L902"/>
    <mergeCell ref="M902:N902"/>
    <mergeCell ref="B943:R943"/>
    <mergeCell ref="B947:B948"/>
    <mergeCell ref="D947:F948"/>
    <mergeCell ref="G947:R947"/>
    <mergeCell ref="G948:J948"/>
    <mergeCell ref="K948:N948"/>
    <mergeCell ref="O948:O950"/>
    <mergeCell ref="P948:R949"/>
    <mergeCell ref="B949:B950"/>
    <mergeCell ref="C861:C862"/>
    <mergeCell ref="D861:D862"/>
    <mergeCell ref="E861:F861"/>
    <mergeCell ref="G861:H861"/>
    <mergeCell ref="I861:J861"/>
    <mergeCell ref="K861:L861"/>
    <mergeCell ref="M861:N861"/>
    <mergeCell ref="B896:R896"/>
    <mergeCell ref="B900:B901"/>
    <mergeCell ref="D900:F901"/>
    <mergeCell ref="G900:R900"/>
    <mergeCell ref="G901:J901"/>
    <mergeCell ref="K901:N901"/>
    <mergeCell ref="O901:O903"/>
    <mergeCell ref="P901:R902"/>
    <mergeCell ref="B902:B903"/>
    <mergeCell ref="C820:C821"/>
    <mergeCell ref="D820:D821"/>
    <mergeCell ref="E820:F820"/>
    <mergeCell ref="G820:H820"/>
    <mergeCell ref="I820:J820"/>
    <mergeCell ref="K820:L820"/>
    <mergeCell ref="M820:N820"/>
    <mergeCell ref="B855:R855"/>
    <mergeCell ref="B859:B860"/>
    <mergeCell ref="D859:F860"/>
    <mergeCell ref="G859:R859"/>
    <mergeCell ref="G860:J860"/>
    <mergeCell ref="K860:N860"/>
    <mergeCell ref="O860:O862"/>
    <mergeCell ref="P860:R861"/>
    <mergeCell ref="B861:B862"/>
    <mergeCell ref="C777:C778"/>
    <mergeCell ref="D777:D778"/>
    <mergeCell ref="E777:F777"/>
    <mergeCell ref="G777:H777"/>
    <mergeCell ref="I777:J777"/>
    <mergeCell ref="K777:L777"/>
    <mergeCell ref="M777:N777"/>
    <mergeCell ref="B814:R814"/>
    <mergeCell ref="B818:B819"/>
    <mergeCell ref="D818:F819"/>
    <mergeCell ref="G818:R818"/>
    <mergeCell ref="G819:J819"/>
    <mergeCell ref="K819:N819"/>
    <mergeCell ref="O819:O821"/>
    <mergeCell ref="P819:R820"/>
    <mergeCell ref="B820:B821"/>
    <mergeCell ref="C736:C737"/>
    <mergeCell ref="D736:D737"/>
    <mergeCell ref="E736:F736"/>
    <mergeCell ref="G736:H736"/>
    <mergeCell ref="I736:J736"/>
    <mergeCell ref="K736:L736"/>
    <mergeCell ref="M736:N736"/>
    <mergeCell ref="B771:R771"/>
    <mergeCell ref="B775:B776"/>
    <mergeCell ref="D775:F776"/>
    <mergeCell ref="G775:R775"/>
    <mergeCell ref="G776:J776"/>
    <mergeCell ref="K776:N776"/>
    <mergeCell ref="O776:O778"/>
    <mergeCell ref="P776:R777"/>
    <mergeCell ref="B777:B778"/>
    <mergeCell ref="C694:C695"/>
    <mergeCell ref="D694:D695"/>
    <mergeCell ref="E694:F694"/>
    <mergeCell ref="G694:H694"/>
    <mergeCell ref="I694:J694"/>
    <mergeCell ref="K694:L694"/>
    <mergeCell ref="M694:N694"/>
    <mergeCell ref="B730:R730"/>
    <mergeCell ref="B734:B735"/>
    <mergeCell ref="D734:F735"/>
    <mergeCell ref="G734:R734"/>
    <mergeCell ref="G735:J735"/>
    <mergeCell ref="K735:N735"/>
    <mergeCell ref="O735:O737"/>
    <mergeCell ref="P735:R736"/>
    <mergeCell ref="B736:B737"/>
    <mergeCell ref="C669:C670"/>
    <mergeCell ref="D669:D670"/>
    <mergeCell ref="E669:F669"/>
    <mergeCell ref="G669:H669"/>
    <mergeCell ref="I669:J669"/>
    <mergeCell ref="K669:L669"/>
    <mergeCell ref="M669:N669"/>
    <mergeCell ref="B688:R688"/>
    <mergeCell ref="B692:B693"/>
    <mergeCell ref="D692:F693"/>
    <mergeCell ref="G692:R692"/>
    <mergeCell ref="G693:J693"/>
    <mergeCell ref="K693:N693"/>
    <mergeCell ref="O693:O695"/>
    <mergeCell ref="P693:R694"/>
    <mergeCell ref="B694:B695"/>
    <mergeCell ref="C627:C628"/>
    <mergeCell ref="D627:D628"/>
    <mergeCell ref="E627:F627"/>
    <mergeCell ref="G627:H627"/>
    <mergeCell ref="I627:J627"/>
    <mergeCell ref="K627:L627"/>
    <mergeCell ref="M627:N627"/>
    <mergeCell ref="B663:R663"/>
    <mergeCell ref="B667:B668"/>
    <mergeCell ref="D667:F668"/>
    <mergeCell ref="G667:R667"/>
    <mergeCell ref="G668:J668"/>
    <mergeCell ref="K668:N668"/>
    <mergeCell ref="O668:O670"/>
    <mergeCell ref="P668:R669"/>
    <mergeCell ref="B669:B670"/>
    <mergeCell ref="C577:C578"/>
    <mergeCell ref="D577:D578"/>
    <mergeCell ref="E577:F577"/>
    <mergeCell ref="G577:H577"/>
    <mergeCell ref="I577:J577"/>
    <mergeCell ref="K577:L577"/>
    <mergeCell ref="M577:N577"/>
    <mergeCell ref="B621:R621"/>
    <mergeCell ref="B625:B626"/>
    <mergeCell ref="D625:F626"/>
    <mergeCell ref="G625:R625"/>
    <mergeCell ref="G626:J626"/>
    <mergeCell ref="K626:N626"/>
    <mergeCell ref="O626:O628"/>
    <mergeCell ref="P626:R627"/>
    <mergeCell ref="B627:B628"/>
    <mergeCell ref="C535:C536"/>
    <mergeCell ref="D535:D536"/>
    <mergeCell ref="E535:F535"/>
    <mergeCell ref="G535:H535"/>
    <mergeCell ref="I535:J535"/>
    <mergeCell ref="K535:L535"/>
    <mergeCell ref="M535:N535"/>
    <mergeCell ref="B571:R571"/>
    <mergeCell ref="B575:B576"/>
    <mergeCell ref="D575:F576"/>
    <mergeCell ref="G575:R575"/>
    <mergeCell ref="G576:J576"/>
    <mergeCell ref="K576:N576"/>
    <mergeCell ref="O576:O578"/>
    <mergeCell ref="P576:R577"/>
    <mergeCell ref="B577:B578"/>
    <mergeCell ref="C494:C495"/>
    <mergeCell ref="D494:D495"/>
    <mergeCell ref="E494:F494"/>
    <mergeCell ref="G494:H494"/>
    <mergeCell ref="I494:J494"/>
    <mergeCell ref="K494:L494"/>
    <mergeCell ref="M494:N494"/>
    <mergeCell ref="B529:R529"/>
    <mergeCell ref="B533:B534"/>
    <mergeCell ref="D533:F534"/>
    <mergeCell ref="G533:R533"/>
    <mergeCell ref="G534:J534"/>
    <mergeCell ref="K534:N534"/>
    <mergeCell ref="O534:O536"/>
    <mergeCell ref="P534:R535"/>
    <mergeCell ref="B535:B536"/>
    <mergeCell ref="C450:C451"/>
    <mergeCell ref="D450:D451"/>
    <mergeCell ref="E450:F450"/>
    <mergeCell ref="G450:H450"/>
    <mergeCell ref="I450:J450"/>
    <mergeCell ref="K450:L450"/>
    <mergeCell ref="M450:N450"/>
    <mergeCell ref="B488:R488"/>
    <mergeCell ref="B492:B493"/>
    <mergeCell ref="D492:F493"/>
    <mergeCell ref="G492:R492"/>
    <mergeCell ref="G493:J493"/>
    <mergeCell ref="K493:N493"/>
    <mergeCell ref="O493:O495"/>
    <mergeCell ref="P493:R494"/>
    <mergeCell ref="B494:B495"/>
    <mergeCell ref="B444:R444"/>
    <mergeCell ref="B447:E447"/>
    <mergeCell ref="B448:B449"/>
    <mergeCell ref="D448:F449"/>
    <mergeCell ref="G448:R448"/>
    <mergeCell ref="G449:J449"/>
    <mergeCell ref="K449:N449"/>
    <mergeCell ref="O449:O451"/>
    <mergeCell ref="P449:R450"/>
    <mergeCell ref="B450:B451"/>
    <mergeCell ref="B403:R403"/>
    <mergeCell ref="B407:B408"/>
    <mergeCell ref="D407:F408"/>
    <mergeCell ref="G407:R407"/>
    <mergeCell ref="G408:J408"/>
    <mergeCell ref="K408:N408"/>
    <mergeCell ref="O408:O410"/>
    <mergeCell ref="P408:R409"/>
    <mergeCell ref="B409:B410"/>
    <mergeCell ref="C409:C410"/>
    <mergeCell ref="D409:D410"/>
    <mergeCell ref="E409:F409"/>
    <mergeCell ref="G409:H409"/>
    <mergeCell ref="I409:J409"/>
    <mergeCell ref="K409:L409"/>
    <mergeCell ref="M409:N409"/>
    <mergeCell ref="B361:R361"/>
    <mergeCell ref="B365:B366"/>
    <mergeCell ref="D365:F366"/>
    <mergeCell ref="G365:R365"/>
    <mergeCell ref="G366:J366"/>
    <mergeCell ref="K366:N366"/>
    <mergeCell ref="O366:O368"/>
    <mergeCell ref="P366:R367"/>
    <mergeCell ref="B367:B368"/>
    <mergeCell ref="C367:C368"/>
    <mergeCell ref="D367:D368"/>
    <mergeCell ref="E367:F367"/>
    <mergeCell ref="G367:H367"/>
    <mergeCell ref="I367:J367"/>
    <mergeCell ref="K367:L367"/>
    <mergeCell ref="M367:N367"/>
    <mergeCell ref="B320:R320"/>
    <mergeCell ref="B324:B325"/>
    <mergeCell ref="D324:F325"/>
    <mergeCell ref="G324:R324"/>
    <mergeCell ref="G325:J325"/>
    <mergeCell ref="K325:N325"/>
    <mergeCell ref="O325:O327"/>
    <mergeCell ref="P325:R326"/>
    <mergeCell ref="B326:B327"/>
    <mergeCell ref="C326:C327"/>
    <mergeCell ref="D326:D327"/>
    <mergeCell ref="E326:F326"/>
    <mergeCell ref="G326:H326"/>
    <mergeCell ref="I326:J326"/>
    <mergeCell ref="K326:L326"/>
    <mergeCell ref="M326:N326"/>
    <mergeCell ref="B279:R279"/>
    <mergeCell ref="B283:B284"/>
    <mergeCell ref="D283:F284"/>
    <mergeCell ref="G283:R283"/>
    <mergeCell ref="G284:J284"/>
    <mergeCell ref="K284:N284"/>
    <mergeCell ref="O284:O286"/>
    <mergeCell ref="P284:R285"/>
    <mergeCell ref="B285:B286"/>
    <mergeCell ref="C285:C286"/>
    <mergeCell ref="D285:D286"/>
    <mergeCell ref="E285:F285"/>
    <mergeCell ref="G285:H285"/>
    <mergeCell ref="I285:J285"/>
    <mergeCell ref="K285:L285"/>
    <mergeCell ref="M285:N285"/>
    <mergeCell ref="B237:R237"/>
    <mergeCell ref="B241:B242"/>
    <mergeCell ref="D241:F242"/>
    <mergeCell ref="G241:R241"/>
    <mergeCell ref="G242:J242"/>
    <mergeCell ref="K242:N242"/>
    <mergeCell ref="O242:O244"/>
    <mergeCell ref="P242:R243"/>
    <mergeCell ref="B243:B244"/>
    <mergeCell ref="C243:C244"/>
    <mergeCell ref="D243:D244"/>
    <mergeCell ref="E243:F243"/>
    <mergeCell ref="G243:H243"/>
    <mergeCell ref="I243:J243"/>
    <mergeCell ref="K243:L243"/>
    <mergeCell ref="M243:N243"/>
    <mergeCell ref="B196:R196"/>
    <mergeCell ref="B200:B201"/>
    <mergeCell ref="D200:F201"/>
    <mergeCell ref="G200:R200"/>
    <mergeCell ref="G201:J201"/>
    <mergeCell ref="K201:N201"/>
    <mergeCell ref="O201:O203"/>
    <mergeCell ref="P201:R202"/>
    <mergeCell ref="B202:B203"/>
    <mergeCell ref="C202:C203"/>
    <mergeCell ref="D202:D203"/>
    <mergeCell ref="E202:F202"/>
    <mergeCell ref="G202:H202"/>
    <mergeCell ref="I202:J202"/>
    <mergeCell ref="K202:L202"/>
    <mergeCell ref="M202:N202"/>
    <mergeCell ref="B155:R155"/>
    <mergeCell ref="B159:B160"/>
    <mergeCell ref="D159:F160"/>
    <mergeCell ref="G159:R159"/>
    <mergeCell ref="G160:J160"/>
    <mergeCell ref="K160:N160"/>
    <mergeCell ref="O160:O162"/>
    <mergeCell ref="P160:R161"/>
    <mergeCell ref="B161:B162"/>
    <mergeCell ref="C161:C162"/>
    <mergeCell ref="D161:D162"/>
    <mergeCell ref="E161:F161"/>
    <mergeCell ref="G161:H161"/>
    <mergeCell ref="I161:J161"/>
    <mergeCell ref="K161:L161"/>
    <mergeCell ref="M161:N161"/>
    <mergeCell ref="B114:R114"/>
    <mergeCell ref="B118:B119"/>
    <mergeCell ref="D118:F119"/>
    <mergeCell ref="G118:R118"/>
    <mergeCell ref="G119:J119"/>
    <mergeCell ref="K119:N119"/>
    <mergeCell ref="O119:O121"/>
    <mergeCell ref="P119:R120"/>
    <mergeCell ref="B120:B121"/>
    <mergeCell ref="C120:C121"/>
    <mergeCell ref="D120:D121"/>
    <mergeCell ref="E120:F120"/>
    <mergeCell ref="G120:H120"/>
    <mergeCell ref="I120:J120"/>
    <mergeCell ref="K120:L120"/>
    <mergeCell ref="M120:N120"/>
    <mergeCell ref="B73:R73"/>
    <mergeCell ref="B77:B78"/>
    <mergeCell ref="D77:F78"/>
    <mergeCell ref="G77:R77"/>
    <mergeCell ref="G78:J78"/>
    <mergeCell ref="K78:N78"/>
    <mergeCell ref="O78:O80"/>
    <mergeCell ref="P78:R79"/>
    <mergeCell ref="B79:B80"/>
    <mergeCell ref="C79:C80"/>
    <mergeCell ref="D79:D80"/>
    <mergeCell ref="E79:F79"/>
    <mergeCell ref="G79:H79"/>
    <mergeCell ref="I79:J79"/>
    <mergeCell ref="K79:L79"/>
    <mergeCell ref="M79:N79"/>
    <mergeCell ref="B61:R61"/>
    <mergeCell ref="B65:B66"/>
    <mergeCell ref="D65:F66"/>
    <mergeCell ref="G65:R65"/>
    <mergeCell ref="G66:J66"/>
    <mergeCell ref="K66:N66"/>
    <mergeCell ref="O66:O68"/>
    <mergeCell ref="P66:R67"/>
    <mergeCell ref="B67:B68"/>
    <mergeCell ref="C67:C68"/>
    <mergeCell ref="D67:D68"/>
    <mergeCell ref="E67:F67"/>
    <mergeCell ref="G67:H67"/>
    <mergeCell ref="I67:J67"/>
    <mergeCell ref="K67:L67"/>
    <mergeCell ref="M67:N67"/>
    <mergeCell ref="P14:R15"/>
    <mergeCell ref="B15:B16"/>
    <mergeCell ref="C15:C16"/>
    <mergeCell ref="D15:D16"/>
    <mergeCell ref="E15:F15"/>
    <mergeCell ref="G15:H15"/>
    <mergeCell ref="I15:J15"/>
    <mergeCell ref="K15:L15"/>
    <mergeCell ref="M15:N15"/>
    <mergeCell ref="F2:J3"/>
    <mergeCell ref="N2:R2"/>
    <mergeCell ref="D5:N6"/>
    <mergeCell ref="B6:B7"/>
    <mergeCell ref="B13:B14"/>
    <mergeCell ref="D13:F14"/>
    <mergeCell ref="G13:R13"/>
    <mergeCell ref="G14:J14"/>
    <mergeCell ref="K14:N14"/>
    <mergeCell ref="O14:O1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I83"/>
  <sheetViews>
    <sheetView workbookViewId="0"/>
  </sheetViews>
  <sheetFormatPr defaultColWidth="8.85546875" defaultRowHeight="12.75"/>
  <cols>
    <col min="1" max="1" width="0.28515625" style="12" customWidth="1"/>
    <col min="2" max="2" width="23.85546875" style="12" bestFit="1" customWidth="1"/>
    <col min="3" max="3" width="10.85546875" style="12" bestFit="1" customWidth="1"/>
    <col min="4" max="32" width="6.85546875" style="12" customWidth="1"/>
    <col min="33" max="34" width="7.7109375" style="12" customWidth="1"/>
    <col min="35" max="35" width="8.140625" style="12" customWidth="1"/>
    <col min="36" max="16384" width="8.85546875" style="12"/>
  </cols>
  <sheetData>
    <row r="1" spans="2:35" s="1" customFormat="1" ht="11.25" customHeight="1" thickBot="1"/>
    <row r="2" spans="2:35" s="1" customFormat="1" ht="15.75" customHeight="1" thickBot="1">
      <c r="K2" s="216" t="s">
        <v>0</v>
      </c>
      <c r="L2" s="216"/>
      <c r="M2" s="216"/>
      <c r="N2" s="216"/>
      <c r="O2" s="216"/>
      <c r="P2" s="216"/>
      <c r="Q2" s="216"/>
      <c r="V2" s="220" t="s">
        <v>1586</v>
      </c>
      <c r="W2" s="220"/>
      <c r="X2" s="220"/>
      <c r="Y2" s="220"/>
      <c r="Z2" s="220"/>
      <c r="AA2" s="220"/>
    </row>
    <row r="3" spans="2:35" s="1" customFormat="1" ht="3" customHeight="1" thickBot="1">
      <c r="K3" s="216"/>
      <c r="L3" s="216"/>
      <c r="M3" s="216"/>
      <c r="N3" s="216"/>
      <c r="O3" s="216"/>
      <c r="P3" s="216"/>
      <c r="Q3" s="216"/>
    </row>
    <row r="4" spans="2:35" s="1" customFormat="1" ht="37.5" customHeight="1"/>
    <row r="5" spans="2:35" s="1" customFormat="1" ht="15" customHeight="1" thickBot="1">
      <c r="J5" s="217" t="s">
        <v>1587</v>
      </c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</row>
    <row r="6" spans="2:35" s="1" customFormat="1" ht="3" customHeight="1" thickBot="1">
      <c r="B6" s="220" t="s">
        <v>213</v>
      </c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</row>
    <row r="7" spans="2:35" s="1" customFormat="1" ht="12" customHeight="1">
      <c r="B7" s="220"/>
    </row>
    <row r="8" spans="2:35" s="1" customFormat="1" ht="9.75" customHeight="1"/>
    <row r="9" spans="2:35" s="1" customFormat="1" ht="18" customHeight="1">
      <c r="B9" s="257"/>
      <c r="C9" s="257"/>
      <c r="D9" s="258" t="s">
        <v>1588</v>
      </c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9"/>
      <c r="AI9" s="259"/>
    </row>
    <row r="10" spans="2:35" s="1" customFormat="1" ht="18" customHeight="1">
      <c r="B10" s="260" t="s">
        <v>1589</v>
      </c>
      <c r="C10" s="223"/>
      <c r="D10" s="219" t="s">
        <v>1299</v>
      </c>
      <c r="E10" s="219"/>
      <c r="F10" s="219" t="s">
        <v>1300</v>
      </c>
      <c r="G10" s="219"/>
      <c r="H10" s="219" t="s">
        <v>1301</v>
      </c>
      <c r="I10" s="219"/>
      <c r="J10" s="219" t="s">
        <v>1302</v>
      </c>
      <c r="K10" s="219"/>
      <c r="L10" s="219" t="s">
        <v>1303</v>
      </c>
      <c r="M10" s="219"/>
      <c r="N10" s="219" t="s">
        <v>1304</v>
      </c>
      <c r="O10" s="219"/>
      <c r="P10" s="219" t="s">
        <v>1305</v>
      </c>
      <c r="Q10" s="219"/>
      <c r="R10" s="219" t="s">
        <v>1306</v>
      </c>
      <c r="S10" s="219"/>
      <c r="T10" s="219" t="s">
        <v>1307</v>
      </c>
      <c r="U10" s="219"/>
      <c r="V10" s="219" t="s">
        <v>1308</v>
      </c>
      <c r="W10" s="219"/>
      <c r="X10" s="219" t="s">
        <v>1309</v>
      </c>
      <c r="Y10" s="219"/>
      <c r="Z10" s="219" t="s">
        <v>1310</v>
      </c>
      <c r="AA10" s="219"/>
      <c r="AB10" s="219" t="s">
        <v>1311</v>
      </c>
      <c r="AC10" s="219"/>
      <c r="AD10" s="219" t="s">
        <v>1312</v>
      </c>
      <c r="AE10" s="219"/>
      <c r="AF10" s="219" t="s">
        <v>1313</v>
      </c>
      <c r="AG10" s="219"/>
      <c r="AH10" s="225" t="s">
        <v>839</v>
      </c>
      <c r="AI10" s="225"/>
    </row>
    <row r="11" spans="2:35" s="1" customFormat="1" ht="18" customHeight="1">
      <c r="B11" s="260"/>
      <c r="C11" s="223"/>
      <c r="D11" s="4" t="s">
        <v>900</v>
      </c>
      <c r="E11" s="4" t="s">
        <v>901</v>
      </c>
      <c r="F11" s="4" t="s">
        <v>900</v>
      </c>
      <c r="G11" s="4" t="s">
        <v>901</v>
      </c>
      <c r="H11" s="4" t="s">
        <v>900</v>
      </c>
      <c r="I11" s="4" t="s">
        <v>901</v>
      </c>
      <c r="J11" s="4" t="s">
        <v>900</v>
      </c>
      <c r="K11" s="4" t="s">
        <v>901</v>
      </c>
      <c r="L11" s="4" t="s">
        <v>900</v>
      </c>
      <c r="M11" s="4" t="s">
        <v>901</v>
      </c>
      <c r="N11" s="4" t="s">
        <v>900</v>
      </c>
      <c r="O11" s="4" t="s">
        <v>901</v>
      </c>
      <c r="P11" s="4" t="s">
        <v>900</v>
      </c>
      <c r="Q11" s="4" t="s">
        <v>901</v>
      </c>
      <c r="R11" s="4" t="s">
        <v>900</v>
      </c>
      <c r="S11" s="4" t="s">
        <v>901</v>
      </c>
      <c r="T11" s="4" t="s">
        <v>900</v>
      </c>
      <c r="U11" s="4" t="s">
        <v>901</v>
      </c>
      <c r="V11" s="4" t="s">
        <v>900</v>
      </c>
      <c r="W11" s="4" t="s">
        <v>901</v>
      </c>
      <c r="X11" s="4" t="s">
        <v>900</v>
      </c>
      <c r="Y11" s="4" t="s">
        <v>901</v>
      </c>
      <c r="Z11" s="4" t="s">
        <v>900</v>
      </c>
      <c r="AA11" s="4" t="s">
        <v>901</v>
      </c>
      <c r="AB11" s="4" t="s">
        <v>900</v>
      </c>
      <c r="AC11" s="4" t="s">
        <v>901</v>
      </c>
      <c r="AD11" s="4" t="s">
        <v>900</v>
      </c>
      <c r="AE11" s="4" t="s">
        <v>901</v>
      </c>
      <c r="AF11" s="4" t="s">
        <v>900</v>
      </c>
      <c r="AG11" s="4" t="s">
        <v>901</v>
      </c>
      <c r="AH11" s="51" t="s">
        <v>900</v>
      </c>
      <c r="AI11" s="51" t="s">
        <v>901</v>
      </c>
    </row>
    <row r="12" spans="2:35" s="1" customFormat="1" ht="15" customHeight="1">
      <c r="B12" s="233" t="s">
        <v>1590</v>
      </c>
      <c r="C12" s="6" t="s">
        <v>1591</v>
      </c>
      <c r="D12" s="75">
        <v>55</v>
      </c>
      <c r="E12" s="76">
        <v>4.0810572164221741E-4</v>
      </c>
      <c r="F12" s="75">
        <v>140</v>
      </c>
      <c r="G12" s="76">
        <v>7.779679477205539E-4</v>
      </c>
      <c r="H12" s="75">
        <v>65</v>
      </c>
      <c r="I12" s="76">
        <v>1.0873201739712277E-3</v>
      </c>
      <c r="J12" s="75">
        <v>0</v>
      </c>
      <c r="K12" s="76"/>
      <c r="L12" s="75">
        <v>31</v>
      </c>
      <c r="M12" s="76">
        <v>7.6611308817714507E-4</v>
      </c>
      <c r="N12" s="75">
        <v>16</v>
      </c>
      <c r="O12" s="76">
        <v>7.4104951137047843E-4</v>
      </c>
      <c r="P12" s="75">
        <v>23</v>
      </c>
      <c r="Q12" s="76">
        <v>5.0825359644664442E-4</v>
      </c>
      <c r="R12" s="75">
        <v>358</v>
      </c>
      <c r="S12" s="76">
        <v>1.0424795872013791E-3</v>
      </c>
      <c r="T12" s="75">
        <v>32</v>
      </c>
      <c r="U12" s="76">
        <v>4.5134628132977896E-4</v>
      </c>
      <c r="V12" s="75">
        <v>44</v>
      </c>
      <c r="W12" s="76">
        <v>6.5563999403963637E-4</v>
      </c>
      <c r="X12" s="75">
        <v>78</v>
      </c>
      <c r="Y12" s="76">
        <v>8.3099836996473582E-4</v>
      </c>
      <c r="Z12" s="75">
        <v>59</v>
      </c>
      <c r="AA12" s="76">
        <v>6.1911707608843934E-4</v>
      </c>
      <c r="AB12" s="75">
        <v>48</v>
      </c>
      <c r="AC12" s="76">
        <v>2.2470858105893918E-3</v>
      </c>
      <c r="AD12" s="75">
        <v>104</v>
      </c>
      <c r="AE12" s="76">
        <v>9.3421005353742231E-4</v>
      </c>
      <c r="AF12" s="75">
        <v>12</v>
      </c>
      <c r="AG12" s="76">
        <v>1.1104941699056081E-3</v>
      </c>
      <c r="AH12" s="10">
        <v>1065</v>
      </c>
      <c r="AI12" s="11">
        <v>7.992059981339469E-4</v>
      </c>
    </row>
    <row r="13" spans="2:35" s="1" customFormat="1" ht="15" customHeight="1">
      <c r="B13" s="233"/>
      <c r="C13" s="6" t="s">
        <v>1592</v>
      </c>
      <c r="D13" s="75">
        <v>47</v>
      </c>
      <c r="E13" s="76">
        <v>4.1891349881902046E-4</v>
      </c>
      <c r="F13" s="75">
        <v>118</v>
      </c>
      <c r="G13" s="76">
        <v>7.6169819968111962E-4</v>
      </c>
      <c r="H13" s="75">
        <v>58</v>
      </c>
      <c r="I13" s="76">
        <v>1.1048671302028765E-3</v>
      </c>
      <c r="J13" s="75">
        <v>10</v>
      </c>
      <c r="K13" s="76">
        <v>2.2850875188519721E-4</v>
      </c>
      <c r="L13" s="75">
        <v>22</v>
      </c>
      <c r="M13" s="76">
        <v>6.1783868793529543E-4</v>
      </c>
      <c r="N13" s="75">
        <v>14</v>
      </c>
      <c r="O13" s="76">
        <v>6.9693349263241734E-4</v>
      </c>
      <c r="P13" s="75">
        <v>20</v>
      </c>
      <c r="Q13" s="76">
        <v>5.0033772796637729E-4</v>
      </c>
      <c r="R13" s="75">
        <v>292</v>
      </c>
      <c r="S13" s="76">
        <v>1.0050112891679056E-3</v>
      </c>
      <c r="T13" s="75">
        <v>22</v>
      </c>
      <c r="U13" s="76">
        <v>3.5086040540325023E-4</v>
      </c>
      <c r="V13" s="75">
        <v>37</v>
      </c>
      <c r="W13" s="76">
        <v>6.4173719994449843E-4</v>
      </c>
      <c r="X13" s="75">
        <v>57</v>
      </c>
      <c r="Y13" s="76">
        <v>7.1559494815075198E-4</v>
      </c>
      <c r="Z13" s="75">
        <v>45</v>
      </c>
      <c r="AA13" s="76">
        <v>5.4954448867938353E-4</v>
      </c>
      <c r="AB13" s="75">
        <v>36</v>
      </c>
      <c r="AC13" s="76">
        <v>1.9135704034444268E-3</v>
      </c>
      <c r="AD13" s="75">
        <v>95</v>
      </c>
      <c r="AE13" s="76">
        <v>9.576516365762442E-4</v>
      </c>
      <c r="AF13" s="75">
        <v>8</v>
      </c>
      <c r="AG13" s="76">
        <v>8.2059698430608265E-4</v>
      </c>
      <c r="AH13" s="10">
        <v>881</v>
      </c>
      <c r="AI13" s="11">
        <v>7.5943562123730252E-4</v>
      </c>
    </row>
    <row r="14" spans="2:35" s="1" customFormat="1" ht="15" customHeight="1">
      <c r="B14" s="233"/>
      <c r="C14" s="6" t="s">
        <v>864</v>
      </c>
      <c r="D14" s="75">
        <v>13</v>
      </c>
      <c r="E14" s="76">
        <v>4.3070602657124872E-4</v>
      </c>
      <c r="F14" s="75">
        <v>26</v>
      </c>
      <c r="G14" s="76">
        <v>1.1134903640256958E-3</v>
      </c>
      <c r="H14" s="75">
        <v>5</v>
      </c>
      <c r="I14" s="76">
        <v>3.7543174650848477E-4</v>
      </c>
      <c r="J14" s="75">
        <v>5</v>
      </c>
      <c r="K14" s="76">
        <v>4.8262548262548264E-4</v>
      </c>
      <c r="L14" s="75">
        <v>18</v>
      </c>
      <c r="M14" s="76">
        <v>2.5171304712627604E-3</v>
      </c>
      <c r="N14" s="75">
        <v>2</v>
      </c>
      <c r="O14" s="76">
        <v>1.0214504596527069E-3</v>
      </c>
      <c r="P14" s="75">
        <v>6</v>
      </c>
      <c r="Q14" s="76">
        <v>5.1741979993101073E-4</v>
      </c>
      <c r="R14" s="75">
        <v>155</v>
      </c>
      <c r="S14" s="76">
        <v>1.2609827530100878E-3</v>
      </c>
      <c r="T14" s="75">
        <v>2</v>
      </c>
      <c r="U14" s="76">
        <v>1.5517107611141284E-4</v>
      </c>
      <c r="V14" s="75">
        <v>18</v>
      </c>
      <c r="W14" s="76">
        <v>1.3255762574563665E-3</v>
      </c>
      <c r="X14" s="75">
        <v>5</v>
      </c>
      <c r="Y14" s="76">
        <v>2.531004808909137E-4</v>
      </c>
      <c r="Z14" s="75">
        <v>15</v>
      </c>
      <c r="AA14" s="76">
        <v>7.5339025615268711E-4</v>
      </c>
      <c r="AB14" s="75">
        <v>1</v>
      </c>
      <c r="AC14" s="76">
        <v>5.6689342403628119E-4</v>
      </c>
      <c r="AD14" s="75">
        <v>24</v>
      </c>
      <c r="AE14" s="76">
        <v>1.0542499450911487E-3</v>
      </c>
      <c r="AF14" s="75">
        <v>0</v>
      </c>
      <c r="AG14" s="76"/>
      <c r="AH14" s="10">
        <v>295</v>
      </c>
      <c r="AI14" s="11">
        <v>9.4304337679857549E-4</v>
      </c>
    </row>
    <row r="15" spans="2:35" s="1" customFormat="1" ht="15" customHeight="1">
      <c r="B15" s="233" t="s">
        <v>1593</v>
      </c>
      <c r="C15" s="6" t="s">
        <v>1591</v>
      </c>
      <c r="D15" s="75">
        <v>200</v>
      </c>
      <c r="E15" s="76">
        <v>1.4840208059716997E-3</v>
      </c>
      <c r="F15" s="75">
        <v>391</v>
      </c>
      <c r="G15" s="76">
        <v>2.1727533397052612E-3</v>
      </c>
      <c r="H15" s="75">
        <v>159</v>
      </c>
      <c r="I15" s="76">
        <v>2.6597524255603882E-3</v>
      </c>
      <c r="J15" s="75">
        <v>77</v>
      </c>
      <c r="K15" s="76">
        <v>1.593707958191038E-3</v>
      </c>
      <c r="L15" s="75">
        <v>55</v>
      </c>
      <c r="M15" s="76">
        <v>1.359232898378806E-3</v>
      </c>
      <c r="N15" s="75">
        <v>30</v>
      </c>
      <c r="O15" s="76">
        <v>1.3894678338196471E-3</v>
      </c>
      <c r="P15" s="75">
        <v>61</v>
      </c>
      <c r="Q15" s="76">
        <v>1.3479769297063179E-3</v>
      </c>
      <c r="R15" s="75">
        <v>947</v>
      </c>
      <c r="S15" s="76">
        <v>2.7576205840215253E-3</v>
      </c>
      <c r="T15" s="75">
        <v>41</v>
      </c>
      <c r="U15" s="76">
        <v>5.7828742295377934E-4</v>
      </c>
      <c r="V15" s="75">
        <v>95</v>
      </c>
      <c r="W15" s="76">
        <v>1.4155863507673968E-3</v>
      </c>
      <c r="X15" s="75">
        <v>94</v>
      </c>
      <c r="Y15" s="76">
        <v>1.0014595740600663E-3</v>
      </c>
      <c r="Z15" s="75">
        <v>111</v>
      </c>
      <c r="AA15" s="76">
        <v>1.1647795838274028E-3</v>
      </c>
      <c r="AB15" s="75">
        <v>109</v>
      </c>
      <c r="AC15" s="76">
        <v>5.1027573615467442E-3</v>
      </c>
      <c r="AD15" s="75">
        <v>276</v>
      </c>
      <c r="AE15" s="76">
        <v>2.4792497574646975E-3</v>
      </c>
      <c r="AF15" s="75">
        <v>0</v>
      </c>
      <c r="AG15" s="76"/>
      <c r="AH15" s="10">
        <v>2646</v>
      </c>
      <c r="AI15" s="11">
        <v>1.9745964009709426E-3</v>
      </c>
    </row>
    <row r="16" spans="2:35" s="1" customFormat="1" ht="15" customHeight="1">
      <c r="B16" s="233"/>
      <c r="C16" s="6" t="s">
        <v>1592</v>
      </c>
      <c r="D16" s="75">
        <v>165</v>
      </c>
      <c r="E16" s="76">
        <v>1.4706537724497528E-3</v>
      </c>
      <c r="F16" s="75">
        <v>331</v>
      </c>
      <c r="G16" s="76">
        <v>2.1366280008004285E-3</v>
      </c>
      <c r="H16" s="75">
        <v>119</v>
      </c>
      <c r="I16" s="76">
        <v>2.2668825602438327E-3</v>
      </c>
      <c r="J16" s="75">
        <v>68</v>
      </c>
      <c r="K16" s="76">
        <v>1.5538595128193409E-3</v>
      </c>
      <c r="L16" s="75">
        <v>52</v>
      </c>
      <c r="M16" s="76">
        <v>1.4603459896652437E-3</v>
      </c>
      <c r="N16" s="75">
        <v>28</v>
      </c>
      <c r="O16" s="76">
        <v>1.3938669852648347E-3</v>
      </c>
      <c r="P16" s="75">
        <v>43</v>
      </c>
      <c r="Q16" s="76">
        <v>1.0757261151277111E-3</v>
      </c>
      <c r="R16" s="75">
        <v>769</v>
      </c>
      <c r="S16" s="76">
        <v>2.6467591827743818E-3</v>
      </c>
      <c r="T16" s="75">
        <v>38</v>
      </c>
      <c r="U16" s="76">
        <v>6.0603160933288681E-4</v>
      </c>
      <c r="V16" s="75">
        <v>79</v>
      </c>
      <c r="W16" s="76">
        <v>1.3701956431247399E-3</v>
      </c>
      <c r="X16" s="75">
        <v>71</v>
      </c>
      <c r="Y16" s="76">
        <v>8.9135511085444545E-4</v>
      </c>
      <c r="Z16" s="75">
        <v>78</v>
      </c>
      <c r="AA16" s="76">
        <v>9.5254378037759808E-4</v>
      </c>
      <c r="AB16" s="75">
        <v>76</v>
      </c>
      <c r="AC16" s="76">
        <v>4.0397597406049007E-3</v>
      </c>
      <c r="AD16" s="75">
        <v>237</v>
      </c>
      <c r="AE16" s="76">
        <v>2.3890888196691565E-3</v>
      </c>
      <c r="AF16" s="75">
        <v>10</v>
      </c>
      <c r="AG16" s="76">
        <v>1.0257462303826033E-3</v>
      </c>
      <c r="AH16" s="10">
        <v>2164</v>
      </c>
      <c r="AI16" s="11">
        <v>1.8654014578405478E-3</v>
      </c>
    </row>
    <row r="17" spans="2:35" s="1" customFormat="1" ht="15" customHeight="1">
      <c r="B17" s="233"/>
      <c r="C17" s="6" t="s">
        <v>864</v>
      </c>
      <c r="D17" s="75">
        <v>33</v>
      </c>
      <c r="E17" s="76">
        <v>1.0933306828347083E-3</v>
      </c>
      <c r="F17" s="75">
        <v>13</v>
      </c>
      <c r="G17" s="76">
        <v>5.5674518201284792E-4</v>
      </c>
      <c r="H17" s="75">
        <v>14</v>
      </c>
      <c r="I17" s="76">
        <v>1.0512088902237572E-3</v>
      </c>
      <c r="J17" s="75">
        <v>19</v>
      </c>
      <c r="K17" s="76">
        <v>1.833976833976834E-3</v>
      </c>
      <c r="L17" s="75">
        <v>62</v>
      </c>
      <c r="M17" s="76">
        <v>8.6701160676828423E-3</v>
      </c>
      <c r="N17" s="75">
        <v>5</v>
      </c>
      <c r="O17" s="76">
        <v>2.5536261491317671E-3</v>
      </c>
      <c r="P17" s="75">
        <v>4</v>
      </c>
      <c r="Q17" s="76">
        <v>3.4494653328734045E-4</v>
      </c>
      <c r="R17" s="75">
        <v>490</v>
      </c>
      <c r="S17" s="76">
        <v>3.986332574031891E-3</v>
      </c>
      <c r="T17" s="75">
        <v>16</v>
      </c>
      <c r="U17" s="76">
        <v>1.2413686088913027E-3</v>
      </c>
      <c r="V17" s="75">
        <v>18</v>
      </c>
      <c r="W17" s="76">
        <v>1.3255762574563665E-3</v>
      </c>
      <c r="X17" s="75">
        <v>20</v>
      </c>
      <c r="Y17" s="76">
        <v>1.0124019235636548E-3</v>
      </c>
      <c r="Z17" s="75">
        <v>36</v>
      </c>
      <c r="AA17" s="76">
        <v>1.808136614766449E-3</v>
      </c>
      <c r="AB17" s="75">
        <v>4</v>
      </c>
      <c r="AC17" s="76">
        <v>2.2675736961451248E-3</v>
      </c>
      <c r="AD17" s="75">
        <v>67</v>
      </c>
      <c r="AE17" s="76">
        <v>2.9431144300461234E-3</v>
      </c>
      <c r="AF17" s="75">
        <v>0</v>
      </c>
      <c r="AG17" s="76"/>
      <c r="AH17" s="10">
        <v>801</v>
      </c>
      <c r="AI17" s="11">
        <v>2.5606025247988441E-3</v>
      </c>
    </row>
    <row r="18" spans="2:35" s="1" customFormat="1" ht="15" customHeight="1">
      <c r="B18" s="233" t="s">
        <v>1594</v>
      </c>
      <c r="C18" s="6" t="s">
        <v>1591</v>
      </c>
      <c r="D18" s="75">
        <v>2010</v>
      </c>
      <c r="E18" s="76">
        <v>1.4914409100015583E-2</v>
      </c>
      <c r="F18" s="75">
        <v>3783</v>
      </c>
      <c r="G18" s="76">
        <v>2.1021805330191826E-2</v>
      </c>
      <c r="H18" s="75">
        <v>423</v>
      </c>
      <c r="I18" s="76">
        <v>7.0759451321512215E-3</v>
      </c>
      <c r="J18" s="75">
        <v>641</v>
      </c>
      <c r="K18" s="76">
        <v>1.3267101314291627E-2</v>
      </c>
      <c r="L18" s="75">
        <v>416</v>
      </c>
      <c r="M18" s="76">
        <v>1.0280743376828785E-2</v>
      </c>
      <c r="N18" s="75">
        <v>172</v>
      </c>
      <c r="O18" s="76">
        <v>7.966282247232644E-3</v>
      </c>
      <c r="P18" s="75">
        <v>526</v>
      </c>
      <c r="Q18" s="76">
        <v>1.1623538770910215E-2</v>
      </c>
      <c r="R18" s="75">
        <v>2334</v>
      </c>
      <c r="S18" s="76">
        <v>6.7965009958883211E-3</v>
      </c>
      <c r="T18" s="75">
        <v>670</v>
      </c>
      <c r="U18" s="76">
        <v>9.4500627653422466E-3</v>
      </c>
      <c r="V18" s="75">
        <v>602</v>
      </c>
      <c r="W18" s="76">
        <v>8.9703471911786615E-3</v>
      </c>
      <c r="X18" s="75">
        <v>820</v>
      </c>
      <c r="Y18" s="76">
        <v>8.7361367098856852E-3</v>
      </c>
      <c r="Z18" s="75">
        <v>1012</v>
      </c>
      <c r="AA18" s="76">
        <v>1.0619431881381366E-2</v>
      </c>
      <c r="AB18" s="75">
        <v>138</v>
      </c>
      <c r="AC18" s="76">
        <v>6.4603717054445018E-3</v>
      </c>
      <c r="AD18" s="75">
        <v>1471</v>
      </c>
      <c r="AE18" s="76">
        <v>1.3213682584168733E-2</v>
      </c>
      <c r="AF18" s="75">
        <v>172</v>
      </c>
      <c r="AG18" s="76">
        <v>1.5917083101980381E-2</v>
      </c>
      <c r="AH18" s="10">
        <v>15190</v>
      </c>
      <c r="AI18" s="11">
        <v>1.1292966615492702E-2</v>
      </c>
    </row>
    <row r="19" spans="2:35" s="1" customFormat="1" ht="15" customHeight="1">
      <c r="B19" s="233"/>
      <c r="C19" s="6" t="s">
        <v>1592</v>
      </c>
      <c r="D19" s="75">
        <v>1712</v>
      </c>
      <c r="E19" s="76">
        <v>1.525914702081198E-2</v>
      </c>
      <c r="F19" s="75">
        <v>3320</v>
      </c>
      <c r="G19" s="76">
        <v>2.1430830702892516E-2</v>
      </c>
      <c r="H19" s="75">
        <v>360</v>
      </c>
      <c r="I19" s="76">
        <v>6.8577959805695777E-3</v>
      </c>
      <c r="J19" s="75">
        <v>586</v>
      </c>
      <c r="K19" s="76">
        <v>1.3390612860472556E-2</v>
      </c>
      <c r="L19" s="75">
        <v>384</v>
      </c>
      <c r="M19" s="76">
        <v>1.0784093462143339E-2</v>
      </c>
      <c r="N19" s="75">
        <v>158</v>
      </c>
      <c r="O19" s="76">
        <v>7.8653922739944249E-3</v>
      </c>
      <c r="P19" s="75">
        <v>462</v>
      </c>
      <c r="Q19" s="76">
        <v>1.1557801516023316E-2</v>
      </c>
      <c r="R19" s="75">
        <v>2059</v>
      </c>
      <c r="S19" s="76">
        <v>7.0867063164271162E-3</v>
      </c>
      <c r="T19" s="75">
        <v>622</v>
      </c>
      <c r="U19" s="76">
        <v>9.9197805527646201E-3</v>
      </c>
      <c r="V19" s="75">
        <v>536</v>
      </c>
      <c r="W19" s="76">
        <v>9.2965172748716522E-3</v>
      </c>
      <c r="X19" s="75">
        <v>711</v>
      </c>
      <c r="Y19" s="76">
        <v>8.9261054058804336E-3</v>
      </c>
      <c r="Z19" s="75">
        <v>845</v>
      </c>
      <c r="AA19" s="76">
        <v>1.0319224287423979E-2</v>
      </c>
      <c r="AB19" s="75">
        <v>115</v>
      </c>
      <c r="AC19" s="76">
        <v>6.1127943443363628E-3</v>
      </c>
      <c r="AD19" s="75">
        <v>1339</v>
      </c>
      <c r="AE19" s="76">
        <v>1.349784780395359E-2</v>
      </c>
      <c r="AF19" s="75">
        <v>151</v>
      </c>
      <c r="AG19" s="76">
        <v>1.5488768078777311E-2</v>
      </c>
      <c r="AH19" s="10">
        <v>13360</v>
      </c>
      <c r="AI19" s="11">
        <v>1.1516526560420388E-2</v>
      </c>
    </row>
    <row r="20" spans="2:35" s="1" customFormat="1" ht="15" customHeight="1">
      <c r="B20" s="233"/>
      <c r="C20" s="6" t="s">
        <v>864</v>
      </c>
      <c r="D20" s="75">
        <v>581</v>
      </c>
      <c r="E20" s="76">
        <v>1.9249246264453502E-2</v>
      </c>
      <c r="F20" s="75">
        <v>443</v>
      </c>
      <c r="G20" s="76">
        <v>1.8972162740899357E-2</v>
      </c>
      <c r="H20" s="75">
        <v>57</v>
      </c>
      <c r="I20" s="76">
        <v>4.279921910196726E-3</v>
      </c>
      <c r="J20" s="75">
        <v>130</v>
      </c>
      <c r="K20" s="76">
        <v>1.2548262548262547E-2</v>
      </c>
      <c r="L20" s="75">
        <v>130</v>
      </c>
      <c r="M20" s="76">
        <v>1.8179275625786605E-2</v>
      </c>
      <c r="N20" s="75">
        <v>28</v>
      </c>
      <c r="O20" s="76">
        <v>1.4300306435137897E-2</v>
      </c>
      <c r="P20" s="75">
        <v>113</v>
      </c>
      <c r="Q20" s="76">
        <v>9.744739565367368E-3</v>
      </c>
      <c r="R20" s="75">
        <v>728</v>
      </c>
      <c r="S20" s="76">
        <v>5.92255125284738E-3</v>
      </c>
      <c r="T20" s="75">
        <v>83</v>
      </c>
      <c r="U20" s="76">
        <v>6.4395996586236329E-3</v>
      </c>
      <c r="V20" s="75">
        <v>46</v>
      </c>
      <c r="W20" s="76">
        <v>3.3875837690551585E-3</v>
      </c>
      <c r="X20" s="75">
        <v>139</v>
      </c>
      <c r="Y20" s="76">
        <v>7.0361933687674008E-3</v>
      </c>
      <c r="Z20" s="75">
        <v>462</v>
      </c>
      <c r="AA20" s="76">
        <v>2.3204419889502764E-2</v>
      </c>
      <c r="AB20" s="75">
        <v>4</v>
      </c>
      <c r="AC20" s="76">
        <v>2.2675736961451248E-3</v>
      </c>
      <c r="AD20" s="75">
        <v>250</v>
      </c>
      <c r="AE20" s="76">
        <v>1.0981770261366132E-2</v>
      </c>
      <c r="AF20" s="75">
        <v>30</v>
      </c>
      <c r="AG20" s="76">
        <v>5.2631578947368418E-2</v>
      </c>
      <c r="AH20" s="10">
        <v>3224</v>
      </c>
      <c r="AI20" s="11">
        <v>1.030634524338511E-2</v>
      </c>
    </row>
    <row r="21" spans="2:35" s="1" customFormat="1" ht="15" customHeight="1">
      <c r="B21" s="233" t="s">
        <v>1595</v>
      </c>
      <c r="C21" s="6" t="s">
        <v>1591</v>
      </c>
      <c r="D21" s="75">
        <v>2349</v>
      </c>
      <c r="E21" s="76">
        <v>1.7429824366137613E-2</v>
      </c>
      <c r="F21" s="75">
        <v>4082</v>
      </c>
      <c r="G21" s="76">
        <v>2.2683322589966436E-2</v>
      </c>
      <c r="H21" s="75">
        <v>654</v>
      </c>
      <c r="I21" s="76">
        <v>1.0940113750418199E-2</v>
      </c>
      <c r="J21" s="75">
        <v>1141</v>
      </c>
      <c r="K21" s="76">
        <v>2.3615854289558109E-2</v>
      </c>
      <c r="L21" s="75">
        <v>475</v>
      </c>
      <c r="M21" s="76">
        <v>1.1738829576907868E-2</v>
      </c>
      <c r="N21" s="75">
        <v>328</v>
      </c>
      <c r="O21" s="76">
        <v>1.5191514983094808E-2</v>
      </c>
      <c r="P21" s="75">
        <v>892</v>
      </c>
      <c r="Q21" s="76">
        <v>1.9711400349148124E-2</v>
      </c>
      <c r="R21" s="75">
        <v>4940</v>
      </c>
      <c r="S21" s="76">
        <v>1.4385053521717353E-2</v>
      </c>
      <c r="T21" s="75">
        <v>953</v>
      </c>
      <c r="U21" s="76">
        <v>1.3441656440852481E-2</v>
      </c>
      <c r="V21" s="75">
        <v>1152</v>
      </c>
      <c r="W21" s="76">
        <v>1.7165847116674116E-2</v>
      </c>
      <c r="X21" s="75">
        <v>1981</v>
      </c>
      <c r="Y21" s="76">
        <v>2.1105227832053097E-2</v>
      </c>
      <c r="Z21" s="75">
        <v>2223</v>
      </c>
      <c r="AA21" s="76">
        <v>2.3327072205840689E-2</v>
      </c>
      <c r="AB21" s="75">
        <v>347</v>
      </c>
      <c r="AC21" s="76">
        <v>1.624455783905248E-2</v>
      </c>
      <c r="AD21" s="75">
        <v>1333</v>
      </c>
      <c r="AE21" s="76">
        <v>1.1974057705436384E-2</v>
      </c>
      <c r="AF21" s="75">
        <v>220</v>
      </c>
      <c r="AG21" s="76">
        <v>2.0359059781602813E-2</v>
      </c>
      <c r="AH21" s="10">
        <v>23070</v>
      </c>
      <c r="AI21" s="11">
        <v>1.7151332443674564E-2</v>
      </c>
    </row>
    <row r="22" spans="2:35" s="1" customFormat="1" ht="15" customHeight="1">
      <c r="B22" s="233"/>
      <c r="C22" s="6" t="s">
        <v>1592</v>
      </c>
      <c r="D22" s="75">
        <v>1949</v>
      </c>
      <c r="E22" s="76">
        <v>1.7371540621239807E-2</v>
      </c>
      <c r="F22" s="75">
        <v>3532</v>
      </c>
      <c r="G22" s="76">
        <v>2.2799305434523003E-2</v>
      </c>
      <c r="H22" s="75">
        <v>567</v>
      </c>
      <c r="I22" s="76">
        <v>1.0801028669397085E-2</v>
      </c>
      <c r="J22" s="75">
        <v>1003</v>
      </c>
      <c r="K22" s="76">
        <v>2.2919427814085281E-2</v>
      </c>
      <c r="L22" s="75">
        <v>430</v>
      </c>
      <c r="M22" s="76">
        <v>1.2075937991462593E-2</v>
      </c>
      <c r="N22" s="75">
        <v>302</v>
      </c>
      <c r="O22" s="76">
        <v>1.5033851055356432E-2</v>
      </c>
      <c r="P22" s="75">
        <v>753</v>
      </c>
      <c r="Q22" s="76">
        <v>1.8837715457934105E-2</v>
      </c>
      <c r="R22" s="75">
        <v>4321</v>
      </c>
      <c r="S22" s="76">
        <v>1.4872101987994933E-2</v>
      </c>
      <c r="T22" s="75">
        <v>870</v>
      </c>
      <c r="U22" s="76">
        <v>1.3874934213673987E-2</v>
      </c>
      <c r="V22" s="75">
        <v>1021</v>
      </c>
      <c r="W22" s="76">
        <v>1.7708477868738727E-2</v>
      </c>
      <c r="X22" s="75">
        <v>1685</v>
      </c>
      <c r="Y22" s="76">
        <v>2.1153991011123106E-2</v>
      </c>
      <c r="Z22" s="75">
        <v>1886</v>
      </c>
      <c r="AA22" s="76">
        <v>2.3032020125540384E-2</v>
      </c>
      <c r="AB22" s="75">
        <v>291</v>
      </c>
      <c r="AC22" s="76">
        <v>1.5468027427842449E-2</v>
      </c>
      <c r="AD22" s="75">
        <v>1181</v>
      </c>
      <c r="AE22" s="76">
        <v>1.1905121924174152E-2</v>
      </c>
      <c r="AF22" s="75">
        <v>189</v>
      </c>
      <c r="AG22" s="76">
        <v>1.9386603754231204E-2</v>
      </c>
      <c r="AH22" s="10">
        <v>19980</v>
      </c>
      <c r="AI22" s="11">
        <v>1.7223068912964021E-2</v>
      </c>
    </row>
    <row r="23" spans="2:35" s="1" customFormat="1" ht="15" customHeight="1">
      <c r="B23" s="233"/>
      <c r="C23" s="6" t="s">
        <v>864</v>
      </c>
      <c r="D23" s="75">
        <v>503</v>
      </c>
      <c r="E23" s="76">
        <v>1.666501010502601E-2</v>
      </c>
      <c r="F23" s="75">
        <v>975</v>
      </c>
      <c r="G23" s="76">
        <v>4.17558886509636E-2</v>
      </c>
      <c r="H23" s="75">
        <v>140</v>
      </c>
      <c r="I23" s="76">
        <v>1.0512088902237574E-2</v>
      </c>
      <c r="J23" s="75">
        <v>318</v>
      </c>
      <c r="K23" s="76">
        <v>3.0694980694980695E-2</v>
      </c>
      <c r="L23" s="75">
        <v>68</v>
      </c>
      <c r="M23" s="76">
        <v>9.5091595581037625E-3</v>
      </c>
      <c r="N23" s="75">
        <v>84</v>
      </c>
      <c r="O23" s="76">
        <v>4.290091930541369E-2</v>
      </c>
      <c r="P23" s="75">
        <v>308</v>
      </c>
      <c r="Q23" s="76">
        <v>2.6560883063125217E-2</v>
      </c>
      <c r="R23" s="75">
        <v>1991</v>
      </c>
      <c r="S23" s="76">
        <v>1.6197526846729579E-2</v>
      </c>
      <c r="T23" s="75">
        <v>157</v>
      </c>
      <c r="U23" s="76">
        <v>1.2180929474745908E-2</v>
      </c>
      <c r="V23" s="75">
        <v>183</v>
      </c>
      <c r="W23" s="76">
        <v>1.3476691950806393E-2</v>
      </c>
      <c r="X23" s="75">
        <v>452</v>
      </c>
      <c r="Y23" s="76">
        <v>2.2880283472538596E-2</v>
      </c>
      <c r="Z23" s="75">
        <v>1063</v>
      </c>
      <c r="AA23" s="76">
        <v>5.3390256152687089E-2</v>
      </c>
      <c r="AB23" s="75">
        <v>33</v>
      </c>
      <c r="AC23" s="76">
        <v>1.8707482993197279E-2</v>
      </c>
      <c r="AD23" s="75">
        <v>275</v>
      </c>
      <c r="AE23" s="76">
        <v>1.2079947287502746E-2</v>
      </c>
      <c r="AF23" s="75">
        <v>33</v>
      </c>
      <c r="AG23" s="76">
        <v>5.7894736842105263E-2</v>
      </c>
      <c r="AH23" s="10">
        <v>6583</v>
      </c>
      <c r="AI23" s="11">
        <v>2.1044252710050924E-2</v>
      </c>
    </row>
    <row r="24" spans="2:35" s="1" customFormat="1" ht="15" customHeight="1">
      <c r="B24" s="233" t="s">
        <v>1596</v>
      </c>
      <c r="C24" s="6" t="s">
        <v>1591</v>
      </c>
      <c r="D24" s="75">
        <v>3102</v>
      </c>
      <c r="E24" s="76">
        <v>2.3017162700621062E-2</v>
      </c>
      <c r="F24" s="75">
        <v>3817</v>
      </c>
      <c r="G24" s="76">
        <v>2.1210740403209673E-2</v>
      </c>
      <c r="H24" s="75">
        <v>759</v>
      </c>
      <c r="I24" s="76">
        <v>1.2696554031448645E-2</v>
      </c>
      <c r="J24" s="75">
        <v>982</v>
      </c>
      <c r="K24" s="76">
        <v>2.0324950843423367E-2</v>
      </c>
      <c r="L24" s="75">
        <v>583</v>
      </c>
      <c r="M24" s="76">
        <v>1.4407868722815341E-2</v>
      </c>
      <c r="N24" s="75">
        <v>217</v>
      </c>
      <c r="O24" s="76">
        <v>1.0050483997962115E-2</v>
      </c>
      <c r="P24" s="75">
        <v>1099</v>
      </c>
      <c r="Q24" s="76">
        <v>2.4285682717167922E-2</v>
      </c>
      <c r="R24" s="75">
        <v>5508</v>
      </c>
      <c r="S24" s="76">
        <v>1.603904348129943E-2</v>
      </c>
      <c r="T24" s="75">
        <v>671</v>
      </c>
      <c r="U24" s="76">
        <v>9.4641673366338032E-3</v>
      </c>
      <c r="V24" s="75">
        <v>1086</v>
      </c>
      <c r="W24" s="76">
        <v>1.6182387125614664E-2</v>
      </c>
      <c r="X24" s="75">
        <v>1424</v>
      </c>
      <c r="Y24" s="76">
        <v>1.5171047164484409E-2</v>
      </c>
      <c r="Z24" s="75">
        <v>1085</v>
      </c>
      <c r="AA24" s="76">
        <v>1.1385458094168757E-2</v>
      </c>
      <c r="AB24" s="75">
        <v>234</v>
      </c>
      <c r="AC24" s="76">
        <v>1.0954543326623285E-2</v>
      </c>
      <c r="AD24" s="75">
        <v>1773</v>
      </c>
      <c r="AE24" s="76">
        <v>1.5926484855017787E-2</v>
      </c>
      <c r="AF24" s="75">
        <v>163</v>
      </c>
      <c r="AG24" s="76">
        <v>1.5084212474551176E-2</v>
      </c>
      <c r="AH24" s="10">
        <v>22503</v>
      </c>
      <c r="AI24" s="11">
        <v>1.6729797745123915E-2</v>
      </c>
    </row>
    <row r="25" spans="2:35" s="1" customFormat="1" ht="15" customHeight="1">
      <c r="B25" s="233"/>
      <c r="C25" s="6" t="s">
        <v>1592</v>
      </c>
      <c r="D25" s="75">
        <v>2710</v>
      </c>
      <c r="E25" s="76">
        <v>2.4154374080841392E-2</v>
      </c>
      <c r="F25" s="75">
        <v>3333</v>
      </c>
      <c r="G25" s="76">
        <v>2.1514746606247217E-2</v>
      </c>
      <c r="H25" s="75">
        <v>660</v>
      </c>
      <c r="I25" s="76">
        <v>1.2572625964377559E-2</v>
      </c>
      <c r="J25" s="75">
        <v>916</v>
      </c>
      <c r="K25" s="76">
        <v>2.0931401672684063E-2</v>
      </c>
      <c r="L25" s="75">
        <v>544</v>
      </c>
      <c r="M25" s="76">
        <v>1.5277465738036396E-2</v>
      </c>
      <c r="N25" s="75">
        <v>196</v>
      </c>
      <c r="O25" s="76">
        <v>9.7570688968538436E-3</v>
      </c>
      <c r="P25" s="75">
        <v>958</v>
      </c>
      <c r="Q25" s="76">
        <v>2.3966177169589473E-2</v>
      </c>
      <c r="R25" s="75">
        <v>4976</v>
      </c>
      <c r="S25" s="76">
        <v>1.712649374965582E-2</v>
      </c>
      <c r="T25" s="75">
        <v>619</v>
      </c>
      <c r="U25" s="76">
        <v>9.8719359520278143E-3</v>
      </c>
      <c r="V25" s="75">
        <v>1000</v>
      </c>
      <c r="W25" s="76">
        <v>1.7344248647148605E-2</v>
      </c>
      <c r="X25" s="75">
        <v>1273</v>
      </c>
      <c r="Y25" s="76">
        <v>1.5981620508700129E-2</v>
      </c>
      <c r="Z25" s="75">
        <v>943</v>
      </c>
      <c r="AA25" s="76">
        <v>1.1516010062770192E-2</v>
      </c>
      <c r="AB25" s="75">
        <v>210</v>
      </c>
      <c r="AC25" s="76">
        <v>1.1162494020092489E-2</v>
      </c>
      <c r="AD25" s="75">
        <v>1631</v>
      </c>
      <c r="AE25" s="76">
        <v>1.6441366518482676E-2</v>
      </c>
      <c r="AF25" s="75">
        <v>153</v>
      </c>
      <c r="AG25" s="76">
        <v>1.569391732485383E-2</v>
      </c>
      <c r="AH25" s="10">
        <v>20122</v>
      </c>
      <c r="AI25" s="11">
        <v>1.7345475108441546E-2</v>
      </c>
    </row>
    <row r="26" spans="2:35" s="1" customFormat="1" ht="15" customHeight="1">
      <c r="B26" s="233"/>
      <c r="C26" s="6" t="s">
        <v>864</v>
      </c>
      <c r="D26" s="75">
        <v>505</v>
      </c>
      <c r="E26" s="76">
        <v>1.6731272570652354E-2</v>
      </c>
      <c r="F26" s="75">
        <v>327</v>
      </c>
      <c r="G26" s="76">
        <v>1.4004282655246253E-2</v>
      </c>
      <c r="H26" s="75">
        <v>119</v>
      </c>
      <c r="I26" s="76">
        <v>8.9352755669019381E-3</v>
      </c>
      <c r="J26" s="75">
        <v>121</v>
      </c>
      <c r="K26" s="76">
        <v>1.1679536679536679E-2</v>
      </c>
      <c r="L26" s="75">
        <v>127</v>
      </c>
      <c r="M26" s="76">
        <v>1.7759753880576143E-2</v>
      </c>
      <c r="N26" s="75">
        <v>26</v>
      </c>
      <c r="O26" s="76">
        <v>1.3278855975485188E-2</v>
      </c>
      <c r="P26" s="75">
        <v>156</v>
      </c>
      <c r="Q26" s="76">
        <v>1.3452914798206279E-2</v>
      </c>
      <c r="R26" s="75">
        <v>1450</v>
      </c>
      <c r="S26" s="76">
        <v>1.179629027009437E-2</v>
      </c>
      <c r="T26" s="75">
        <v>50</v>
      </c>
      <c r="U26" s="76">
        <v>3.879276902785321E-3</v>
      </c>
      <c r="V26" s="75">
        <v>71</v>
      </c>
      <c r="W26" s="76">
        <v>5.2286619044112229E-3</v>
      </c>
      <c r="X26" s="75">
        <v>218</v>
      </c>
      <c r="Y26" s="76">
        <v>1.1035180966843836E-2</v>
      </c>
      <c r="Z26" s="75">
        <v>240</v>
      </c>
      <c r="AA26" s="76">
        <v>1.2054244098442994E-2</v>
      </c>
      <c r="AB26" s="75">
        <v>18</v>
      </c>
      <c r="AC26" s="76">
        <v>1.020408163265306E-2</v>
      </c>
      <c r="AD26" s="75">
        <v>226</v>
      </c>
      <c r="AE26" s="76">
        <v>9.9275203162749841E-3</v>
      </c>
      <c r="AF26" s="75">
        <v>8</v>
      </c>
      <c r="AG26" s="76">
        <v>1.4035087719298246E-2</v>
      </c>
      <c r="AH26" s="10">
        <v>3662</v>
      </c>
      <c r="AI26" s="11">
        <v>1.1706524901140283E-2</v>
      </c>
    </row>
    <row r="27" spans="2:35" s="1" customFormat="1" ht="15" customHeight="1">
      <c r="B27" s="233" t="s">
        <v>1597</v>
      </c>
      <c r="C27" s="6" t="s">
        <v>1591</v>
      </c>
      <c r="D27" s="75">
        <v>1857</v>
      </c>
      <c r="E27" s="76">
        <v>1.3779133183447232E-2</v>
      </c>
      <c r="F27" s="75">
        <v>2344</v>
      </c>
      <c r="G27" s="76">
        <v>1.3025406210406988E-2</v>
      </c>
      <c r="H27" s="75">
        <v>445</v>
      </c>
      <c r="I27" s="76">
        <v>7.4439611910337902E-3</v>
      </c>
      <c r="J27" s="75">
        <v>353</v>
      </c>
      <c r="K27" s="76">
        <v>7.3062196005381349E-3</v>
      </c>
      <c r="L27" s="75">
        <v>413</v>
      </c>
      <c r="M27" s="76">
        <v>1.0206603400553578E-2</v>
      </c>
      <c r="N27" s="75">
        <v>93</v>
      </c>
      <c r="O27" s="76">
        <v>4.3073502848409058E-3</v>
      </c>
      <c r="P27" s="75">
        <v>354</v>
      </c>
      <c r="Q27" s="76">
        <v>7.8226857887874843E-3</v>
      </c>
      <c r="R27" s="75">
        <v>688</v>
      </c>
      <c r="S27" s="76">
        <v>2.003424458085332E-3</v>
      </c>
      <c r="T27" s="75">
        <v>173</v>
      </c>
      <c r="U27" s="76">
        <v>2.4400908334391174E-3</v>
      </c>
      <c r="V27" s="75">
        <v>187</v>
      </c>
      <c r="W27" s="76">
        <v>2.7864699746684546E-3</v>
      </c>
      <c r="X27" s="75">
        <v>383</v>
      </c>
      <c r="Y27" s="76">
        <v>4.0804150730319724E-3</v>
      </c>
      <c r="Z27" s="75">
        <v>271</v>
      </c>
      <c r="AA27" s="76">
        <v>2.8437411461011363E-3</v>
      </c>
      <c r="AB27" s="75">
        <v>53</v>
      </c>
      <c r="AC27" s="76">
        <v>2.4811572491924535E-3</v>
      </c>
      <c r="AD27" s="75">
        <v>523</v>
      </c>
      <c r="AE27" s="76">
        <v>4.6979986346160759E-3</v>
      </c>
      <c r="AF27" s="75">
        <v>32</v>
      </c>
      <c r="AG27" s="76">
        <v>2.9613177864149546E-3</v>
      </c>
      <c r="AH27" s="10">
        <v>8169</v>
      </c>
      <c r="AI27" s="11">
        <v>6.0732221383778722E-3</v>
      </c>
    </row>
    <row r="28" spans="2:35" s="1" customFormat="1" ht="15" customHeight="1">
      <c r="B28" s="233"/>
      <c r="C28" s="6" t="s">
        <v>1592</v>
      </c>
      <c r="D28" s="75">
        <v>1619</v>
      </c>
      <c r="E28" s="76">
        <v>1.4430233076340301E-2</v>
      </c>
      <c r="F28" s="75">
        <v>2093</v>
      </c>
      <c r="G28" s="76">
        <v>1.3510460440106637E-2</v>
      </c>
      <c r="H28" s="75">
        <v>405</v>
      </c>
      <c r="I28" s="76">
        <v>7.7150204781407756E-3</v>
      </c>
      <c r="J28" s="75">
        <v>326</v>
      </c>
      <c r="K28" s="76">
        <v>7.4493853114574286E-3</v>
      </c>
      <c r="L28" s="75">
        <v>384</v>
      </c>
      <c r="M28" s="76">
        <v>1.0784093462143339E-2</v>
      </c>
      <c r="N28" s="75">
        <v>78</v>
      </c>
      <c r="O28" s="76">
        <v>3.8829151732377538E-3</v>
      </c>
      <c r="P28" s="75">
        <v>320</v>
      </c>
      <c r="Q28" s="76">
        <v>8.0054036474620366E-3</v>
      </c>
      <c r="R28" s="75">
        <v>605</v>
      </c>
      <c r="S28" s="76">
        <v>2.0823007874882977E-3</v>
      </c>
      <c r="T28" s="75">
        <v>162</v>
      </c>
      <c r="U28" s="76">
        <v>2.5836084397875699E-3</v>
      </c>
      <c r="V28" s="75">
        <v>163</v>
      </c>
      <c r="W28" s="76">
        <v>2.8271125294852227E-3</v>
      </c>
      <c r="X28" s="75">
        <v>342</v>
      </c>
      <c r="Y28" s="76">
        <v>4.2935696889045121E-3</v>
      </c>
      <c r="Z28" s="75">
        <v>231</v>
      </c>
      <c r="AA28" s="76">
        <v>2.8209950418875023E-3</v>
      </c>
      <c r="AB28" s="75">
        <v>48</v>
      </c>
      <c r="AC28" s="76">
        <v>2.5514272045925688E-3</v>
      </c>
      <c r="AD28" s="75">
        <v>490</v>
      </c>
      <c r="AE28" s="76">
        <v>4.9394663360248382E-3</v>
      </c>
      <c r="AF28" s="75">
        <v>30</v>
      </c>
      <c r="AG28" s="76">
        <v>3.0772386911478099E-3</v>
      </c>
      <c r="AH28" s="10">
        <v>7296</v>
      </c>
      <c r="AI28" s="11">
        <v>6.2892648042535294E-3</v>
      </c>
    </row>
    <row r="29" spans="2:35" s="1" customFormat="1" ht="15" customHeight="1">
      <c r="B29" s="233"/>
      <c r="C29" s="6" t="s">
        <v>864</v>
      </c>
      <c r="D29" s="75">
        <v>458</v>
      </c>
      <c r="E29" s="76">
        <v>1.5174104628433225E-2</v>
      </c>
      <c r="F29" s="75">
        <v>278</v>
      </c>
      <c r="G29" s="76">
        <v>1.190578158458244E-2</v>
      </c>
      <c r="H29" s="75">
        <v>73</v>
      </c>
      <c r="I29" s="76">
        <v>5.4813034990238776E-3</v>
      </c>
      <c r="J29" s="75">
        <v>58</v>
      </c>
      <c r="K29" s="76">
        <v>5.598455598455598E-3</v>
      </c>
      <c r="L29" s="75">
        <v>63</v>
      </c>
      <c r="M29" s="76">
        <v>8.8099566494196611E-3</v>
      </c>
      <c r="N29" s="75">
        <v>23</v>
      </c>
      <c r="O29" s="76">
        <v>1.1746680286006129E-2</v>
      </c>
      <c r="P29" s="75">
        <v>71</v>
      </c>
      <c r="Q29" s="76">
        <v>6.1228009658502933E-3</v>
      </c>
      <c r="R29" s="75">
        <v>232</v>
      </c>
      <c r="S29" s="76">
        <v>1.8874064432150993E-3</v>
      </c>
      <c r="T29" s="75">
        <v>20</v>
      </c>
      <c r="U29" s="76">
        <v>1.5517107611141283E-3</v>
      </c>
      <c r="V29" s="75">
        <v>41</v>
      </c>
      <c r="W29" s="76">
        <v>3.019368141983946E-3</v>
      </c>
      <c r="X29" s="75">
        <v>62</v>
      </c>
      <c r="Y29" s="76">
        <v>3.1384459630473299E-3</v>
      </c>
      <c r="Z29" s="75">
        <v>50</v>
      </c>
      <c r="AA29" s="76">
        <v>2.5113008538422904E-3</v>
      </c>
      <c r="AB29" s="75">
        <v>2</v>
      </c>
      <c r="AC29" s="76">
        <v>1.1337868480725624E-3</v>
      </c>
      <c r="AD29" s="75">
        <v>102</v>
      </c>
      <c r="AE29" s="76">
        <v>4.4805622666373819E-3</v>
      </c>
      <c r="AF29" s="75">
        <v>5</v>
      </c>
      <c r="AG29" s="76">
        <v>8.771929824561403E-3</v>
      </c>
      <c r="AH29" s="10">
        <v>1538</v>
      </c>
      <c r="AI29" s="11">
        <v>4.9166125881905396E-3</v>
      </c>
    </row>
    <row r="30" spans="2:35" s="1" customFormat="1" ht="15" customHeight="1">
      <c r="B30" s="233" t="s">
        <v>1598</v>
      </c>
      <c r="C30" s="6" t="s">
        <v>1591</v>
      </c>
      <c r="D30" s="75">
        <v>43</v>
      </c>
      <c r="E30" s="76">
        <v>3.1906447328391546E-4</v>
      </c>
      <c r="F30" s="75">
        <v>112</v>
      </c>
      <c r="G30" s="76">
        <v>6.2237435817644312E-4</v>
      </c>
      <c r="H30" s="75">
        <v>16</v>
      </c>
      <c r="I30" s="76">
        <v>2.6764804282368687E-4</v>
      </c>
      <c r="J30" s="75">
        <v>0</v>
      </c>
      <c r="K30" s="76"/>
      <c r="L30" s="75">
        <v>25</v>
      </c>
      <c r="M30" s="76">
        <v>6.1783313562672993E-4</v>
      </c>
      <c r="N30" s="75">
        <v>0</v>
      </c>
      <c r="O30" s="76"/>
      <c r="P30" s="75">
        <v>0</v>
      </c>
      <c r="Q30" s="76"/>
      <c r="R30" s="75">
        <v>121</v>
      </c>
      <c r="S30" s="76">
        <v>3.5234645265744936E-4</v>
      </c>
      <c r="T30" s="75">
        <v>30</v>
      </c>
      <c r="U30" s="76">
        <v>4.2313713874666777E-4</v>
      </c>
      <c r="V30" s="75">
        <v>19</v>
      </c>
      <c r="W30" s="76">
        <v>2.8311727015347939E-4</v>
      </c>
      <c r="X30" s="75">
        <v>35</v>
      </c>
      <c r="Y30" s="76">
        <v>3.7288388395853529E-4</v>
      </c>
      <c r="Z30" s="75">
        <v>105</v>
      </c>
      <c r="AA30" s="76">
        <v>1.1018185252421378E-3</v>
      </c>
      <c r="AB30" s="75">
        <v>0</v>
      </c>
      <c r="AC30" s="76"/>
      <c r="AD30" s="75">
        <v>43</v>
      </c>
      <c r="AE30" s="76">
        <v>3.8625992598181885E-4</v>
      </c>
      <c r="AF30" s="75">
        <v>0</v>
      </c>
      <c r="AG30" s="76"/>
      <c r="AH30" s="10">
        <v>549</v>
      </c>
      <c r="AI30" s="11">
        <v>4.2971262039201983E-4</v>
      </c>
    </row>
    <row r="31" spans="2:35" s="1" customFormat="1" ht="15" customHeight="1">
      <c r="B31" s="233"/>
      <c r="C31" s="6" t="s">
        <v>1592</v>
      </c>
      <c r="D31" s="75">
        <v>39</v>
      </c>
      <c r="E31" s="76">
        <v>3.4760907348812338E-4</v>
      </c>
      <c r="F31" s="75">
        <v>94</v>
      </c>
      <c r="G31" s="76">
        <v>6.0677653194936645E-4</v>
      </c>
      <c r="H31" s="75">
        <v>13</v>
      </c>
      <c r="I31" s="76">
        <v>2.4764263263167921E-4</v>
      </c>
      <c r="J31" s="75">
        <v>11</v>
      </c>
      <c r="K31" s="76">
        <v>2.5135962707371694E-4</v>
      </c>
      <c r="L31" s="75">
        <v>23</v>
      </c>
      <c r="M31" s="76">
        <v>6.4592226465962706E-4</v>
      </c>
      <c r="N31" s="75">
        <v>15</v>
      </c>
      <c r="O31" s="76">
        <v>7.4671445639187578E-4</v>
      </c>
      <c r="P31" s="75">
        <v>1</v>
      </c>
      <c r="Q31" s="76">
        <v>2.5016886398318866E-5</v>
      </c>
      <c r="R31" s="75">
        <v>105</v>
      </c>
      <c r="S31" s="76">
        <v>3.6139104576243184E-4</v>
      </c>
      <c r="T31" s="75">
        <v>27</v>
      </c>
      <c r="U31" s="76">
        <v>4.3060140663126167E-4</v>
      </c>
      <c r="V31" s="75">
        <v>17</v>
      </c>
      <c r="W31" s="76">
        <v>2.9485222700152632E-4</v>
      </c>
      <c r="X31" s="75">
        <v>32</v>
      </c>
      <c r="Y31" s="76">
        <v>4.0173751475129936E-4</v>
      </c>
      <c r="Z31" s="75">
        <v>87</v>
      </c>
      <c r="AA31" s="76">
        <v>1.0624526781134748E-3</v>
      </c>
      <c r="AB31" s="75">
        <v>2</v>
      </c>
      <c r="AC31" s="76">
        <v>1.063094668580237E-4</v>
      </c>
      <c r="AD31" s="75">
        <v>40</v>
      </c>
      <c r="AE31" s="76">
        <v>4.0322174171631336E-4</v>
      </c>
      <c r="AF31" s="75">
        <v>0</v>
      </c>
      <c r="AG31" s="76"/>
      <c r="AH31" s="10">
        <v>506</v>
      </c>
      <c r="AI31" s="11">
        <v>4.3617982332131111E-4</v>
      </c>
    </row>
    <row r="32" spans="2:35" s="1" customFormat="1" ht="15" customHeight="1">
      <c r="B32" s="233"/>
      <c r="C32" s="6" t="s">
        <v>864</v>
      </c>
      <c r="D32" s="75">
        <v>9</v>
      </c>
      <c r="E32" s="76">
        <v>2.9818109531855682E-4</v>
      </c>
      <c r="F32" s="75">
        <v>18</v>
      </c>
      <c r="G32" s="76">
        <v>7.7087794432548185E-4</v>
      </c>
      <c r="H32" s="75">
        <v>5</v>
      </c>
      <c r="I32" s="76">
        <v>3.7543174650848477E-4</v>
      </c>
      <c r="J32" s="75">
        <v>2</v>
      </c>
      <c r="K32" s="76">
        <v>1.9305019305019305E-4</v>
      </c>
      <c r="L32" s="75">
        <v>7</v>
      </c>
      <c r="M32" s="76">
        <v>9.7888407215774025E-4</v>
      </c>
      <c r="N32" s="75">
        <v>3</v>
      </c>
      <c r="O32" s="76">
        <v>1.5321756894790602E-3</v>
      </c>
      <c r="P32" s="75">
        <v>2</v>
      </c>
      <c r="Q32" s="76">
        <v>1.7247326664367022E-4</v>
      </c>
      <c r="R32" s="75">
        <v>47</v>
      </c>
      <c r="S32" s="76">
        <v>3.8236251220305891E-4</v>
      </c>
      <c r="T32" s="75">
        <v>3</v>
      </c>
      <c r="U32" s="76">
        <v>2.3275661416711924E-4</v>
      </c>
      <c r="V32" s="75">
        <v>11</v>
      </c>
      <c r="W32" s="76">
        <v>8.1007437955666836E-4</v>
      </c>
      <c r="X32" s="75">
        <v>7</v>
      </c>
      <c r="Y32" s="76">
        <v>3.5434067324727919E-4</v>
      </c>
      <c r="Z32" s="75">
        <v>53</v>
      </c>
      <c r="AA32" s="76">
        <v>2.6619789050728276E-3</v>
      </c>
      <c r="AB32" s="75">
        <v>0</v>
      </c>
      <c r="AC32" s="76"/>
      <c r="AD32" s="75">
        <v>9</v>
      </c>
      <c r="AE32" s="76">
        <v>3.9534372940918077E-4</v>
      </c>
      <c r="AF32" s="75">
        <v>0</v>
      </c>
      <c r="AG32" s="76"/>
      <c r="AH32" s="10">
        <v>176</v>
      </c>
      <c r="AI32" s="11">
        <v>5.6262926886965867E-4</v>
      </c>
    </row>
    <row r="33" spans="2:35" s="1" customFormat="1" ht="15" customHeight="1">
      <c r="B33" s="233" t="s">
        <v>1599</v>
      </c>
      <c r="C33" s="6" t="s">
        <v>1591</v>
      </c>
      <c r="D33" s="75">
        <v>0</v>
      </c>
      <c r="E33" s="76"/>
      <c r="F33" s="75">
        <v>4</v>
      </c>
      <c r="G33" s="76">
        <v>2.2227655649158682E-5</v>
      </c>
      <c r="H33" s="75">
        <v>0</v>
      </c>
      <c r="I33" s="76"/>
      <c r="J33" s="75">
        <v>0</v>
      </c>
      <c r="K33" s="76"/>
      <c r="L33" s="75">
        <v>1</v>
      </c>
      <c r="M33" s="76">
        <v>2.4713325425069198E-5</v>
      </c>
      <c r="N33" s="75">
        <v>0</v>
      </c>
      <c r="O33" s="76"/>
      <c r="P33" s="75">
        <v>0</v>
      </c>
      <c r="Q33" s="76"/>
      <c r="R33" s="75">
        <v>6</v>
      </c>
      <c r="S33" s="76">
        <v>1.7471724925162778E-5</v>
      </c>
      <c r="T33" s="75">
        <v>0</v>
      </c>
      <c r="U33" s="76"/>
      <c r="V33" s="75">
        <v>0</v>
      </c>
      <c r="W33" s="76"/>
      <c r="X33" s="75">
        <v>1</v>
      </c>
      <c r="Y33" s="76">
        <v>1.0653825255958152E-5</v>
      </c>
      <c r="Z33" s="75">
        <v>0</v>
      </c>
      <c r="AA33" s="76"/>
      <c r="AB33" s="75">
        <v>0</v>
      </c>
      <c r="AC33" s="76"/>
      <c r="AD33" s="75">
        <v>0</v>
      </c>
      <c r="AE33" s="76"/>
      <c r="AF33" s="75">
        <v>0</v>
      </c>
      <c r="AG33" s="76"/>
      <c r="AH33" s="10">
        <v>12</v>
      </c>
      <c r="AI33" s="11">
        <v>2.0073080883364248E-5</v>
      </c>
    </row>
    <row r="34" spans="2:35" s="1" customFormat="1" ht="15" customHeight="1">
      <c r="B34" s="233"/>
      <c r="C34" s="6" t="s">
        <v>1592</v>
      </c>
      <c r="D34" s="75">
        <v>1</v>
      </c>
      <c r="E34" s="76">
        <v>8.9130531663621371E-6</v>
      </c>
      <c r="F34" s="75">
        <v>2</v>
      </c>
      <c r="G34" s="76">
        <v>1.2910138977646094E-5</v>
      </c>
      <c r="H34" s="75">
        <v>2</v>
      </c>
      <c r="I34" s="76">
        <v>3.8098866558719875E-5</v>
      </c>
      <c r="J34" s="75">
        <v>5</v>
      </c>
      <c r="K34" s="76">
        <v>1.1425437594259861E-4</v>
      </c>
      <c r="L34" s="75">
        <v>0</v>
      </c>
      <c r="M34" s="76"/>
      <c r="N34" s="75">
        <v>1</v>
      </c>
      <c r="O34" s="76">
        <v>4.9780963759458382E-5</v>
      </c>
      <c r="P34" s="75">
        <v>0</v>
      </c>
      <c r="Q34" s="76"/>
      <c r="R34" s="75">
        <v>5</v>
      </c>
      <c r="S34" s="76">
        <v>1.7209097417258658E-5</v>
      </c>
      <c r="T34" s="75">
        <v>0</v>
      </c>
      <c r="U34" s="76"/>
      <c r="V34" s="75">
        <v>0</v>
      </c>
      <c r="W34" s="76"/>
      <c r="X34" s="75">
        <v>0</v>
      </c>
      <c r="Y34" s="76"/>
      <c r="Z34" s="75">
        <v>3</v>
      </c>
      <c r="AA34" s="76">
        <v>3.6636299245292235E-5</v>
      </c>
      <c r="AB34" s="75">
        <v>1</v>
      </c>
      <c r="AC34" s="76">
        <v>5.3154733429011852E-5</v>
      </c>
      <c r="AD34" s="75">
        <v>2</v>
      </c>
      <c r="AE34" s="76">
        <v>2.0161087085815666E-5</v>
      </c>
      <c r="AF34" s="75">
        <v>0</v>
      </c>
      <c r="AG34" s="76"/>
      <c r="AH34" s="10">
        <v>22</v>
      </c>
      <c r="AI34" s="11">
        <v>1.896434014440483E-5</v>
      </c>
    </row>
    <row r="35" spans="2:35" s="1" customFormat="1" ht="15" customHeight="1">
      <c r="B35" s="233"/>
      <c r="C35" s="6" t="s">
        <v>864</v>
      </c>
      <c r="D35" s="75">
        <v>3</v>
      </c>
      <c r="E35" s="76">
        <v>9.9393698439518936E-5</v>
      </c>
      <c r="F35" s="75">
        <v>0</v>
      </c>
      <c r="G35" s="76"/>
      <c r="H35" s="75">
        <v>0</v>
      </c>
      <c r="I35" s="76"/>
      <c r="J35" s="75">
        <v>0</v>
      </c>
      <c r="K35" s="76"/>
      <c r="L35" s="75">
        <v>0</v>
      </c>
      <c r="M35" s="76"/>
      <c r="N35" s="75">
        <v>0</v>
      </c>
      <c r="O35" s="76"/>
      <c r="P35" s="75">
        <v>0</v>
      </c>
      <c r="Q35" s="76"/>
      <c r="R35" s="75">
        <v>3</v>
      </c>
      <c r="S35" s="76">
        <v>2.4406117800195251E-5</v>
      </c>
      <c r="T35" s="75">
        <v>0</v>
      </c>
      <c r="U35" s="76"/>
      <c r="V35" s="75">
        <v>1</v>
      </c>
      <c r="W35" s="76">
        <v>7.3643125414242576E-5</v>
      </c>
      <c r="X35" s="75">
        <v>0</v>
      </c>
      <c r="Y35" s="76"/>
      <c r="Z35" s="75">
        <v>0</v>
      </c>
      <c r="AA35" s="76"/>
      <c r="AB35" s="75">
        <v>0</v>
      </c>
      <c r="AC35" s="76"/>
      <c r="AD35" s="75">
        <v>0</v>
      </c>
      <c r="AE35" s="76"/>
      <c r="AF35" s="75">
        <v>0</v>
      </c>
      <c r="AG35" s="76"/>
      <c r="AH35" s="10">
        <v>7</v>
      </c>
      <c r="AI35" s="11">
        <v>2.2377300466406878E-5</v>
      </c>
    </row>
    <row r="36" spans="2:35" s="1" customFormat="1" ht="15" customHeight="1">
      <c r="B36" s="233" t="s">
        <v>1600</v>
      </c>
      <c r="C36" s="6" t="s">
        <v>1591</v>
      </c>
      <c r="D36" s="75">
        <v>96</v>
      </c>
      <c r="E36" s="76">
        <v>7.1232998686641589E-4</v>
      </c>
      <c r="F36" s="75">
        <v>93</v>
      </c>
      <c r="G36" s="76">
        <v>5.1679299384293934E-4</v>
      </c>
      <c r="H36" s="75">
        <v>23</v>
      </c>
      <c r="I36" s="76">
        <v>3.8474406155904986E-4</v>
      </c>
      <c r="J36" s="75">
        <v>22</v>
      </c>
      <c r="K36" s="76">
        <v>4.5534513091172516E-4</v>
      </c>
      <c r="L36" s="75">
        <v>28</v>
      </c>
      <c r="M36" s="76">
        <v>6.919731119019375E-4</v>
      </c>
      <c r="N36" s="75">
        <v>0</v>
      </c>
      <c r="O36" s="76"/>
      <c r="P36" s="75">
        <v>25</v>
      </c>
      <c r="Q36" s="76">
        <v>5.5244956135504827E-4</v>
      </c>
      <c r="R36" s="75">
        <v>518</v>
      </c>
      <c r="S36" s="76">
        <v>1.5083922518723866E-3</v>
      </c>
      <c r="T36" s="75">
        <v>18</v>
      </c>
      <c r="U36" s="76">
        <v>2.5388228324800066E-4</v>
      </c>
      <c r="V36" s="75">
        <v>60</v>
      </c>
      <c r="W36" s="76">
        <v>8.9405453732677696E-4</v>
      </c>
      <c r="X36" s="75">
        <v>38</v>
      </c>
      <c r="Y36" s="76">
        <v>4.0484535972640977E-4</v>
      </c>
      <c r="Z36" s="75">
        <v>39</v>
      </c>
      <c r="AA36" s="76">
        <v>4.0924688080422257E-4</v>
      </c>
      <c r="AB36" s="75">
        <v>5</v>
      </c>
      <c r="AC36" s="76">
        <v>2.3407143860306164E-4</v>
      </c>
      <c r="AD36" s="75">
        <v>36</v>
      </c>
      <c r="AE36" s="76">
        <v>3.2338040314756927E-4</v>
      </c>
      <c r="AF36" s="75">
        <v>4</v>
      </c>
      <c r="AG36" s="76">
        <v>3.7016472330186933E-4</v>
      </c>
      <c r="AH36" s="10">
        <v>1005</v>
      </c>
      <c r="AI36" s="11">
        <v>7.5608604660672E-4</v>
      </c>
    </row>
    <row r="37" spans="2:35" s="1" customFormat="1" ht="15" customHeight="1">
      <c r="B37" s="233"/>
      <c r="C37" s="6" t="s">
        <v>1592</v>
      </c>
      <c r="D37" s="75">
        <v>82</v>
      </c>
      <c r="E37" s="76">
        <v>7.3087035964169522E-4</v>
      </c>
      <c r="F37" s="75">
        <v>80</v>
      </c>
      <c r="G37" s="76">
        <v>5.1640555910584382E-4</v>
      </c>
      <c r="H37" s="75">
        <v>21</v>
      </c>
      <c r="I37" s="76">
        <v>4.0003809886655873E-4</v>
      </c>
      <c r="J37" s="75">
        <v>20</v>
      </c>
      <c r="K37" s="76">
        <v>4.5701750377039442E-4</v>
      </c>
      <c r="L37" s="75">
        <v>27</v>
      </c>
      <c r="M37" s="76">
        <v>7.5825657155695347E-4</v>
      </c>
      <c r="N37" s="75">
        <v>12</v>
      </c>
      <c r="O37" s="76">
        <v>5.9737156511350056E-4</v>
      </c>
      <c r="P37" s="75">
        <v>24</v>
      </c>
      <c r="Q37" s="76">
        <v>6.0040527355965272E-4</v>
      </c>
      <c r="R37" s="75">
        <v>472</v>
      </c>
      <c r="S37" s="76">
        <v>1.6245387961892174E-3</v>
      </c>
      <c r="T37" s="75">
        <v>16</v>
      </c>
      <c r="U37" s="76">
        <v>2.5517120392963652E-4</v>
      </c>
      <c r="V37" s="75">
        <v>58</v>
      </c>
      <c r="W37" s="76">
        <v>1.0059664215346191E-3</v>
      </c>
      <c r="X37" s="75">
        <v>34</v>
      </c>
      <c r="Y37" s="76">
        <v>4.268461094232556E-4</v>
      </c>
      <c r="Z37" s="75">
        <v>36</v>
      </c>
      <c r="AA37" s="76">
        <v>4.3963559094350682E-4</v>
      </c>
      <c r="AB37" s="75">
        <v>4</v>
      </c>
      <c r="AC37" s="76">
        <v>2.1261893371604741E-4</v>
      </c>
      <c r="AD37" s="75">
        <v>33</v>
      </c>
      <c r="AE37" s="76">
        <v>3.3265793691595848E-4</v>
      </c>
      <c r="AF37" s="75">
        <v>3</v>
      </c>
      <c r="AG37" s="76">
        <v>3.0772386911478099E-4</v>
      </c>
      <c r="AH37" s="10">
        <v>922</v>
      </c>
      <c r="AI37" s="11">
        <v>7.9477825514278429E-4</v>
      </c>
    </row>
    <row r="38" spans="2:35" s="1" customFormat="1" ht="15" customHeight="1">
      <c r="B38" s="233"/>
      <c r="C38" s="6" t="s">
        <v>864</v>
      </c>
      <c r="D38" s="75">
        <v>21</v>
      </c>
      <c r="E38" s="76">
        <v>6.9575588907663257E-4</v>
      </c>
      <c r="F38" s="75">
        <v>9</v>
      </c>
      <c r="G38" s="76">
        <v>3.8543897216274093E-4</v>
      </c>
      <c r="H38" s="75">
        <v>4</v>
      </c>
      <c r="I38" s="76">
        <v>3.0034539720678779E-4</v>
      </c>
      <c r="J38" s="75">
        <v>7</v>
      </c>
      <c r="K38" s="76">
        <v>6.7567567567567571E-4</v>
      </c>
      <c r="L38" s="75">
        <v>5</v>
      </c>
      <c r="M38" s="76">
        <v>6.9920290868410008E-4</v>
      </c>
      <c r="N38" s="75">
        <v>2</v>
      </c>
      <c r="O38" s="76">
        <v>1.0214504596527069E-3</v>
      </c>
      <c r="P38" s="75">
        <v>2</v>
      </c>
      <c r="Q38" s="76">
        <v>1.7247326664367022E-4</v>
      </c>
      <c r="R38" s="75">
        <v>163</v>
      </c>
      <c r="S38" s="76">
        <v>1.3260657338106086E-3</v>
      </c>
      <c r="T38" s="75">
        <v>3</v>
      </c>
      <c r="U38" s="76">
        <v>2.3275661416711924E-4</v>
      </c>
      <c r="V38" s="75">
        <v>4</v>
      </c>
      <c r="W38" s="76">
        <v>2.945725016569703E-4</v>
      </c>
      <c r="X38" s="75">
        <v>5</v>
      </c>
      <c r="Y38" s="76">
        <v>2.531004808909137E-4</v>
      </c>
      <c r="Z38" s="75">
        <v>74</v>
      </c>
      <c r="AA38" s="76">
        <v>3.7167252636865896E-3</v>
      </c>
      <c r="AB38" s="75">
        <v>1</v>
      </c>
      <c r="AC38" s="76">
        <v>5.6689342403628119E-4</v>
      </c>
      <c r="AD38" s="75">
        <v>10</v>
      </c>
      <c r="AE38" s="76">
        <v>4.392708104546453E-4</v>
      </c>
      <c r="AF38" s="75">
        <v>0</v>
      </c>
      <c r="AG38" s="76"/>
      <c r="AH38" s="10">
        <v>310</v>
      </c>
      <c r="AI38" s="11">
        <v>9.9099473494087599E-4</v>
      </c>
    </row>
    <row r="39" spans="2:35" s="1" customFormat="1" ht="15" customHeight="1">
      <c r="B39" s="233" t="s">
        <v>1601</v>
      </c>
      <c r="C39" s="6" t="s">
        <v>1591</v>
      </c>
      <c r="D39" s="75">
        <v>22</v>
      </c>
      <c r="E39" s="76">
        <v>1.6324228865688696E-4</v>
      </c>
      <c r="F39" s="75">
        <v>45</v>
      </c>
      <c r="G39" s="76">
        <v>2.5006112605303519E-4</v>
      </c>
      <c r="H39" s="75">
        <v>10</v>
      </c>
      <c r="I39" s="76">
        <v>1.6728002676480428E-4</v>
      </c>
      <c r="J39" s="75">
        <v>0</v>
      </c>
      <c r="K39" s="76"/>
      <c r="L39" s="75">
        <v>6</v>
      </c>
      <c r="M39" s="76">
        <v>1.4827995255041519E-4</v>
      </c>
      <c r="N39" s="75">
        <v>0</v>
      </c>
      <c r="O39" s="76"/>
      <c r="P39" s="75">
        <v>6</v>
      </c>
      <c r="Q39" s="76">
        <v>1.325878947252116E-4</v>
      </c>
      <c r="R39" s="75">
        <v>154</v>
      </c>
      <c r="S39" s="76">
        <v>4.4844093974584465E-4</v>
      </c>
      <c r="T39" s="75">
        <v>6</v>
      </c>
      <c r="U39" s="76">
        <v>8.4627427749333554E-5</v>
      </c>
      <c r="V39" s="75">
        <v>7</v>
      </c>
      <c r="W39" s="76">
        <v>1.0430636268812397E-4</v>
      </c>
      <c r="X39" s="75">
        <v>23</v>
      </c>
      <c r="Y39" s="76">
        <v>2.4503798088703748E-4</v>
      </c>
      <c r="Z39" s="75">
        <v>13</v>
      </c>
      <c r="AA39" s="76">
        <v>1.3641562693474086E-4</v>
      </c>
      <c r="AB39" s="75">
        <v>0</v>
      </c>
      <c r="AC39" s="76"/>
      <c r="AD39" s="75">
        <v>29</v>
      </c>
      <c r="AE39" s="76">
        <v>2.6050088031331968E-4</v>
      </c>
      <c r="AF39" s="75">
        <v>0</v>
      </c>
      <c r="AG39" s="76"/>
      <c r="AH39" s="10">
        <v>321</v>
      </c>
      <c r="AI39" s="11">
        <v>2.4831144500161702E-4</v>
      </c>
    </row>
    <row r="40" spans="2:35" s="1" customFormat="1" ht="15" customHeight="1">
      <c r="B40" s="233"/>
      <c r="C40" s="6" t="s">
        <v>1592</v>
      </c>
      <c r="D40" s="75">
        <v>20</v>
      </c>
      <c r="E40" s="76">
        <v>1.7826106332724273E-4</v>
      </c>
      <c r="F40" s="75">
        <v>35</v>
      </c>
      <c r="G40" s="76">
        <v>2.2592743210880664E-4</v>
      </c>
      <c r="H40" s="75">
        <v>9</v>
      </c>
      <c r="I40" s="76">
        <v>1.7144489951423944E-4</v>
      </c>
      <c r="J40" s="75">
        <v>6</v>
      </c>
      <c r="K40" s="76">
        <v>1.3710525113111831E-4</v>
      </c>
      <c r="L40" s="75">
        <v>5</v>
      </c>
      <c r="M40" s="76">
        <v>1.4041788362165804E-4</v>
      </c>
      <c r="N40" s="75">
        <v>5</v>
      </c>
      <c r="O40" s="76">
        <v>2.4890481879729189E-4</v>
      </c>
      <c r="P40" s="75">
        <v>5</v>
      </c>
      <c r="Q40" s="76">
        <v>1.2508443199159432E-4</v>
      </c>
      <c r="R40" s="75">
        <v>132</v>
      </c>
      <c r="S40" s="76">
        <v>4.5432017181562859E-4</v>
      </c>
      <c r="T40" s="75">
        <v>3</v>
      </c>
      <c r="U40" s="76">
        <v>4.7844600736806848E-5</v>
      </c>
      <c r="V40" s="75">
        <v>6</v>
      </c>
      <c r="W40" s="76">
        <v>1.0406549188289164E-4</v>
      </c>
      <c r="X40" s="75">
        <v>17</v>
      </c>
      <c r="Y40" s="76">
        <v>2.134230547116278E-4</v>
      </c>
      <c r="Z40" s="75">
        <v>7</v>
      </c>
      <c r="AA40" s="76">
        <v>8.5484698239015214E-5</v>
      </c>
      <c r="AB40" s="75">
        <v>2</v>
      </c>
      <c r="AC40" s="76">
        <v>1.063094668580237E-4</v>
      </c>
      <c r="AD40" s="75">
        <v>28</v>
      </c>
      <c r="AE40" s="76">
        <v>2.8225521920141936E-4</v>
      </c>
      <c r="AF40" s="75">
        <v>0</v>
      </c>
      <c r="AG40" s="76"/>
      <c r="AH40" s="10">
        <v>280</v>
      </c>
      <c r="AI40" s="11">
        <v>2.4136432911060692E-4</v>
      </c>
    </row>
    <row r="41" spans="2:35" s="1" customFormat="1" ht="15" customHeight="1">
      <c r="B41" s="233"/>
      <c r="C41" s="6" t="s">
        <v>864</v>
      </c>
      <c r="D41" s="75">
        <v>4</v>
      </c>
      <c r="E41" s="76">
        <v>1.3252493125269192E-4</v>
      </c>
      <c r="F41" s="75">
        <v>3</v>
      </c>
      <c r="G41" s="76">
        <v>1.284796573875803E-4</v>
      </c>
      <c r="H41" s="75">
        <v>2</v>
      </c>
      <c r="I41" s="76">
        <v>1.501726986033939E-4</v>
      </c>
      <c r="J41" s="75">
        <v>1</v>
      </c>
      <c r="K41" s="76">
        <v>9.6525096525096525E-5</v>
      </c>
      <c r="L41" s="75">
        <v>0</v>
      </c>
      <c r="M41" s="76"/>
      <c r="N41" s="75">
        <v>0</v>
      </c>
      <c r="O41" s="76"/>
      <c r="P41" s="75">
        <v>0</v>
      </c>
      <c r="Q41" s="76"/>
      <c r="R41" s="75">
        <v>169</v>
      </c>
      <c r="S41" s="76">
        <v>1.374877969410999E-3</v>
      </c>
      <c r="T41" s="75">
        <v>1</v>
      </c>
      <c r="U41" s="76">
        <v>7.7585538055706418E-5</v>
      </c>
      <c r="V41" s="75">
        <v>2</v>
      </c>
      <c r="W41" s="76">
        <v>1.4728625082848515E-4</v>
      </c>
      <c r="X41" s="75">
        <v>7</v>
      </c>
      <c r="Y41" s="76">
        <v>3.5434067324727919E-4</v>
      </c>
      <c r="Z41" s="75">
        <v>3</v>
      </c>
      <c r="AA41" s="76">
        <v>1.5067805123053743E-4</v>
      </c>
      <c r="AB41" s="75">
        <v>0</v>
      </c>
      <c r="AC41" s="76"/>
      <c r="AD41" s="75">
        <v>3</v>
      </c>
      <c r="AE41" s="76">
        <v>1.3178124313639359E-4</v>
      </c>
      <c r="AF41" s="75">
        <v>0</v>
      </c>
      <c r="AG41" s="76"/>
      <c r="AH41" s="10">
        <v>195</v>
      </c>
      <c r="AI41" s="11">
        <v>6.2336765584990585E-4</v>
      </c>
    </row>
    <row r="42" spans="2:35" s="1" customFormat="1" ht="15" customHeight="1">
      <c r="B42" s="233" t="s">
        <v>1602</v>
      </c>
      <c r="C42" s="6" t="s">
        <v>1591</v>
      </c>
      <c r="D42" s="75">
        <v>19</v>
      </c>
      <c r="E42" s="76">
        <v>1.4098197656731148E-4</v>
      </c>
      <c r="F42" s="75">
        <v>32</v>
      </c>
      <c r="G42" s="76">
        <v>1.7782124519326946E-4</v>
      </c>
      <c r="H42" s="75">
        <v>61</v>
      </c>
      <c r="I42" s="76">
        <v>1.0204081632653062E-3</v>
      </c>
      <c r="J42" s="75">
        <v>7</v>
      </c>
      <c r="K42" s="76">
        <v>1.4488254165373072E-4</v>
      </c>
      <c r="L42" s="75">
        <v>12</v>
      </c>
      <c r="M42" s="76">
        <v>2.9655990510083039E-4</v>
      </c>
      <c r="N42" s="75">
        <v>6</v>
      </c>
      <c r="O42" s="76">
        <v>2.7789356676392944E-4</v>
      </c>
      <c r="P42" s="75">
        <v>0</v>
      </c>
      <c r="Q42" s="76"/>
      <c r="R42" s="75">
        <v>616</v>
      </c>
      <c r="S42" s="76">
        <v>1.7937637589833786E-3</v>
      </c>
      <c r="T42" s="75">
        <v>77</v>
      </c>
      <c r="U42" s="76">
        <v>1.0860519894497808E-3</v>
      </c>
      <c r="V42" s="75">
        <v>68</v>
      </c>
      <c r="W42" s="76">
        <v>1.0132618089703472E-3</v>
      </c>
      <c r="X42" s="75">
        <v>58</v>
      </c>
      <c r="Y42" s="76">
        <v>6.1792186484557277E-4</v>
      </c>
      <c r="Z42" s="75">
        <v>45</v>
      </c>
      <c r="AA42" s="76">
        <v>4.7220793938948763E-4</v>
      </c>
      <c r="AB42" s="75">
        <v>0</v>
      </c>
      <c r="AC42" s="76"/>
      <c r="AD42" s="75">
        <v>109</v>
      </c>
      <c r="AE42" s="76">
        <v>9.7912399841902924E-4</v>
      </c>
      <c r="AF42" s="75">
        <v>0</v>
      </c>
      <c r="AG42" s="76"/>
      <c r="AH42" s="10">
        <v>1110</v>
      </c>
      <c r="AI42" s="11">
        <v>8.2968734317905555E-4</v>
      </c>
    </row>
    <row r="43" spans="2:35" s="1" customFormat="1" ht="15" customHeight="1">
      <c r="B43" s="233"/>
      <c r="C43" s="6" t="s">
        <v>1592</v>
      </c>
      <c r="D43" s="75">
        <v>18</v>
      </c>
      <c r="E43" s="76">
        <v>1.6043495699451848E-4</v>
      </c>
      <c r="F43" s="75">
        <v>27</v>
      </c>
      <c r="G43" s="76">
        <v>1.7428687619822227E-4</v>
      </c>
      <c r="H43" s="75">
        <v>54</v>
      </c>
      <c r="I43" s="76">
        <v>1.0286693970854366E-3</v>
      </c>
      <c r="J43" s="75">
        <v>6</v>
      </c>
      <c r="K43" s="76">
        <v>1.3710525113111831E-4</v>
      </c>
      <c r="L43" s="75">
        <v>9</v>
      </c>
      <c r="M43" s="76">
        <v>2.5275219051898451E-4</v>
      </c>
      <c r="N43" s="75">
        <v>5</v>
      </c>
      <c r="O43" s="76">
        <v>2.4890481879729189E-4</v>
      </c>
      <c r="P43" s="75">
        <v>1</v>
      </c>
      <c r="Q43" s="76">
        <v>2.5016886398318866E-5</v>
      </c>
      <c r="R43" s="75">
        <v>557</v>
      </c>
      <c r="S43" s="76">
        <v>1.9170934522826147E-3</v>
      </c>
      <c r="T43" s="75">
        <v>68</v>
      </c>
      <c r="U43" s="76">
        <v>1.0844776167009552E-3</v>
      </c>
      <c r="V43" s="75">
        <v>61</v>
      </c>
      <c r="W43" s="76">
        <v>1.0579991674760649E-3</v>
      </c>
      <c r="X43" s="75">
        <v>47</v>
      </c>
      <c r="Y43" s="76">
        <v>5.90051974790971E-4</v>
      </c>
      <c r="Z43" s="75">
        <v>40</v>
      </c>
      <c r="AA43" s="76">
        <v>4.884839899372298E-4</v>
      </c>
      <c r="AB43" s="75">
        <v>1</v>
      </c>
      <c r="AC43" s="76">
        <v>5.3154733429011852E-5</v>
      </c>
      <c r="AD43" s="75">
        <v>94</v>
      </c>
      <c r="AE43" s="76">
        <v>9.4757109303333638E-4</v>
      </c>
      <c r="AF43" s="75">
        <v>4</v>
      </c>
      <c r="AG43" s="76">
        <v>4.1029849215304132E-4</v>
      </c>
      <c r="AH43" s="10">
        <v>992</v>
      </c>
      <c r="AI43" s="11">
        <v>8.5511933742043599E-4</v>
      </c>
    </row>
    <row r="44" spans="2:35" s="1" customFormat="1" ht="15" customHeight="1">
      <c r="B44" s="233"/>
      <c r="C44" s="6" t="s">
        <v>864</v>
      </c>
      <c r="D44" s="75">
        <v>5</v>
      </c>
      <c r="E44" s="76">
        <v>1.656561640658649E-4</v>
      </c>
      <c r="F44" s="75">
        <v>7</v>
      </c>
      <c r="G44" s="76">
        <v>2.9978586723768737E-4</v>
      </c>
      <c r="H44" s="75">
        <v>16</v>
      </c>
      <c r="I44" s="76">
        <v>1.2013815888271512E-3</v>
      </c>
      <c r="J44" s="75">
        <v>1</v>
      </c>
      <c r="K44" s="76">
        <v>9.6525096525096525E-5</v>
      </c>
      <c r="L44" s="75">
        <v>8</v>
      </c>
      <c r="M44" s="76">
        <v>1.1187246538945602E-3</v>
      </c>
      <c r="N44" s="75">
        <v>1</v>
      </c>
      <c r="O44" s="76">
        <v>5.1072522982635344E-4</v>
      </c>
      <c r="P44" s="75">
        <v>1</v>
      </c>
      <c r="Q44" s="76">
        <v>8.6236633321835112E-5</v>
      </c>
      <c r="R44" s="75">
        <v>153</v>
      </c>
      <c r="S44" s="76">
        <v>1.2447120078099578E-3</v>
      </c>
      <c r="T44" s="75">
        <v>10</v>
      </c>
      <c r="U44" s="76">
        <v>7.7585538055706415E-4</v>
      </c>
      <c r="V44" s="75">
        <v>8</v>
      </c>
      <c r="W44" s="76">
        <v>5.891450033139406E-4</v>
      </c>
      <c r="X44" s="75">
        <v>10</v>
      </c>
      <c r="Y44" s="76">
        <v>5.0620096178182741E-4</v>
      </c>
      <c r="Z44" s="75">
        <v>5</v>
      </c>
      <c r="AA44" s="76">
        <v>2.5113008538422905E-4</v>
      </c>
      <c r="AB44" s="75">
        <v>0</v>
      </c>
      <c r="AC44" s="76"/>
      <c r="AD44" s="75">
        <v>25</v>
      </c>
      <c r="AE44" s="76">
        <v>1.0981770261366132E-3</v>
      </c>
      <c r="AF44" s="75">
        <v>0</v>
      </c>
      <c r="AG44" s="76"/>
      <c r="AH44" s="10">
        <v>250</v>
      </c>
      <c r="AI44" s="11">
        <v>7.991893023716742E-4</v>
      </c>
    </row>
    <row r="45" spans="2:35" s="1" customFormat="1" ht="15" customHeight="1">
      <c r="B45" s="233" t="s">
        <v>1603</v>
      </c>
      <c r="C45" s="6" t="s">
        <v>1591</v>
      </c>
      <c r="D45" s="75">
        <v>108</v>
      </c>
      <c r="E45" s="76">
        <v>8.013712352247179E-4</v>
      </c>
      <c r="F45" s="75">
        <v>141</v>
      </c>
      <c r="G45" s="76">
        <v>7.8352486163284359E-4</v>
      </c>
      <c r="H45" s="75">
        <v>60</v>
      </c>
      <c r="I45" s="76">
        <v>1.0036801605888257E-3</v>
      </c>
      <c r="J45" s="75">
        <v>29</v>
      </c>
      <c r="K45" s="76">
        <v>6.0022767256545585E-4</v>
      </c>
      <c r="L45" s="75">
        <v>36</v>
      </c>
      <c r="M45" s="76">
        <v>8.8967971530249106E-4</v>
      </c>
      <c r="N45" s="75">
        <v>0</v>
      </c>
      <c r="O45" s="76"/>
      <c r="P45" s="75">
        <v>26</v>
      </c>
      <c r="Q45" s="76">
        <v>5.7454754380925025E-4</v>
      </c>
      <c r="R45" s="75">
        <v>339</v>
      </c>
      <c r="S45" s="76">
        <v>9.8715245827169689E-4</v>
      </c>
      <c r="T45" s="75">
        <v>50</v>
      </c>
      <c r="U45" s="76">
        <v>7.0522856457777962E-4</v>
      </c>
      <c r="V45" s="75">
        <v>40</v>
      </c>
      <c r="W45" s="76">
        <v>5.9603635821785131E-4</v>
      </c>
      <c r="X45" s="75">
        <v>123</v>
      </c>
      <c r="Y45" s="76">
        <v>1.3104205064828527E-3</v>
      </c>
      <c r="Z45" s="75">
        <v>167</v>
      </c>
      <c r="AA45" s="76">
        <v>1.7524161306232096E-3</v>
      </c>
      <c r="AB45" s="75">
        <v>13</v>
      </c>
      <c r="AC45" s="76">
        <v>6.0858574036796033E-4</v>
      </c>
      <c r="AD45" s="75">
        <v>130</v>
      </c>
      <c r="AE45" s="76">
        <v>1.1677625669217779E-3</v>
      </c>
      <c r="AF45" s="75">
        <v>0</v>
      </c>
      <c r="AG45" s="76"/>
      <c r="AH45" s="10">
        <v>1262</v>
      </c>
      <c r="AI45" s="11">
        <v>9.4938238103911652E-4</v>
      </c>
    </row>
    <row r="46" spans="2:35" s="1" customFormat="1" ht="15" customHeight="1">
      <c r="B46" s="233"/>
      <c r="C46" s="6" t="s">
        <v>1592</v>
      </c>
      <c r="D46" s="75">
        <v>98</v>
      </c>
      <c r="E46" s="76">
        <v>8.734792103034895E-4</v>
      </c>
      <c r="F46" s="75">
        <v>114</v>
      </c>
      <c r="G46" s="76">
        <v>7.3587792172582741E-4</v>
      </c>
      <c r="H46" s="75">
        <v>55</v>
      </c>
      <c r="I46" s="76">
        <v>1.0477188303647967E-3</v>
      </c>
      <c r="J46" s="75">
        <v>26</v>
      </c>
      <c r="K46" s="76">
        <v>5.9412275490151271E-4</v>
      </c>
      <c r="L46" s="75">
        <v>33</v>
      </c>
      <c r="M46" s="76">
        <v>9.2675803190294314E-4</v>
      </c>
      <c r="N46" s="75">
        <v>12</v>
      </c>
      <c r="O46" s="76">
        <v>5.9737156511350056E-4</v>
      </c>
      <c r="P46" s="75">
        <v>19</v>
      </c>
      <c r="Q46" s="76">
        <v>4.7532084156805845E-4</v>
      </c>
      <c r="R46" s="75">
        <v>283</v>
      </c>
      <c r="S46" s="76">
        <v>9.7403491381684016E-4</v>
      </c>
      <c r="T46" s="75">
        <v>45</v>
      </c>
      <c r="U46" s="76">
        <v>7.176690110521028E-4</v>
      </c>
      <c r="V46" s="75">
        <v>38</v>
      </c>
      <c r="W46" s="76">
        <v>6.5908144859164696E-4</v>
      </c>
      <c r="X46" s="75">
        <v>103</v>
      </c>
      <c r="Y46" s="76">
        <v>1.2930926256057448E-3</v>
      </c>
      <c r="Z46" s="75">
        <v>139</v>
      </c>
      <c r="AA46" s="76">
        <v>1.6974818650318736E-3</v>
      </c>
      <c r="AB46" s="75">
        <v>12</v>
      </c>
      <c r="AC46" s="76">
        <v>6.378568011481422E-4</v>
      </c>
      <c r="AD46" s="75">
        <v>111</v>
      </c>
      <c r="AE46" s="76">
        <v>1.1189403332627695E-3</v>
      </c>
      <c r="AF46" s="75">
        <v>3</v>
      </c>
      <c r="AG46" s="76">
        <v>3.0772386911478099E-4</v>
      </c>
      <c r="AH46" s="10">
        <v>1091</v>
      </c>
      <c r="AI46" s="11">
        <v>9.4045886807025774E-4</v>
      </c>
    </row>
    <row r="47" spans="2:35" s="1" customFormat="1" ht="15" customHeight="1">
      <c r="B47" s="233"/>
      <c r="C47" s="6" t="s">
        <v>864</v>
      </c>
      <c r="D47" s="75">
        <v>33</v>
      </c>
      <c r="E47" s="76">
        <v>1.0933306828347083E-3</v>
      </c>
      <c r="F47" s="75">
        <v>38</v>
      </c>
      <c r="G47" s="76">
        <v>1.6274089935760171E-3</v>
      </c>
      <c r="H47" s="75">
        <v>23</v>
      </c>
      <c r="I47" s="76">
        <v>1.72698603393903E-3</v>
      </c>
      <c r="J47" s="75">
        <v>11</v>
      </c>
      <c r="K47" s="76">
        <v>1.0617760617760619E-3</v>
      </c>
      <c r="L47" s="75">
        <v>8</v>
      </c>
      <c r="M47" s="76">
        <v>1.1187246538945602E-3</v>
      </c>
      <c r="N47" s="75">
        <v>6</v>
      </c>
      <c r="O47" s="76">
        <v>3.0643513789581204E-3</v>
      </c>
      <c r="P47" s="75">
        <v>22</v>
      </c>
      <c r="Q47" s="76">
        <v>1.8972059330803726E-3</v>
      </c>
      <c r="R47" s="75">
        <v>111</v>
      </c>
      <c r="S47" s="76">
        <v>9.0302635860722423E-4</v>
      </c>
      <c r="T47" s="75">
        <v>9</v>
      </c>
      <c r="U47" s="76">
        <v>6.982698425013578E-4</v>
      </c>
      <c r="V47" s="75">
        <v>10</v>
      </c>
      <c r="W47" s="76">
        <v>7.3643125414242581E-4</v>
      </c>
      <c r="X47" s="75">
        <v>21</v>
      </c>
      <c r="Y47" s="76">
        <v>1.0630220197418376E-3</v>
      </c>
      <c r="Z47" s="75">
        <v>49</v>
      </c>
      <c r="AA47" s="76">
        <v>2.4610748367654444E-3</v>
      </c>
      <c r="AB47" s="75">
        <v>4</v>
      </c>
      <c r="AC47" s="76">
        <v>2.2675736961451248E-3</v>
      </c>
      <c r="AD47" s="75">
        <v>41</v>
      </c>
      <c r="AE47" s="76">
        <v>1.8010103228640456E-3</v>
      </c>
      <c r="AF47" s="75">
        <v>1</v>
      </c>
      <c r="AG47" s="76">
        <v>1.7543859649122807E-3</v>
      </c>
      <c r="AH47" s="10">
        <v>387</v>
      </c>
      <c r="AI47" s="11">
        <v>1.2371450400713517E-3</v>
      </c>
    </row>
    <row r="48" spans="2:35" s="1" customFormat="1" ht="15" customHeight="1">
      <c r="B48" s="233" t="s">
        <v>1604</v>
      </c>
      <c r="C48" s="6" t="s">
        <v>1591</v>
      </c>
      <c r="D48" s="75">
        <v>1116</v>
      </c>
      <c r="E48" s="76">
        <v>8.2808360973220842E-3</v>
      </c>
      <c r="F48" s="75">
        <v>485</v>
      </c>
      <c r="G48" s="76">
        <v>2.6951032474604904E-3</v>
      </c>
      <c r="H48" s="75">
        <v>242</v>
      </c>
      <c r="I48" s="76">
        <v>4.0481766477082634E-3</v>
      </c>
      <c r="J48" s="75">
        <v>165</v>
      </c>
      <c r="K48" s="76">
        <v>3.4150884818379386E-3</v>
      </c>
      <c r="L48" s="75">
        <v>208</v>
      </c>
      <c r="M48" s="76">
        <v>5.1403716884143927E-3</v>
      </c>
      <c r="N48" s="75">
        <v>135</v>
      </c>
      <c r="O48" s="76">
        <v>6.2526052521884121E-3</v>
      </c>
      <c r="P48" s="75">
        <v>163</v>
      </c>
      <c r="Q48" s="76">
        <v>3.6019711400349149E-3</v>
      </c>
      <c r="R48" s="75">
        <v>4763</v>
      </c>
      <c r="S48" s="76">
        <v>1.3869637636425052E-2</v>
      </c>
      <c r="T48" s="75">
        <v>496</v>
      </c>
      <c r="U48" s="76">
        <v>6.9958673606115738E-3</v>
      </c>
      <c r="V48" s="75">
        <v>629</v>
      </c>
      <c r="W48" s="76">
        <v>9.3726717329757122E-3</v>
      </c>
      <c r="X48" s="75">
        <v>1030</v>
      </c>
      <c r="Y48" s="76">
        <v>1.0973440013636896E-2</v>
      </c>
      <c r="Z48" s="75">
        <v>528</v>
      </c>
      <c r="AA48" s="76">
        <v>5.5405731555033212E-3</v>
      </c>
      <c r="AB48" s="75">
        <v>47</v>
      </c>
      <c r="AC48" s="76">
        <v>2.2002715228687797E-3</v>
      </c>
      <c r="AD48" s="75">
        <v>681</v>
      </c>
      <c r="AE48" s="76">
        <v>6.1172792928748517E-3</v>
      </c>
      <c r="AF48" s="75">
        <v>34</v>
      </c>
      <c r="AG48" s="76">
        <v>3.1464001480658891E-3</v>
      </c>
      <c r="AH48" s="10">
        <v>10722</v>
      </c>
      <c r="AI48" s="11">
        <v>7.97124345301598E-3</v>
      </c>
    </row>
    <row r="49" spans="2:35" s="1" customFormat="1" ht="15" customHeight="1">
      <c r="B49" s="233"/>
      <c r="C49" s="6" t="s">
        <v>1592</v>
      </c>
      <c r="D49" s="75">
        <v>944</v>
      </c>
      <c r="E49" s="76">
        <v>8.4139221890458579E-3</v>
      </c>
      <c r="F49" s="75">
        <v>408</v>
      </c>
      <c r="G49" s="76">
        <v>2.6336683514398031E-3</v>
      </c>
      <c r="H49" s="75">
        <v>204</v>
      </c>
      <c r="I49" s="76">
        <v>3.8860843889894276E-3</v>
      </c>
      <c r="J49" s="75">
        <v>144</v>
      </c>
      <c r="K49" s="76">
        <v>3.2905260271468397E-3</v>
      </c>
      <c r="L49" s="75">
        <v>189</v>
      </c>
      <c r="M49" s="76">
        <v>5.3077960008986744E-3</v>
      </c>
      <c r="N49" s="75">
        <v>116</v>
      </c>
      <c r="O49" s="76">
        <v>5.7745917960971725E-3</v>
      </c>
      <c r="P49" s="75">
        <v>143</v>
      </c>
      <c r="Q49" s="76">
        <v>3.5774147549595976E-3</v>
      </c>
      <c r="R49" s="75">
        <v>4224</v>
      </c>
      <c r="S49" s="76">
        <v>1.4538245498100115E-2</v>
      </c>
      <c r="T49" s="75">
        <v>462</v>
      </c>
      <c r="U49" s="76">
        <v>7.3680685134682551E-3</v>
      </c>
      <c r="V49" s="75">
        <v>560</v>
      </c>
      <c r="W49" s="76">
        <v>9.7127792424032185E-3</v>
      </c>
      <c r="X49" s="75">
        <v>893</v>
      </c>
      <c r="Y49" s="76">
        <v>1.1210987521028448E-2</v>
      </c>
      <c r="Z49" s="75">
        <v>449</v>
      </c>
      <c r="AA49" s="76">
        <v>5.4832327870454048E-3</v>
      </c>
      <c r="AB49" s="75">
        <v>37</v>
      </c>
      <c r="AC49" s="76">
        <v>1.9667251368734387E-3</v>
      </c>
      <c r="AD49" s="75">
        <v>613</v>
      </c>
      <c r="AE49" s="76">
        <v>6.179373191802502E-3</v>
      </c>
      <c r="AF49" s="75">
        <v>28</v>
      </c>
      <c r="AG49" s="76">
        <v>2.8720894450712893E-3</v>
      </c>
      <c r="AH49" s="10">
        <v>9414</v>
      </c>
      <c r="AI49" s="11">
        <v>8.1150135508830483E-3</v>
      </c>
    </row>
    <row r="50" spans="2:35" s="1" customFormat="1" ht="15" customHeight="1">
      <c r="B50" s="233"/>
      <c r="C50" s="6" t="s">
        <v>864</v>
      </c>
      <c r="D50" s="75">
        <v>310</v>
      </c>
      <c r="E50" s="76">
        <v>1.0270682172083623E-2</v>
      </c>
      <c r="F50" s="75">
        <v>110</v>
      </c>
      <c r="G50" s="76">
        <v>4.7109207708779443E-3</v>
      </c>
      <c r="H50" s="75">
        <v>59</v>
      </c>
      <c r="I50" s="76">
        <v>4.4300946088001204E-3</v>
      </c>
      <c r="J50" s="75">
        <v>51</v>
      </c>
      <c r="K50" s="76">
        <v>4.9227799227799232E-3</v>
      </c>
      <c r="L50" s="75">
        <v>40</v>
      </c>
      <c r="M50" s="76">
        <v>5.5936232694728007E-3</v>
      </c>
      <c r="N50" s="75">
        <v>26</v>
      </c>
      <c r="O50" s="76">
        <v>1.3278855975485188E-2</v>
      </c>
      <c r="P50" s="75">
        <v>91</v>
      </c>
      <c r="Q50" s="76">
        <v>7.8475336322869956E-3</v>
      </c>
      <c r="R50" s="75">
        <v>2268</v>
      </c>
      <c r="S50" s="76">
        <v>1.8451025056947609E-2</v>
      </c>
      <c r="T50" s="75">
        <v>122</v>
      </c>
      <c r="U50" s="76">
        <v>9.4654356427961821E-3</v>
      </c>
      <c r="V50" s="75">
        <v>114</v>
      </c>
      <c r="W50" s="76">
        <v>8.3953162972236536E-3</v>
      </c>
      <c r="X50" s="75">
        <v>380</v>
      </c>
      <c r="Y50" s="76">
        <v>1.9235636547709441E-2</v>
      </c>
      <c r="Z50" s="75">
        <v>439</v>
      </c>
      <c r="AA50" s="76">
        <v>2.204922149673531E-2</v>
      </c>
      <c r="AB50" s="75">
        <v>7</v>
      </c>
      <c r="AC50" s="76">
        <v>3.968253968253968E-3</v>
      </c>
      <c r="AD50" s="75">
        <v>173</v>
      </c>
      <c r="AE50" s="76">
        <v>7.5993850208653634E-3</v>
      </c>
      <c r="AF50" s="75">
        <v>5</v>
      </c>
      <c r="AG50" s="76">
        <v>8.771929824561403E-3</v>
      </c>
      <c r="AH50" s="10">
        <v>4195</v>
      </c>
      <c r="AI50" s="11">
        <v>1.3410396493796693E-2</v>
      </c>
    </row>
    <row r="51" spans="2:35" s="1" customFormat="1" ht="15" customHeight="1">
      <c r="B51" s="233" t="s">
        <v>1605</v>
      </c>
      <c r="C51" s="6" t="s">
        <v>1591</v>
      </c>
      <c r="D51" s="75">
        <v>74</v>
      </c>
      <c r="E51" s="76">
        <v>5.490876982095289E-4</v>
      </c>
      <c r="F51" s="75">
        <v>66</v>
      </c>
      <c r="G51" s="76">
        <v>3.667563182111183E-4</v>
      </c>
      <c r="H51" s="75">
        <v>271</v>
      </c>
      <c r="I51" s="76">
        <v>4.5332887253261957E-3</v>
      </c>
      <c r="J51" s="75">
        <v>25</v>
      </c>
      <c r="K51" s="76">
        <v>5.1743764876332403E-4</v>
      </c>
      <c r="L51" s="75">
        <v>38</v>
      </c>
      <c r="M51" s="76">
        <v>9.3910636615262947E-4</v>
      </c>
      <c r="N51" s="75">
        <v>12</v>
      </c>
      <c r="O51" s="76">
        <v>5.5578713352785888E-4</v>
      </c>
      <c r="P51" s="75">
        <v>30</v>
      </c>
      <c r="Q51" s="76">
        <v>6.6293947362605795E-4</v>
      </c>
      <c r="R51" s="75">
        <v>439</v>
      </c>
      <c r="S51" s="76">
        <v>1.2783478736910765E-3</v>
      </c>
      <c r="T51" s="75">
        <v>45</v>
      </c>
      <c r="U51" s="76">
        <v>6.3470570812000171E-4</v>
      </c>
      <c r="V51" s="75">
        <v>81</v>
      </c>
      <c r="W51" s="76">
        <v>1.2069736253911489E-3</v>
      </c>
      <c r="X51" s="75">
        <v>79</v>
      </c>
      <c r="Y51" s="76">
        <v>8.4165219522069402E-4</v>
      </c>
      <c r="Z51" s="75">
        <v>52</v>
      </c>
      <c r="AA51" s="76">
        <v>5.4566250773896343E-4</v>
      </c>
      <c r="AB51" s="75">
        <v>11</v>
      </c>
      <c r="AC51" s="76">
        <v>5.1495716492673559E-4</v>
      </c>
      <c r="AD51" s="75">
        <v>86</v>
      </c>
      <c r="AE51" s="76">
        <v>7.7251985196363771E-4</v>
      </c>
      <c r="AF51" s="75">
        <v>0</v>
      </c>
      <c r="AG51" s="76"/>
      <c r="AH51" s="10">
        <v>1309</v>
      </c>
      <c r="AI51" s="11">
        <v>9.7465959400335291E-4</v>
      </c>
    </row>
    <row r="52" spans="2:35" s="1" customFormat="1" ht="15" customHeight="1">
      <c r="B52" s="233"/>
      <c r="C52" s="6" t="s">
        <v>1592</v>
      </c>
      <c r="D52" s="75">
        <v>64</v>
      </c>
      <c r="E52" s="76">
        <v>5.7043540264717677E-4</v>
      </c>
      <c r="F52" s="75">
        <v>56</v>
      </c>
      <c r="G52" s="76">
        <v>3.6148389137409065E-4</v>
      </c>
      <c r="H52" s="75">
        <v>237</v>
      </c>
      <c r="I52" s="76">
        <v>4.5147156872083058E-3</v>
      </c>
      <c r="J52" s="75">
        <v>18</v>
      </c>
      <c r="K52" s="76">
        <v>4.1131575339335496E-4</v>
      </c>
      <c r="L52" s="75">
        <v>33</v>
      </c>
      <c r="M52" s="76">
        <v>9.2675803190294314E-4</v>
      </c>
      <c r="N52" s="75">
        <v>11</v>
      </c>
      <c r="O52" s="76">
        <v>5.4759060135404223E-4</v>
      </c>
      <c r="P52" s="75">
        <v>26</v>
      </c>
      <c r="Q52" s="76">
        <v>6.5043904635629049E-4</v>
      </c>
      <c r="R52" s="75">
        <v>400</v>
      </c>
      <c r="S52" s="76">
        <v>1.3767277933806929E-3</v>
      </c>
      <c r="T52" s="75">
        <v>43</v>
      </c>
      <c r="U52" s="76">
        <v>6.8577261056089825E-4</v>
      </c>
      <c r="V52" s="75">
        <v>73</v>
      </c>
      <c r="W52" s="76">
        <v>1.2661301512418481E-3</v>
      </c>
      <c r="X52" s="75">
        <v>64</v>
      </c>
      <c r="Y52" s="76">
        <v>8.0347502950259872E-4</v>
      </c>
      <c r="Z52" s="75">
        <v>48</v>
      </c>
      <c r="AA52" s="76">
        <v>5.8618078792467576E-4</v>
      </c>
      <c r="AB52" s="75">
        <v>8</v>
      </c>
      <c r="AC52" s="76">
        <v>4.2523786743209482E-4</v>
      </c>
      <c r="AD52" s="75">
        <v>74</v>
      </c>
      <c r="AE52" s="76">
        <v>7.4596022217517967E-4</v>
      </c>
      <c r="AF52" s="75">
        <v>2</v>
      </c>
      <c r="AG52" s="76">
        <v>2.0514924607652066E-4</v>
      </c>
      <c r="AH52" s="10">
        <v>1157</v>
      </c>
      <c r="AI52" s="11">
        <v>9.9735188850347224E-4</v>
      </c>
    </row>
    <row r="53" spans="2:35" s="1" customFormat="1" ht="15" customHeight="1">
      <c r="B53" s="233"/>
      <c r="C53" s="6" t="s">
        <v>864</v>
      </c>
      <c r="D53" s="75">
        <v>16</v>
      </c>
      <c r="E53" s="76">
        <v>5.300997250107677E-4</v>
      </c>
      <c r="F53" s="75">
        <v>11</v>
      </c>
      <c r="G53" s="76">
        <v>4.7109207708779442E-4</v>
      </c>
      <c r="H53" s="75">
        <v>41</v>
      </c>
      <c r="I53" s="76">
        <v>3.0785403213695749E-3</v>
      </c>
      <c r="J53" s="75">
        <v>6</v>
      </c>
      <c r="K53" s="76">
        <v>5.7915057915057912E-4</v>
      </c>
      <c r="L53" s="75">
        <v>10</v>
      </c>
      <c r="M53" s="76">
        <v>1.3984058173682002E-3</v>
      </c>
      <c r="N53" s="75">
        <v>1</v>
      </c>
      <c r="O53" s="76">
        <v>5.1072522982635344E-4</v>
      </c>
      <c r="P53" s="75">
        <v>11</v>
      </c>
      <c r="Q53" s="76">
        <v>9.4860296654018632E-4</v>
      </c>
      <c r="R53" s="75">
        <v>133</v>
      </c>
      <c r="S53" s="76">
        <v>1.082004555808656E-3</v>
      </c>
      <c r="T53" s="75">
        <v>6</v>
      </c>
      <c r="U53" s="76">
        <v>4.6551322833423848E-4</v>
      </c>
      <c r="V53" s="75">
        <v>6</v>
      </c>
      <c r="W53" s="76">
        <v>4.4185875248545551E-4</v>
      </c>
      <c r="X53" s="75">
        <v>11</v>
      </c>
      <c r="Y53" s="76">
        <v>5.5682105796001015E-4</v>
      </c>
      <c r="Z53" s="75">
        <v>105</v>
      </c>
      <c r="AA53" s="76">
        <v>5.2737317930688097E-3</v>
      </c>
      <c r="AB53" s="75">
        <v>0</v>
      </c>
      <c r="AC53" s="76"/>
      <c r="AD53" s="75">
        <v>20</v>
      </c>
      <c r="AE53" s="76">
        <v>8.7854162090929061E-4</v>
      </c>
      <c r="AF53" s="75">
        <v>0</v>
      </c>
      <c r="AG53" s="76"/>
      <c r="AH53" s="10">
        <v>377</v>
      </c>
      <c r="AI53" s="11">
        <v>1.2051774679764846E-3</v>
      </c>
    </row>
    <row r="54" spans="2:35" s="1" customFormat="1" ht="15" customHeight="1">
      <c r="B54" s="233" t="s">
        <v>1606</v>
      </c>
      <c r="C54" s="6" t="s">
        <v>1591</v>
      </c>
      <c r="D54" s="75">
        <v>11</v>
      </c>
      <c r="E54" s="76">
        <v>8.162114432844348E-5</v>
      </c>
      <c r="F54" s="75">
        <v>28</v>
      </c>
      <c r="G54" s="76">
        <v>1.5559358954411078E-4</v>
      </c>
      <c r="H54" s="75">
        <v>5</v>
      </c>
      <c r="I54" s="76">
        <v>8.3640013382402139E-5</v>
      </c>
      <c r="J54" s="75">
        <v>0</v>
      </c>
      <c r="K54" s="76"/>
      <c r="L54" s="75">
        <v>0</v>
      </c>
      <c r="M54" s="76"/>
      <c r="N54" s="75">
        <v>0</v>
      </c>
      <c r="O54" s="76"/>
      <c r="P54" s="75">
        <v>1</v>
      </c>
      <c r="Q54" s="76">
        <v>2.2097982454201931E-5</v>
      </c>
      <c r="R54" s="75">
        <v>49</v>
      </c>
      <c r="S54" s="76">
        <v>1.4268575355549603E-4</v>
      </c>
      <c r="T54" s="75">
        <v>4</v>
      </c>
      <c r="U54" s="76">
        <v>5.641828516622237E-5</v>
      </c>
      <c r="V54" s="75">
        <v>5</v>
      </c>
      <c r="W54" s="76">
        <v>7.4504544777231413E-5</v>
      </c>
      <c r="X54" s="75">
        <v>5</v>
      </c>
      <c r="Y54" s="76">
        <v>5.3269126279790757E-5</v>
      </c>
      <c r="Z54" s="75">
        <v>0</v>
      </c>
      <c r="AA54" s="76"/>
      <c r="AB54" s="75">
        <v>0</v>
      </c>
      <c r="AC54" s="76"/>
      <c r="AD54" s="75">
        <v>0</v>
      </c>
      <c r="AE54" s="76"/>
      <c r="AF54" s="75">
        <v>0</v>
      </c>
      <c r="AG54" s="76"/>
      <c r="AH54" s="10">
        <v>108</v>
      </c>
      <c r="AI54" s="11">
        <v>8.8470245374827619E-5</v>
      </c>
    </row>
    <row r="55" spans="2:35" s="1" customFormat="1" ht="15" customHeight="1">
      <c r="B55" s="233"/>
      <c r="C55" s="6" t="s">
        <v>1592</v>
      </c>
      <c r="D55" s="75">
        <v>7</v>
      </c>
      <c r="E55" s="76">
        <v>6.2391372164534968E-5</v>
      </c>
      <c r="F55" s="75">
        <v>26</v>
      </c>
      <c r="G55" s="76">
        <v>1.6783180670939922E-4</v>
      </c>
      <c r="H55" s="75">
        <v>4</v>
      </c>
      <c r="I55" s="76">
        <v>7.619773311743975E-5</v>
      </c>
      <c r="J55" s="75">
        <v>1</v>
      </c>
      <c r="K55" s="76">
        <v>2.2850875188519722E-5</v>
      </c>
      <c r="L55" s="75">
        <v>1</v>
      </c>
      <c r="M55" s="76">
        <v>2.808357672433161E-5</v>
      </c>
      <c r="N55" s="75">
        <v>0</v>
      </c>
      <c r="O55" s="76"/>
      <c r="P55" s="75">
        <v>0</v>
      </c>
      <c r="Q55" s="76"/>
      <c r="R55" s="75">
        <v>35</v>
      </c>
      <c r="S55" s="76">
        <v>1.2046368192081062E-4</v>
      </c>
      <c r="T55" s="75">
        <v>3</v>
      </c>
      <c r="U55" s="76">
        <v>4.7844600736806848E-5</v>
      </c>
      <c r="V55" s="75">
        <v>4</v>
      </c>
      <c r="W55" s="76">
        <v>6.937699458859442E-5</v>
      </c>
      <c r="X55" s="75">
        <v>4</v>
      </c>
      <c r="Y55" s="76">
        <v>5.021718934391242E-5</v>
      </c>
      <c r="Z55" s="75">
        <v>6</v>
      </c>
      <c r="AA55" s="76">
        <v>7.327259849058447E-5</v>
      </c>
      <c r="AB55" s="75">
        <v>0</v>
      </c>
      <c r="AC55" s="76"/>
      <c r="AD55" s="75">
        <v>3</v>
      </c>
      <c r="AE55" s="76">
        <v>3.0241630628723501E-5</v>
      </c>
      <c r="AF55" s="75">
        <v>0</v>
      </c>
      <c r="AG55" s="76"/>
      <c r="AH55" s="10">
        <v>94</v>
      </c>
      <c r="AI55" s="11">
        <v>8.1029453344275178E-5</v>
      </c>
    </row>
    <row r="56" spans="2:35" s="1" customFormat="1" ht="15" customHeight="1">
      <c r="B56" s="233"/>
      <c r="C56" s="6" t="s">
        <v>864</v>
      </c>
      <c r="D56" s="75">
        <v>2</v>
      </c>
      <c r="E56" s="76">
        <v>6.6262465626345962E-5</v>
      </c>
      <c r="F56" s="75">
        <v>7</v>
      </c>
      <c r="G56" s="76">
        <v>2.9978586723768737E-4</v>
      </c>
      <c r="H56" s="75">
        <v>1</v>
      </c>
      <c r="I56" s="76">
        <v>7.5086349301696948E-5</v>
      </c>
      <c r="J56" s="75">
        <v>2</v>
      </c>
      <c r="K56" s="76">
        <v>1.9305019305019305E-4</v>
      </c>
      <c r="L56" s="75">
        <v>0</v>
      </c>
      <c r="M56" s="76"/>
      <c r="N56" s="75">
        <v>0</v>
      </c>
      <c r="O56" s="76"/>
      <c r="P56" s="75">
        <v>1</v>
      </c>
      <c r="Q56" s="76">
        <v>8.6236633321835112E-5</v>
      </c>
      <c r="R56" s="75">
        <v>2</v>
      </c>
      <c r="S56" s="76">
        <v>1.6270745200130165E-5</v>
      </c>
      <c r="T56" s="75">
        <v>0</v>
      </c>
      <c r="U56" s="76"/>
      <c r="V56" s="75">
        <v>0</v>
      </c>
      <c r="W56" s="76"/>
      <c r="X56" s="75">
        <v>0</v>
      </c>
      <c r="Y56" s="76"/>
      <c r="Z56" s="75">
        <v>0</v>
      </c>
      <c r="AA56" s="76"/>
      <c r="AB56" s="75">
        <v>1</v>
      </c>
      <c r="AC56" s="76">
        <v>5.6689342403628119E-4</v>
      </c>
      <c r="AD56" s="75">
        <v>2</v>
      </c>
      <c r="AE56" s="76">
        <v>8.7854162090929061E-5</v>
      </c>
      <c r="AF56" s="75">
        <v>0</v>
      </c>
      <c r="AG56" s="76"/>
      <c r="AH56" s="10">
        <v>18</v>
      </c>
      <c r="AI56" s="11">
        <v>5.7541629770760542E-5</v>
      </c>
    </row>
    <row r="57" spans="2:35" s="1" customFormat="1" ht="15" customHeight="1">
      <c r="B57" s="233" t="s">
        <v>1607</v>
      </c>
      <c r="C57" s="6" t="s">
        <v>1591</v>
      </c>
      <c r="D57" s="75">
        <v>1665</v>
      </c>
      <c r="E57" s="76">
        <v>1.23544732097144E-2</v>
      </c>
      <c r="F57" s="75">
        <v>3926</v>
      </c>
      <c r="G57" s="76">
        <v>2.1816444019649248E-2</v>
      </c>
      <c r="H57" s="75">
        <v>261</v>
      </c>
      <c r="I57" s="76">
        <v>4.3660086985613921E-3</v>
      </c>
      <c r="J57" s="75">
        <v>738</v>
      </c>
      <c r="K57" s="76">
        <v>1.5274759391493324E-2</v>
      </c>
      <c r="L57" s="75">
        <v>138</v>
      </c>
      <c r="M57" s="76">
        <v>3.4104389086595491E-3</v>
      </c>
      <c r="N57" s="75">
        <v>77</v>
      </c>
      <c r="O57" s="76">
        <v>3.5663007734704276E-3</v>
      </c>
      <c r="P57" s="75">
        <v>1219</v>
      </c>
      <c r="Q57" s="76">
        <v>2.6937440611672154E-2</v>
      </c>
      <c r="R57" s="75">
        <v>1991</v>
      </c>
      <c r="S57" s="76">
        <v>5.7977007209998486E-3</v>
      </c>
      <c r="T57" s="75">
        <v>389</v>
      </c>
      <c r="U57" s="76">
        <v>5.4866782324151254E-3</v>
      </c>
      <c r="V57" s="75">
        <v>335</v>
      </c>
      <c r="W57" s="76">
        <v>4.9918045000745042E-3</v>
      </c>
      <c r="X57" s="75">
        <v>765</v>
      </c>
      <c r="Y57" s="76">
        <v>8.1501763208079864E-3</v>
      </c>
      <c r="Z57" s="75">
        <v>199</v>
      </c>
      <c r="AA57" s="76">
        <v>2.0882084430779561E-3</v>
      </c>
      <c r="AB57" s="75">
        <v>45</v>
      </c>
      <c r="AC57" s="76">
        <v>2.106642947427555E-3</v>
      </c>
      <c r="AD57" s="75">
        <v>940</v>
      </c>
      <c r="AE57" s="76">
        <v>8.4438216377420855E-3</v>
      </c>
      <c r="AF57" s="75">
        <v>23</v>
      </c>
      <c r="AG57" s="76">
        <v>2.1284471589857485E-3</v>
      </c>
      <c r="AH57" s="10">
        <v>12711</v>
      </c>
      <c r="AI57" s="11">
        <v>9.4499604114238137E-3</v>
      </c>
    </row>
    <row r="58" spans="2:35" s="1" customFormat="1" ht="15" customHeight="1">
      <c r="B58" s="233"/>
      <c r="C58" s="6" t="s">
        <v>1592</v>
      </c>
      <c r="D58" s="75">
        <v>1480</v>
      </c>
      <c r="E58" s="76">
        <v>1.3191318686215963E-2</v>
      </c>
      <c r="F58" s="75">
        <v>3565</v>
      </c>
      <c r="G58" s="76">
        <v>2.3012322727654164E-2</v>
      </c>
      <c r="H58" s="75">
        <v>240</v>
      </c>
      <c r="I58" s="76">
        <v>4.5718639870463854E-3</v>
      </c>
      <c r="J58" s="75">
        <v>688</v>
      </c>
      <c r="K58" s="76">
        <v>1.5721402129701568E-2</v>
      </c>
      <c r="L58" s="75">
        <v>126</v>
      </c>
      <c r="M58" s="76">
        <v>3.5385306672657828E-3</v>
      </c>
      <c r="N58" s="75">
        <v>64</v>
      </c>
      <c r="O58" s="76">
        <v>3.1859816806053365E-3</v>
      </c>
      <c r="P58" s="75">
        <v>1101</v>
      </c>
      <c r="Q58" s="76">
        <v>2.7543591924549072E-2</v>
      </c>
      <c r="R58" s="75">
        <v>1846</v>
      </c>
      <c r="S58" s="76">
        <v>6.353598766451897E-3</v>
      </c>
      <c r="T58" s="75">
        <v>357</v>
      </c>
      <c r="U58" s="76">
        <v>5.6935074876800157E-3</v>
      </c>
      <c r="V58" s="75">
        <v>308</v>
      </c>
      <c r="W58" s="76">
        <v>5.3420285833217706E-3</v>
      </c>
      <c r="X58" s="75">
        <v>684</v>
      </c>
      <c r="Y58" s="76">
        <v>8.5871393778090242E-3</v>
      </c>
      <c r="Z58" s="75">
        <v>176</v>
      </c>
      <c r="AA58" s="76">
        <v>2.1493295557238113E-3</v>
      </c>
      <c r="AB58" s="75">
        <v>40</v>
      </c>
      <c r="AC58" s="76">
        <v>2.1261893371604741E-3</v>
      </c>
      <c r="AD58" s="75">
        <v>897</v>
      </c>
      <c r="AE58" s="76">
        <v>9.0422475579883272E-3</v>
      </c>
      <c r="AF58" s="75">
        <v>20</v>
      </c>
      <c r="AG58" s="76">
        <v>2.0514924607652066E-3</v>
      </c>
      <c r="AH58" s="10">
        <v>11592</v>
      </c>
      <c r="AI58" s="11">
        <v>9.992483225179127E-3</v>
      </c>
    </row>
    <row r="59" spans="2:35" s="1" customFormat="1" ht="15" customHeight="1">
      <c r="B59" s="233"/>
      <c r="C59" s="6" t="s">
        <v>864</v>
      </c>
      <c r="D59" s="75">
        <v>259</v>
      </c>
      <c r="E59" s="76">
        <v>8.5809892986118009E-3</v>
      </c>
      <c r="F59" s="75">
        <v>358</v>
      </c>
      <c r="G59" s="76">
        <v>1.5331905781584582E-2</v>
      </c>
      <c r="H59" s="75">
        <v>89</v>
      </c>
      <c r="I59" s="76">
        <v>6.6826850878510284E-3</v>
      </c>
      <c r="J59" s="75">
        <v>114</v>
      </c>
      <c r="K59" s="76">
        <v>1.1003861003861004E-2</v>
      </c>
      <c r="L59" s="75">
        <v>18</v>
      </c>
      <c r="M59" s="76">
        <v>2.5171304712627604E-3</v>
      </c>
      <c r="N59" s="75">
        <v>8</v>
      </c>
      <c r="O59" s="76">
        <v>4.0858018386108275E-3</v>
      </c>
      <c r="P59" s="75">
        <v>166</v>
      </c>
      <c r="Q59" s="76">
        <v>1.4315281131424629E-2</v>
      </c>
      <c r="R59" s="75">
        <v>424</v>
      </c>
      <c r="S59" s="76">
        <v>3.4493979824275953E-3</v>
      </c>
      <c r="T59" s="75">
        <v>21</v>
      </c>
      <c r="U59" s="76">
        <v>1.6292962991698347E-3</v>
      </c>
      <c r="V59" s="75">
        <v>37</v>
      </c>
      <c r="W59" s="76">
        <v>2.7247956403269754E-3</v>
      </c>
      <c r="X59" s="75">
        <v>111</v>
      </c>
      <c r="Y59" s="76">
        <v>5.618830675778284E-3</v>
      </c>
      <c r="Z59" s="75">
        <v>42</v>
      </c>
      <c r="AA59" s="76">
        <v>2.109492717227524E-3</v>
      </c>
      <c r="AB59" s="75">
        <v>4</v>
      </c>
      <c r="AC59" s="76">
        <v>2.2675736961451248E-3</v>
      </c>
      <c r="AD59" s="75">
        <v>130</v>
      </c>
      <c r="AE59" s="76">
        <v>5.7105205359103892E-3</v>
      </c>
      <c r="AF59" s="75">
        <v>2</v>
      </c>
      <c r="AG59" s="76">
        <v>3.5087719298245615E-3</v>
      </c>
      <c r="AH59" s="10">
        <v>1783</v>
      </c>
      <c r="AI59" s="11">
        <v>5.6998181045147802E-3</v>
      </c>
    </row>
    <row r="60" spans="2:35" s="1" customFormat="1" ht="15" customHeight="1">
      <c r="B60" s="233" t="s">
        <v>1608</v>
      </c>
      <c r="C60" s="6" t="s">
        <v>1591</v>
      </c>
      <c r="D60" s="75">
        <v>90</v>
      </c>
      <c r="E60" s="76">
        <v>6.6780936268726488E-4</v>
      </c>
      <c r="F60" s="75">
        <v>235</v>
      </c>
      <c r="G60" s="76">
        <v>1.3058747693880726E-3</v>
      </c>
      <c r="H60" s="75">
        <v>74</v>
      </c>
      <c r="I60" s="76">
        <v>1.2378721980595517E-3</v>
      </c>
      <c r="J60" s="75">
        <v>0</v>
      </c>
      <c r="K60" s="76"/>
      <c r="L60" s="75">
        <v>22</v>
      </c>
      <c r="M60" s="76">
        <v>5.4369315935152236E-4</v>
      </c>
      <c r="N60" s="75">
        <v>12</v>
      </c>
      <c r="O60" s="76">
        <v>5.5578713352785888E-4</v>
      </c>
      <c r="P60" s="75">
        <v>53</v>
      </c>
      <c r="Q60" s="76">
        <v>1.1711930700727023E-3</v>
      </c>
      <c r="R60" s="75">
        <v>1979</v>
      </c>
      <c r="S60" s="76">
        <v>5.7627572711495233E-3</v>
      </c>
      <c r="T60" s="75">
        <v>31</v>
      </c>
      <c r="U60" s="76">
        <v>4.3724171003822336E-4</v>
      </c>
      <c r="V60" s="75">
        <v>114</v>
      </c>
      <c r="W60" s="76">
        <v>1.6987036209208761E-3</v>
      </c>
      <c r="X60" s="75">
        <v>83</v>
      </c>
      <c r="Y60" s="76">
        <v>8.8426749624452659E-4</v>
      </c>
      <c r="Z60" s="75">
        <v>79</v>
      </c>
      <c r="AA60" s="76">
        <v>8.2898727137265601E-4</v>
      </c>
      <c r="AB60" s="75">
        <v>0</v>
      </c>
      <c r="AC60" s="76"/>
      <c r="AD60" s="75">
        <v>73</v>
      </c>
      <c r="AE60" s="76">
        <v>6.5574359527145992E-4</v>
      </c>
      <c r="AF60" s="75">
        <v>0</v>
      </c>
      <c r="AG60" s="76"/>
      <c r="AH60" s="10">
        <v>2845</v>
      </c>
      <c r="AI60" s="11">
        <v>2.1366679429181057E-3</v>
      </c>
    </row>
    <row r="61" spans="2:35" s="1" customFormat="1" ht="15" customHeight="1">
      <c r="B61" s="233"/>
      <c r="C61" s="6" t="s">
        <v>1592</v>
      </c>
      <c r="D61" s="75">
        <v>82</v>
      </c>
      <c r="E61" s="76">
        <v>7.3087035964169522E-4</v>
      </c>
      <c r="F61" s="75">
        <v>207</v>
      </c>
      <c r="G61" s="76">
        <v>1.3361993841863708E-3</v>
      </c>
      <c r="H61" s="75">
        <v>68</v>
      </c>
      <c r="I61" s="76">
        <v>1.2953614629964759E-3</v>
      </c>
      <c r="J61" s="75">
        <v>18</v>
      </c>
      <c r="K61" s="76">
        <v>4.1131575339335496E-4</v>
      </c>
      <c r="L61" s="75">
        <v>17</v>
      </c>
      <c r="M61" s="76">
        <v>4.7742080431363739E-4</v>
      </c>
      <c r="N61" s="75">
        <v>11</v>
      </c>
      <c r="O61" s="76">
        <v>5.4759060135404223E-4</v>
      </c>
      <c r="P61" s="75">
        <v>46</v>
      </c>
      <c r="Q61" s="76">
        <v>1.1507767743226679E-3</v>
      </c>
      <c r="R61" s="75">
        <v>1858</v>
      </c>
      <c r="S61" s="76">
        <v>6.3949006002533178E-3</v>
      </c>
      <c r="T61" s="75">
        <v>28</v>
      </c>
      <c r="U61" s="76">
        <v>4.4654960687686394E-4</v>
      </c>
      <c r="V61" s="75">
        <v>101</v>
      </c>
      <c r="W61" s="76">
        <v>1.7517691133620093E-3</v>
      </c>
      <c r="X61" s="75">
        <v>73</v>
      </c>
      <c r="Y61" s="76">
        <v>9.1646370552640169E-4</v>
      </c>
      <c r="Z61" s="75">
        <v>63</v>
      </c>
      <c r="AA61" s="76">
        <v>7.6936228415113697E-4</v>
      </c>
      <c r="AB61" s="75">
        <v>7</v>
      </c>
      <c r="AC61" s="76">
        <v>3.7208313400308298E-4</v>
      </c>
      <c r="AD61" s="75">
        <v>70</v>
      </c>
      <c r="AE61" s="76">
        <v>7.0563804800354837E-4</v>
      </c>
      <c r="AF61" s="75">
        <v>4</v>
      </c>
      <c r="AG61" s="76">
        <v>4.1029849215304132E-4</v>
      </c>
      <c r="AH61" s="10">
        <v>2653</v>
      </c>
      <c r="AI61" s="11">
        <v>2.2869270183230005E-3</v>
      </c>
    </row>
    <row r="62" spans="2:35" s="1" customFormat="1" ht="15" customHeight="1">
      <c r="B62" s="233"/>
      <c r="C62" s="6" t="s">
        <v>864</v>
      </c>
      <c r="D62" s="75">
        <v>17</v>
      </c>
      <c r="E62" s="76">
        <v>5.6323095782394067E-4</v>
      </c>
      <c r="F62" s="75">
        <v>32</v>
      </c>
      <c r="G62" s="76">
        <v>1.3704496788008566E-3</v>
      </c>
      <c r="H62" s="75">
        <v>23</v>
      </c>
      <c r="I62" s="76">
        <v>1.72698603393903E-3</v>
      </c>
      <c r="J62" s="75">
        <v>5</v>
      </c>
      <c r="K62" s="76">
        <v>4.8262548262548264E-4</v>
      </c>
      <c r="L62" s="75">
        <v>2</v>
      </c>
      <c r="M62" s="76">
        <v>2.7968116347364006E-4</v>
      </c>
      <c r="N62" s="75">
        <v>1</v>
      </c>
      <c r="O62" s="76">
        <v>5.1072522982635344E-4</v>
      </c>
      <c r="P62" s="75">
        <v>14</v>
      </c>
      <c r="Q62" s="76">
        <v>1.2073128665056915E-3</v>
      </c>
      <c r="R62" s="75">
        <v>587</v>
      </c>
      <c r="S62" s="76">
        <v>4.7754637162382039E-3</v>
      </c>
      <c r="T62" s="75">
        <v>3</v>
      </c>
      <c r="U62" s="76">
        <v>2.3275661416711924E-4</v>
      </c>
      <c r="V62" s="75">
        <v>18</v>
      </c>
      <c r="W62" s="76">
        <v>1.3255762574563665E-3</v>
      </c>
      <c r="X62" s="75">
        <v>19</v>
      </c>
      <c r="Y62" s="76">
        <v>9.6178182738547208E-4</v>
      </c>
      <c r="Z62" s="75">
        <v>20</v>
      </c>
      <c r="AA62" s="76">
        <v>1.0045203415369162E-3</v>
      </c>
      <c r="AB62" s="75">
        <v>3</v>
      </c>
      <c r="AC62" s="76">
        <v>1.7006802721088435E-3</v>
      </c>
      <c r="AD62" s="75">
        <v>19</v>
      </c>
      <c r="AE62" s="76">
        <v>8.3461453986382608E-4</v>
      </c>
      <c r="AF62" s="75">
        <v>0</v>
      </c>
      <c r="AG62" s="76"/>
      <c r="AH62" s="10">
        <v>763</v>
      </c>
      <c r="AI62" s="11">
        <v>2.4391257508383497E-3</v>
      </c>
    </row>
    <row r="63" spans="2:35" s="1" customFormat="1" ht="15" customHeight="1">
      <c r="B63" s="233" t="s">
        <v>1609</v>
      </c>
      <c r="C63" s="6" t="s">
        <v>1591</v>
      </c>
      <c r="D63" s="75">
        <v>318</v>
      </c>
      <c r="E63" s="76">
        <v>2.3595930814950027E-3</v>
      </c>
      <c r="F63" s="75">
        <v>680</v>
      </c>
      <c r="G63" s="76">
        <v>3.7787014603569763E-3</v>
      </c>
      <c r="H63" s="75">
        <v>84</v>
      </c>
      <c r="I63" s="76">
        <v>1.405152224824356E-3</v>
      </c>
      <c r="J63" s="75">
        <v>108</v>
      </c>
      <c r="K63" s="76">
        <v>2.2353306426575598E-3</v>
      </c>
      <c r="L63" s="75">
        <v>50</v>
      </c>
      <c r="M63" s="76">
        <v>1.2356662712534599E-3</v>
      </c>
      <c r="N63" s="75">
        <v>16</v>
      </c>
      <c r="O63" s="76">
        <v>7.4104951137047843E-4</v>
      </c>
      <c r="P63" s="75">
        <v>342</v>
      </c>
      <c r="Q63" s="76">
        <v>7.5575099993370606E-3</v>
      </c>
      <c r="R63" s="75">
        <v>2136</v>
      </c>
      <c r="S63" s="76">
        <v>6.2199340733579489E-3</v>
      </c>
      <c r="T63" s="75">
        <v>179</v>
      </c>
      <c r="U63" s="76">
        <v>2.5247182611884511E-3</v>
      </c>
      <c r="V63" s="75">
        <v>89</v>
      </c>
      <c r="W63" s="76">
        <v>1.326180897034719E-3</v>
      </c>
      <c r="X63" s="75">
        <v>174</v>
      </c>
      <c r="Y63" s="76">
        <v>1.8537655945367183E-3</v>
      </c>
      <c r="Z63" s="75">
        <v>129</v>
      </c>
      <c r="AA63" s="76">
        <v>1.3536627595831978E-3</v>
      </c>
      <c r="AB63" s="75">
        <v>33</v>
      </c>
      <c r="AC63" s="76">
        <v>1.544871494780207E-3</v>
      </c>
      <c r="AD63" s="75">
        <v>244</v>
      </c>
      <c r="AE63" s="76">
        <v>2.1918005102224141E-3</v>
      </c>
      <c r="AF63" s="75">
        <v>0</v>
      </c>
      <c r="AG63" s="76"/>
      <c r="AH63" s="10">
        <v>4582</v>
      </c>
      <c r="AI63" s="11">
        <v>3.4109368552916728E-3</v>
      </c>
    </row>
    <row r="64" spans="2:35" s="1" customFormat="1" ht="15" customHeight="1">
      <c r="B64" s="233"/>
      <c r="C64" s="6" t="s">
        <v>1592</v>
      </c>
      <c r="D64" s="75">
        <v>294</v>
      </c>
      <c r="E64" s="76">
        <v>2.6204376309104682E-3</v>
      </c>
      <c r="F64" s="75">
        <v>629</v>
      </c>
      <c r="G64" s="76">
        <v>4.0602387084696968E-3</v>
      </c>
      <c r="H64" s="75">
        <v>78</v>
      </c>
      <c r="I64" s="76">
        <v>1.4858557957900752E-3</v>
      </c>
      <c r="J64" s="75">
        <v>105</v>
      </c>
      <c r="K64" s="76">
        <v>2.3993418947945706E-3</v>
      </c>
      <c r="L64" s="75">
        <v>47</v>
      </c>
      <c r="M64" s="76">
        <v>1.3199281060435857E-3</v>
      </c>
      <c r="N64" s="75">
        <v>14</v>
      </c>
      <c r="O64" s="76">
        <v>6.9693349263241734E-4</v>
      </c>
      <c r="P64" s="75">
        <v>301</v>
      </c>
      <c r="Q64" s="76">
        <v>7.5300828058939787E-3</v>
      </c>
      <c r="R64" s="75">
        <v>2001</v>
      </c>
      <c r="S64" s="76">
        <v>6.8870807863869159E-3</v>
      </c>
      <c r="T64" s="75">
        <v>171</v>
      </c>
      <c r="U64" s="76">
        <v>2.7271422419979903E-3</v>
      </c>
      <c r="V64" s="75">
        <v>81</v>
      </c>
      <c r="W64" s="76">
        <v>1.404884140419037E-3</v>
      </c>
      <c r="X64" s="75">
        <v>160</v>
      </c>
      <c r="Y64" s="76">
        <v>2.0086875737564971E-3</v>
      </c>
      <c r="Z64" s="75">
        <v>102</v>
      </c>
      <c r="AA64" s="76">
        <v>1.245634174339936E-3</v>
      </c>
      <c r="AB64" s="75">
        <v>29</v>
      </c>
      <c r="AC64" s="76">
        <v>1.5414872694413438E-3</v>
      </c>
      <c r="AD64" s="75">
        <v>216</v>
      </c>
      <c r="AE64" s="76">
        <v>2.1773974052680918E-3</v>
      </c>
      <c r="AF64" s="75">
        <v>6</v>
      </c>
      <c r="AG64" s="76">
        <v>6.1544773822956199E-4</v>
      </c>
      <c r="AH64" s="10">
        <v>4234</v>
      </c>
      <c r="AI64" s="11">
        <v>3.6497734623368206E-3</v>
      </c>
    </row>
    <row r="65" spans="2:35" s="1" customFormat="1" ht="15" customHeight="1">
      <c r="B65" s="233"/>
      <c r="C65" s="6" t="s">
        <v>864</v>
      </c>
      <c r="D65" s="75">
        <v>104</v>
      </c>
      <c r="E65" s="76">
        <v>3.4456482125699898E-3</v>
      </c>
      <c r="F65" s="75">
        <v>175</v>
      </c>
      <c r="G65" s="76">
        <v>7.4946466809421844E-3</v>
      </c>
      <c r="H65" s="75">
        <v>22</v>
      </c>
      <c r="I65" s="76">
        <v>1.651899684637333E-3</v>
      </c>
      <c r="J65" s="75">
        <v>26</v>
      </c>
      <c r="K65" s="76">
        <v>2.5096525096525097E-3</v>
      </c>
      <c r="L65" s="75">
        <v>8</v>
      </c>
      <c r="M65" s="76">
        <v>1.1187246538945602E-3</v>
      </c>
      <c r="N65" s="75">
        <v>3</v>
      </c>
      <c r="O65" s="76">
        <v>1.5321756894790602E-3</v>
      </c>
      <c r="P65" s="75">
        <v>57</v>
      </c>
      <c r="Q65" s="76">
        <v>4.915488099344602E-3</v>
      </c>
      <c r="R65" s="75">
        <v>719</v>
      </c>
      <c r="S65" s="76">
        <v>5.8493328994467944E-3</v>
      </c>
      <c r="T65" s="75">
        <v>22</v>
      </c>
      <c r="U65" s="76">
        <v>1.7068818372255412E-3</v>
      </c>
      <c r="V65" s="75">
        <v>19</v>
      </c>
      <c r="W65" s="76">
        <v>1.3992193828706091E-3</v>
      </c>
      <c r="X65" s="75">
        <v>27</v>
      </c>
      <c r="Y65" s="76">
        <v>1.366742596810934E-3</v>
      </c>
      <c r="Z65" s="75">
        <v>25</v>
      </c>
      <c r="AA65" s="76">
        <v>1.2556504269211452E-3</v>
      </c>
      <c r="AB65" s="75">
        <v>4</v>
      </c>
      <c r="AC65" s="76">
        <v>2.2675736961451248E-3</v>
      </c>
      <c r="AD65" s="75">
        <v>71</v>
      </c>
      <c r="AE65" s="76">
        <v>3.1188227542279815E-3</v>
      </c>
      <c r="AF65" s="75">
        <v>0</v>
      </c>
      <c r="AG65" s="76"/>
      <c r="AH65" s="10">
        <v>1282</v>
      </c>
      <c r="AI65" s="11">
        <v>4.0982427425619453E-3</v>
      </c>
    </row>
    <row r="66" spans="2:35" s="1" customFormat="1" ht="15" customHeight="1">
      <c r="B66" s="233" t="s">
        <v>1610</v>
      </c>
      <c r="C66" s="6" t="s">
        <v>1591</v>
      </c>
      <c r="D66" s="75">
        <v>8</v>
      </c>
      <c r="E66" s="76">
        <v>5.9360832238867991E-5</v>
      </c>
      <c r="F66" s="75">
        <v>6</v>
      </c>
      <c r="G66" s="76">
        <v>3.3341483473738025E-5</v>
      </c>
      <c r="H66" s="75">
        <v>7</v>
      </c>
      <c r="I66" s="76">
        <v>1.17096018735363E-4</v>
      </c>
      <c r="J66" s="75">
        <v>2</v>
      </c>
      <c r="K66" s="76">
        <v>4.139501190106592E-5</v>
      </c>
      <c r="L66" s="75">
        <v>0</v>
      </c>
      <c r="M66" s="76"/>
      <c r="N66" s="75">
        <v>0</v>
      </c>
      <c r="O66" s="76"/>
      <c r="P66" s="75">
        <v>4</v>
      </c>
      <c r="Q66" s="76">
        <v>8.8391929816807724E-5</v>
      </c>
      <c r="R66" s="75">
        <v>24</v>
      </c>
      <c r="S66" s="76">
        <v>6.9886899700651113E-5</v>
      </c>
      <c r="T66" s="75">
        <v>0</v>
      </c>
      <c r="U66" s="76"/>
      <c r="V66" s="75">
        <v>0</v>
      </c>
      <c r="W66" s="76"/>
      <c r="X66" s="75">
        <v>0</v>
      </c>
      <c r="Y66" s="76"/>
      <c r="Z66" s="75">
        <v>0</v>
      </c>
      <c r="AA66" s="76"/>
      <c r="AB66" s="75">
        <v>9</v>
      </c>
      <c r="AC66" s="76">
        <v>4.2132858948551097E-4</v>
      </c>
      <c r="AD66" s="75">
        <v>0</v>
      </c>
      <c r="AE66" s="76"/>
      <c r="AF66" s="75">
        <v>0</v>
      </c>
      <c r="AG66" s="76"/>
      <c r="AH66" s="10">
        <v>60</v>
      </c>
      <c r="AI66" s="11">
        <v>5.5015110569220535E-5</v>
      </c>
    </row>
    <row r="67" spans="2:35" s="1" customFormat="1" ht="15" customHeight="1">
      <c r="B67" s="233"/>
      <c r="C67" s="6" t="s">
        <v>1592</v>
      </c>
      <c r="D67" s="75">
        <v>6</v>
      </c>
      <c r="E67" s="76">
        <v>5.3478318998172826E-5</v>
      </c>
      <c r="F67" s="75">
        <v>5</v>
      </c>
      <c r="G67" s="76">
        <v>3.2275347444115239E-5</v>
      </c>
      <c r="H67" s="75">
        <v>6</v>
      </c>
      <c r="I67" s="76">
        <v>1.1429659967615963E-4</v>
      </c>
      <c r="J67" s="75">
        <v>1</v>
      </c>
      <c r="K67" s="76">
        <v>2.2850875188519722E-5</v>
      </c>
      <c r="L67" s="75">
        <v>2</v>
      </c>
      <c r="M67" s="76">
        <v>5.616715344866322E-5</v>
      </c>
      <c r="N67" s="75">
        <v>0</v>
      </c>
      <c r="O67" s="76"/>
      <c r="P67" s="75">
        <v>3</v>
      </c>
      <c r="Q67" s="76">
        <v>7.505065919495659E-5</v>
      </c>
      <c r="R67" s="75">
        <v>17</v>
      </c>
      <c r="S67" s="76">
        <v>5.8510931218679445E-5</v>
      </c>
      <c r="T67" s="75">
        <v>1</v>
      </c>
      <c r="U67" s="76">
        <v>1.5948200245602283E-5</v>
      </c>
      <c r="V67" s="75">
        <v>1</v>
      </c>
      <c r="W67" s="76">
        <v>1.7344248647148605E-5</v>
      </c>
      <c r="X67" s="75">
        <v>6</v>
      </c>
      <c r="Y67" s="76">
        <v>7.5325784015868626E-5</v>
      </c>
      <c r="Z67" s="75">
        <v>0</v>
      </c>
      <c r="AA67" s="76"/>
      <c r="AB67" s="75">
        <v>8</v>
      </c>
      <c r="AC67" s="76">
        <v>4.2523786743209482E-4</v>
      </c>
      <c r="AD67" s="75">
        <v>3</v>
      </c>
      <c r="AE67" s="76">
        <v>3.0241630628723501E-5</v>
      </c>
      <c r="AF67" s="75">
        <v>1</v>
      </c>
      <c r="AG67" s="76">
        <v>1.0257462303826033E-4</v>
      </c>
      <c r="AH67" s="10">
        <v>60</v>
      </c>
      <c r="AI67" s="11">
        <v>5.1720927666558628E-5</v>
      </c>
    </row>
    <row r="68" spans="2:35" s="1" customFormat="1" ht="15" customHeight="1">
      <c r="B68" s="233"/>
      <c r="C68" s="6" t="s">
        <v>864</v>
      </c>
      <c r="D68" s="75">
        <v>0</v>
      </c>
      <c r="E68" s="76"/>
      <c r="F68" s="75">
        <v>1</v>
      </c>
      <c r="G68" s="76">
        <v>4.2826552462526769E-5</v>
      </c>
      <c r="H68" s="75">
        <v>0</v>
      </c>
      <c r="I68" s="76"/>
      <c r="J68" s="75">
        <v>0</v>
      </c>
      <c r="K68" s="76"/>
      <c r="L68" s="75">
        <v>0</v>
      </c>
      <c r="M68" s="76"/>
      <c r="N68" s="75">
        <v>0</v>
      </c>
      <c r="O68" s="76"/>
      <c r="P68" s="75">
        <v>0</v>
      </c>
      <c r="Q68" s="76"/>
      <c r="R68" s="75">
        <v>10</v>
      </c>
      <c r="S68" s="76">
        <v>8.1353726000650824E-5</v>
      </c>
      <c r="T68" s="75">
        <v>0</v>
      </c>
      <c r="U68" s="76"/>
      <c r="V68" s="75">
        <v>0</v>
      </c>
      <c r="W68" s="76"/>
      <c r="X68" s="75">
        <v>1</v>
      </c>
      <c r="Y68" s="76">
        <v>5.0620096178182741E-5</v>
      </c>
      <c r="Z68" s="75">
        <v>0</v>
      </c>
      <c r="AA68" s="76"/>
      <c r="AB68" s="75">
        <v>0</v>
      </c>
      <c r="AC68" s="76"/>
      <c r="AD68" s="75">
        <v>0</v>
      </c>
      <c r="AE68" s="76"/>
      <c r="AF68" s="75">
        <v>0</v>
      </c>
      <c r="AG68" s="76"/>
      <c r="AH68" s="10">
        <v>12</v>
      </c>
      <c r="AI68" s="11">
        <v>3.8361086513840363E-5</v>
      </c>
    </row>
    <row r="69" spans="2:35" s="1" customFormat="1" ht="15" customHeight="1">
      <c r="B69" s="233" t="s">
        <v>1611</v>
      </c>
      <c r="C69" s="6" t="s">
        <v>1591</v>
      </c>
      <c r="D69" s="75">
        <v>0</v>
      </c>
      <c r="E69" s="76"/>
      <c r="F69" s="75">
        <v>2</v>
      </c>
      <c r="G69" s="76">
        <v>1.1113827824579341E-5</v>
      </c>
      <c r="H69" s="75">
        <v>0</v>
      </c>
      <c r="I69" s="76"/>
      <c r="J69" s="75">
        <v>0</v>
      </c>
      <c r="K69" s="76"/>
      <c r="L69" s="75">
        <v>0</v>
      </c>
      <c r="M69" s="76"/>
      <c r="N69" s="75">
        <v>0</v>
      </c>
      <c r="O69" s="76"/>
      <c r="P69" s="75">
        <v>0</v>
      </c>
      <c r="Q69" s="76"/>
      <c r="R69" s="75">
        <v>330</v>
      </c>
      <c r="S69" s="76">
        <v>9.6094487088395277E-4</v>
      </c>
      <c r="T69" s="75">
        <v>0</v>
      </c>
      <c r="U69" s="76"/>
      <c r="V69" s="75">
        <v>0</v>
      </c>
      <c r="W69" s="76"/>
      <c r="X69" s="75">
        <v>0</v>
      </c>
      <c r="Y69" s="76"/>
      <c r="Z69" s="75">
        <v>0</v>
      </c>
      <c r="AA69" s="76"/>
      <c r="AB69" s="75">
        <v>0</v>
      </c>
      <c r="AC69" s="76"/>
      <c r="AD69" s="75">
        <v>2</v>
      </c>
      <c r="AE69" s="76">
        <v>1.7965577952642736E-5</v>
      </c>
      <c r="AF69" s="75">
        <v>0</v>
      </c>
      <c r="AG69" s="76"/>
      <c r="AH69" s="10">
        <v>334</v>
      </c>
      <c r="AI69" s="11">
        <v>2.5648936684298762E-4</v>
      </c>
    </row>
    <row r="70" spans="2:35" s="1" customFormat="1" ht="15" customHeight="1">
      <c r="B70" s="233"/>
      <c r="C70" s="6" t="s">
        <v>1592</v>
      </c>
      <c r="D70" s="75">
        <v>8</v>
      </c>
      <c r="E70" s="76">
        <v>7.1304425330897097E-5</v>
      </c>
      <c r="F70" s="75">
        <v>0</v>
      </c>
      <c r="G70" s="76"/>
      <c r="H70" s="75">
        <v>0</v>
      </c>
      <c r="I70" s="76"/>
      <c r="J70" s="75">
        <v>0</v>
      </c>
      <c r="K70" s="76"/>
      <c r="L70" s="75">
        <v>0</v>
      </c>
      <c r="M70" s="76"/>
      <c r="N70" s="75">
        <v>0</v>
      </c>
      <c r="O70" s="76"/>
      <c r="P70" s="75">
        <v>0</v>
      </c>
      <c r="Q70" s="76"/>
      <c r="R70" s="75">
        <v>267</v>
      </c>
      <c r="S70" s="76">
        <v>9.1896580208161239E-4</v>
      </c>
      <c r="T70" s="75">
        <v>1</v>
      </c>
      <c r="U70" s="76">
        <v>1.5948200245602283E-5</v>
      </c>
      <c r="V70" s="75">
        <v>0</v>
      </c>
      <c r="W70" s="76"/>
      <c r="X70" s="75">
        <v>1</v>
      </c>
      <c r="Y70" s="76">
        <v>1.2554297335978105E-5</v>
      </c>
      <c r="Z70" s="75">
        <v>0</v>
      </c>
      <c r="AA70" s="76"/>
      <c r="AB70" s="75">
        <v>0</v>
      </c>
      <c r="AC70" s="76"/>
      <c r="AD70" s="75">
        <v>0</v>
      </c>
      <c r="AE70" s="76"/>
      <c r="AF70" s="75">
        <v>1</v>
      </c>
      <c r="AG70" s="76">
        <v>1.0257462303826033E-4</v>
      </c>
      <c r="AH70" s="10">
        <v>278</v>
      </c>
      <c r="AI70" s="11">
        <v>2.3964029818838832E-4</v>
      </c>
    </row>
    <row r="71" spans="2:35" s="1" customFormat="1" ht="15" customHeight="1">
      <c r="B71" s="233"/>
      <c r="C71" s="6" t="s">
        <v>864</v>
      </c>
      <c r="D71" s="75">
        <v>6</v>
      </c>
      <c r="E71" s="76">
        <v>1.9878739687903787E-4</v>
      </c>
      <c r="F71" s="75">
        <v>0</v>
      </c>
      <c r="G71" s="76"/>
      <c r="H71" s="75">
        <v>0</v>
      </c>
      <c r="I71" s="76"/>
      <c r="J71" s="75">
        <v>0</v>
      </c>
      <c r="K71" s="76"/>
      <c r="L71" s="75">
        <v>0</v>
      </c>
      <c r="M71" s="76"/>
      <c r="N71" s="75">
        <v>0</v>
      </c>
      <c r="O71" s="76"/>
      <c r="P71" s="75">
        <v>0</v>
      </c>
      <c r="Q71" s="76"/>
      <c r="R71" s="75">
        <v>278</v>
      </c>
      <c r="S71" s="76">
        <v>2.2616335828180931E-3</v>
      </c>
      <c r="T71" s="75">
        <v>0</v>
      </c>
      <c r="U71" s="76"/>
      <c r="V71" s="75">
        <v>0</v>
      </c>
      <c r="W71" s="76"/>
      <c r="X71" s="75">
        <v>0</v>
      </c>
      <c r="Y71" s="76"/>
      <c r="Z71" s="75">
        <v>0</v>
      </c>
      <c r="AA71" s="76"/>
      <c r="AB71" s="75">
        <v>0</v>
      </c>
      <c r="AC71" s="76"/>
      <c r="AD71" s="75">
        <v>0</v>
      </c>
      <c r="AE71" s="76"/>
      <c r="AF71" s="75">
        <v>0</v>
      </c>
      <c r="AG71" s="76"/>
      <c r="AH71" s="10">
        <v>284</v>
      </c>
      <c r="AI71" s="11">
        <v>9.0787904749422188E-4</v>
      </c>
    </row>
    <row r="72" spans="2:35" s="1" customFormat="1" ht="18" customHeight="1">
      <c r="B72" s="225" t="s">
        <v>1612</v>
      </c>
      <c r="C72" s="9" t="s">
        <v>1591</v>
      </c>
      <c r="D72" s="10">
        <v>13152</v>
      </c>
      <c r="E72" s="11">
        <v>9.7589208200698968E-2</v>
      </c>
      <c r="F72" s="10">
        <v>20412</v>
      </c>
      <c r="G72" s="11">
        <v>0.11342772677765676</v>
      </c>
      <c r="H72" s="10">
        <v>3621</v>
      </c>
      <c r="I72" s="11">
        <v>6.0572097691535633E-2</v>
      </c>
      <c r="J72" s="10">
        <v>4341</v>
      </c>
      <c r="K72" s="11">
        <v>8.9847873331263581E-2</v>
      </c>
      <c r="L72" s="10">
        <v>2540</v>
      </c>
      <c r="M72" s="11">
        <v>6.2771846579675758E-2</v>
      </c>
      <c r="N72" s="10">
        <v>1159</v>
      </c>
      <c r="O72" s="11">
        <v>5.367977397989903E-2</v>
      </c>
      <c r="P72" s="10">
        <v>4826</v>
      </c>
      <c r="Q72" s="11">
        <v>0.10664486332397852</v>
      </c>
      <c r="R72" s="10">
        <v>28240</v>
      </c>
      <c r="S72" s="11">
        <v>8.2233585314432811E-2</v>
      </c>
      <c r="T72" s="10">
        <v>3867</v>
      </c>
      <c r="U72" s="11">
        <v>5.4542377184445476E-2</v>
      </c>
      <c r="V72" s="10">
        <v>4614</v>
      </c>
      <c r="W72" s="11">
        <v>6.8752793920429142E-2</v>
      </c>
      <c r="X72" s="10">
        <v>7201</v>
      </c>
      <c r="Y72" s="11">
        <v>7.6718195668154646E-2</v>
      </c>
      <c r="Z72" s="10">
        <v>6126</v>
      </c>
      <c r="AA72" s="11">
        <v>6.4283240815555573E-2</v>
      </c>
      <c r="AB72" s="10">
        <v>1105</v>
      </c>
      <c r="AC72" s="11">
        <v>5.1729787931276625E-2</v>
      </c>
      <c r="AD72" s="10">
        <v>7861</v>
      </c>
      <c r="AE72" s="11">
        <v>7.0613704142862277E-2</v>
      </c>
      <c r="AF72" s="10">
        <v>691</v>
      </c>
      <c r="AG72" s="11">
        <v>6.3945955950397926E-2</v>
      </c>
      <c r="AH72" s="10">
        <v>109756</v>
      </c>
      <c r="AI72" s="11">
        <v>8.1597817238315801E-2</v>
      </c>
    </row>
    <row r="73" spans="2:35" s="1" customFormat="1" ht="17.25" customHeight="1">
      <c r="B73" s="225"/>
      <c r="C73" s="9" t="s">
        <v>1592</v>
      </c>
      <c r="D73" s="10">
        <v>11345</v>
      </c>
      <c r="E73" s="11">
        <v>0.10111858817237845</v>
      </c>
      <c r="F73" s="10">
        <v>17975</v>
      </c>
      <c r="G73" s="11">
        <v>0.11602987406159428</v>
      </c>
      <c r="H73" s="10">
        <v>3160</v>
      </c>
      <c r="I73" s="11">
        <v>6.019620916277741E-2</v>
      </c>
      <c r="J73" s="10">
        <v>3958</v>
      </c>
      <c r="K73" s="11">
        <v>9.0443763996161053E-2</v>
      </c>
      <c r="L73" s="10">
        <v>2328</v>
      </c>
      <c r="M73" s="11">
        <v>6.5378566614243988E-2</v>
      </c>
      <c r="N73" s="10">
        <v>1042</v>
      </c>
      <c r="O73" s="11">
        <v>5.1871764237355636E-2</v>
      </c>
      <c r="P73" s="10">
        <v>4226</v>
      </c>
      <c r="Q73" s="11">
        <v>0.10572136191929553</v>
      </c>
      <c r="R73" s="10">
        <v>25224</v>
      </c>
      <c r="S73" s="11">
        <v>8.6816454650586489E-2</v>
      </c>
      <c r="T73" s="10">
        <v>3558</v>
      </c>
      <c r="U73" s="11">
        <v>5.6743696473852925E-2</v>
      </c>
      <c r="V73" s="10">
        <v>4144</v>
      </c>
      <c r="W73" s="11">
        <v>7.1874566393783826E-2</v>
      </c>
      <c r="X73" s="10">
        <v>6257</v>
      </c>
      <c r="Y73" s="11">
        <v>7.8552238431215005E-2</v>
      </c>
      <c r="Z73" s="10">
        <v>5184</v>
      </c>
      <c r="AA73" s="11">
        <v>6.3307525095864986E-2</v>
      </c>
      <c r="AB73" s="10">
        <v>927</v>
      </c>
      <c r="AC73" s="11">
        <v>4.9274437888693991E-2</v>
      </c>
      <c r="AD73" s="10">
        <v>7157</v>
      </c>
      <c r="AE73" s="11">
        <v>7.2146450136591364E-2</v>
      </c>
      <c r="AF73" s="10">
        <v>613</v>
      </c>
      <c r="AG73" s="11">
        <v>6.2878243922453586E-2</v>
      </c>
      <c r="AH73" s="10">
        <v>97098</v>
      </c>
      <c r="AI73" s="11">
        <v>8.3699977242791823E-2</v>
      </c>
    </row>
    <row r="74" spans="2:35" s="1" customFormat="1" ht="17.25" customHeight="1">
      <c r="B74" s="225"/>
      <c r="C74" s="9" t="s">
        <v>864</v>
      </c>
      <c r="D74" s="10">
        <v>2882</v>
      </c>
      <c r="E74" s="11">
        <v>9.5484212967564527E-2</v>
      </c>
      <c r="F74" s="10">
        <v>2831</v>
      </c>
      <c r="G74" s="11">
        <v>0.12124197002141328</v>
      </c>
      <c r="H74" s="10">
        <v>693</v>
      </c>
      <c r="I74" s="11">
        <v>5.2034840066075991E-2</v>
      </c>
      <c r="J74" s="10">
        <v>877</v>
      </c>
      <c r="K74" s="11">
        <v>8.4652509652509658E-2</v>
      </c>
      <c r="L74" s="10">
        <v>574</v>
      </c>
      <c r="M74" s="11">
        <v>8.0268493916934691E-2</v>
      </c>
      <c r="N74" s="10">
        <v>219</v>
      </c>
      <c r="O74" s="11">
        <v>0.11184882533197139</v>
      </c>
      <c r="P74" s="10">
        <v>1025</v>
      </c>
      <c r="Q74" s="11">
        <v>8.8392549154880998E-2</v>
      </c>
      <c r="R74" s="10">
        <v>10113</v>
      </c>
      <c r="S74" s="11">
        <v>8.2273023104458179E-2</v>
      </c>
      <c r="T74" s="10">
        <v>528</v>
      </c>
      <c r="U74" s="11">
        <v>4.0965164093412991E-2</v>
      </c>
      <c r="V74" s="10">
        <v>607</v>
      </c>
      <c r="W74" s="11">
        <v>4.4701377126445244E-2</v>
      </c>
      <c r="X74" s="10">
        <v>1495</v>
      </c>
      <c r="Y74" s="11">
        <v>7.5677043786383194E-2</v>
      </c>
      <c r="Z74" s="10">
        <v>2681</v>
      </c>
      <c r="AA74" s="11">
        <v>0.13465595178302361</v>
      </c>
      <c r="AB74" s="10">
        <v>86</v>
      </c>
      <c r="AC74" s="11">
        <v>4.8752834467120185E-2</v>
      </c>
      <c r="AD74" s="10">
        <v>1447</v>
      </c>
      <c r="AE74" s="11">
        <v>6.3562486272787169E-2</v>
      </c>
      <c r="AF74" s="10">
        <v>84</v>
      </c>
      <c r="AG74" s="11">
        <v>0.14736842105263157</v>
      </c>
      <c r="AH74" s="10">
        <v>26142</v>
      </c>
      <c r="AI74" s="11">
        <v>8.3569626970401226E-2</v>
      </c>
    </row>
    <row r="75" spans="2:35" s="1" customFormat="1" ht="18" customHeight="1">
      <c r="B75" s="233" t="s">
        <v>1613</v>
      </c>
      <c r="C75" s="14" t="s">
        <v>1591</v>
      </c>
      <c r="D75" s="15">
        <v>121552</v>
      </c>
      <c r="E75" s="16">
        <v>0.90192848503736023</v>
      </c>
      <c r="F75" s="15">
        <v>159522</v>
      </c>
      <c r="G75" s="16">
        <v>0.88645002111627291</v>
      </c>
      <c r="H75" s="15">
        <v>56149</v>
      </c>
      <c r="I75" s="16">
        <v>0.9392606222816996</v>
      </c>
      <c r="J75" s="15">
        <v>43973</v>
      </c>
      <c r="K75" s="16">
        <v>0.91013142916278589</v>
      </c>
      <c r="L75" s="15">
        <v>37722</v>
      </c>
      <c r="M75" s="16">
        <v>0.93223606168446027</v>
      </c>
      <c r="N75" s="15">
        <v>20430</v>
      </c>
      <c r="O75" s="16">
        <v>0.94622759483117969</v>
      </c>
      <c r="P75" s="15">
        <v>40419</v>
      </c>
      <c r="Q75" s="16">
        <v>0.89317835281638791</v>
      </c>
      <c r="R75" s="15">
        <v>315044</v>
      </c>
      <c r="S75" s="16">
        <v>0.91739368455383041</v>
      </c>
      <c r="T75" s="15">
        <v>67030</v>
      </c>
      <c r="U75" s="16">
        <v>0.9454294136729714</v>
      </c>
      <c r="V75" s="15">
        <v>62495</v>
      </c>
      <c r="W75" s="16">
        <v>0.93123230517061539</v>
      </c>
      <c r="X75" s="15">
        <v>86656</v>
      </c>
      <c r="Y75" s="16">
        <v>0.92321788138030958</v>
      </c>
      <c r="Z75" s="15">
        <v>88853</v>
      </c>
      <c r="AA75" s="16">
        <v>0.93237982307942535</v>
      </c>
      <c r="AB75" s="15">
        <v>20256</v>
      </c>
      <c r="AC75" s="16">
        <v>0.94827021206872342</v>
      </c>
      <c r="AD75" s="15">
        <v>103343</v>
      </c>
      <c r="AE75" s="16">
        <v>0.92830836117997917</v>
      </c>
      <c r="AF75" s="15">
        <v>10115</v>
      </c>
      <c r="AG75" s="16">
        <v>0.93605404404960202</v>
      </c>
      <c r="AH75" s="10">
        <v>1233559</v>
      </c>
      <c r="AI75" s="11">
        <v>0.91708628079266363</v>
      </c>
    </row>
    <row r="76" spans="2:35" s="1" customFormat="1" ht="18" customHeight="1">
      <c r="B76" s="233"/>
      <c r="C76" s="14" t="s">
        <v>1592</v>
      </c>
      <c r="D76" s="15">
        <v>100794</v>
      </c>
      <c r="E76" s="16">
        <v>0.89838228085030525</v>
      </c>
      <c r="F76" s="15">
        <v>136923</v>
      </c>
      <c r="G76" s="16">
        <v>0.88384747961811805</v>
      </c>
      <c r="H76" s="15">
        <v>49327</v>
      </c>
      <c r="I76" s="16">
        <v>0.93965139537098774</v>
      </c>
      <c r="J76" s="15">
        <v>39803</v>
      </c>
      <c r="K76" s="16">
        <v>0.90953338512865045</v>
      </c>
      <c r="L76" s="15">
        <v>33089</v>
      </c>
      <c r="M76" s="16">
        <v>0.9292574702314087</v>
      </c>
      <c r="N76" s="15">
        <v>19045</v>
      </c>
      <c r="O76" s="16">
        <v>0.94807845479888486</v>
      </c>
      <c r="P76" s="15">
        <v>35740</v>
      </c>
      <c r="Q76" s="16">
        <v>0.8941035198759163</v>
      </c>
      <c r="R76" s="15">
        <v>265211</v>
      </c>
      <c r="S76" s="16">
        <v>0.91280838702571732</v>
      </c>
      <c r="T76" s="15">
        <v>59143</v>
      </c>
      <c r="U76" s="16">
        <v>0.94322440712565592</v>
      </c>
      <c r="V76" s="15">
        <v>53511</v>
      </c>
      <c r="W76" s="16">
        <v>0.92810808935756905</v>
      </c>
      <c r="X76" s="15">
        <v>73391</v>
      </c>
      <c r="Y76" s="16">
        <v>0.92137243578476913</v>
      </c>
      <c r="Z76" s="15">
        <v>76389</v>
      </c>
      <c r="AA76" s="16">
        <v>0.93287008768287616</v>
      </c>
      <c r="AB76" s="15">
        <v>17886</v>
      </c>
      <c r="AC76" s="16">
        <v>0.95072556211130599</v>
      </c>
      <c r="AD76" s="15">
        <v>91930</v>
      </c>
      <c r="AE76" s="16">
        <v>0.92670436789951716</v>
      </c>
      <c r="AF76" s="15">
        <v>9136</v>
      </c>
      <c r="AG76" s="16">
        <v>0.93712175607754644</v>
      </c>
      <c r="AH76" s="10">
        <v>1061318</v>
      </c>
      <c r="AI76" s="11">
        <v>0.91487252515361117</v>
      </c>
    </row>
    <row r="77" spans="2:35" s="1" customFormat="1" ht="18" customHeight="1">
      <c r="B77" s="233"/>
      <c r="C77" s="14" t="s">
        <v>864</v>
      </c>
      <c r="D77" s="15">
        <v>27298</v>
      </c>
      <c r="E77" s="16">
        <v>0.90441639333399593</v>
      </c>
      <c r="F77" s="15">
        <v>20518</v>
      </c>
      <c r="G77" s="16">
        <v>0.87871520342612419</v>
      </c>
      <c r="H77" s="15">
        <v>12623</v>
      </c>
      <c r="I77" s="16">
        <v>0.94781498723532065</v>
      </c>
      <c r="J77" s="15">
        <v>9483</v>
      </c>
      <c r="K77" s="16">
        <v>0.9153474903474903</v>
      </c>
      <c r="L77" s="15">
        <v>6531</v>
      </c>
      <c r="M77" s="16">
        <v>0.91329883932317157</v>
      </c>
      <c r="N77" s="15">
        <v>1739</v>
      </c>
      <c r="O77" s="16">
        <v>0.88815117466802862</v>
      </c>
      <c r="P77" s="15">
        <v>10542</v>
      </c>
      <c r="Q77" s="16">
        <v>0.90910658847878578</v>
      </c>
      <c r="R77" s="15">
        <v>112750</v>
      </c>
      <c r="S77" s="16">
        <v>0.9172632606573381</v>
      </c>
      <c r="T77" s="15">
        <v>12361</v>
      </c>
      <c r="U77" s="16">
        <v>0.959034835906587</v>
      </c>
      <c r="V77" s="15">
        <v>12972</v>
      </c>
      <c r="W77" s="16">
        <v>0.95529862287355471</v>
      </c>
      <c r="X77" s="15">
        <v>18252</v>
      </c>
      <c r="Y77" s="16">
        <v>0.9239179954441914</v>
      </c>
      <c r="Z77" s="15">
        <v>16637</v>
      </c>
      <c r="AA77" s="16">
        <v>0.83561024610748369</v>
      </c>
      <c r="AB77" s="15">
        <v>1678</v>
      </c>
      <c r="AC77" s="16">
        <v>0.9512471655328798</v>
      </c>
      <c r="AD77" s="15">
        <v>21307</v>
      </c>
      <c r="AE77" s="16">
        <v>0.93595431583571276</v>
      </c>
      <c r="AF77" s="15">
        <v>486</v>
      </c>
      <c r="AG77" s="16">
        <v>0.85263157894736841</v>
      </c>
      <c r="AH77" s="10">
        <v>285177</v>
      </c>
      <c r="AI77" s="11">
        <v>0.91164163072978766</v>
      </c>
    </row>
    <row r="78" spans="2:35" s="1" customFormat="1" ht="18" customHeight="1">
      <c r="B78" s="233" t="s">
        <v>1614</v>
      </c>
      <c r="C78" s="14" t="s">
        <v>1591</v>
      </c>
      <c r="D78" s="15">
        <v>65</v>
      </c>
      <c r="E78" s="16">
        <v>4.8230676194080239E-4</v>
      </c>
      <c r="F78" s="15">
        <v>22</v>
      </c>
      <c r="G78" s="16">
        <v>1.2225210607037275E-4</v>
      </c>
      <c r="H78" s="15">
        <v>10</v>
      </c>
      <c r="I78" s="16">
        <v>1.6728002676480428E-4</v>
      </c>
      <c r="J78" s="15">
        <v>1</v>
      </c>
      <c r="K78" s="16">
        <v>2.069750595053296E-5</v>
      </c>
      <c r="L78" s="15">
        <v>202</v>
      </c>
      <c r="M78" s="16">
        <v>4.992091735863978E-3</v>
      </c>
      <c r="N78" s="15">
        <v>2</v>
      </c>
      <c r="O78" s="16">
        <v>9.2631188921309804E-5</v>
      </c>
      <c r="P78" s="15">
        <v>8</v>
      </c>
      <c r="Q78" s="16">
        <v>1.7678385963361545E-4</v>
      </c>
      <c r="R78" s="15">
        <v>128</v>
      </c>
      <c r="S78" s="16">
        <v>3.7273013173680592E-4</v>
      </c>
      <c r="T78" s="15">
        <v>2</v>
      </c>
      <c r="U78" s="16">
        <v>2.8209142583111185E-5</v>
      </c>
      <c r="V78" s="15">
        <v>1</v>
      </c>
      <c r="W78" s="16">
        <v>1.4900908955446282E-5</v>
      </c>
      <c r="X78" s="15">
        <v>6</v>
      </c>
      <c r="Y78" s="16">
        <v>6.3922951535748905E-5</v>
      </c>
      <c r="Z78" s="15">
        <v>318</v>
      </c>
      <c r="AA78" s="16">
        <v>3.3369361050190455E-3</v>
      </c>
      <c r="AB78" s="15"/>
      <c r="AC78" s="16"/>
      <c r="AD78" s="15">
        <v>120</v>
      </c>
      <c r="AE78" s="16">
        <v>1.0779346771585643E-3</v>
      </c>
      <c r="AF78" s="15"/>
      <c r="AG78" s="16"/>
      <c r="AH78" s="10">
        <v>885</v>
      </c>
      <c r="AI78" s="11">
        <v>6.579509845102726E-4</v>
      </c>
    </row>
    <row r="79" spans="2:35" s="1" customFormat="1" ht="18" customHeight="1">
      <c r="B79" s="233"/>
      <c r="C79" s="14" t="s">
        <v>1592</v>
      </c>
      <c r="D79" s="15">
        <v>56</v>
      </c>
      <c r="E79" s="16">
        <v>4.9913097731627974E-4</v>
      </c>
      <c r="F79" s="15">
        <v>19</v>
      </c>
      <c r="G79" s="16">
        <v>1.226463202876379E-4</v>
      </c>
      <c r="H79" s="15">
        <v>8</v>
      </c>
      <c r="I79" s="16">
        <v>1.523954662348795E-4</v>
      </c>
      <c r="J79" s="15">
        <v>1</v>
      </c>
      <c r="K79" s="16">
        <v>2.2850875188519722E-5</v>
      </c>
      <c r="L79" s="15">
        <v>191</v>
      </c>
      <c r="M79" s="16">
        <v>5.3639631543473381E-3</v>
      </c>
      <c r="N79" s="15">
        <v>1</v>
      </c>
      <c r="O79" s="16">
        <v>4.9780963759458382E-5</v>
      </c>
      <c r="P79" s="15">
        <v>7</v>
      </c>
      <c r="Q79" s="16">
        <v>1.7511820478823207E-4</v>
      </c>
      <c r="R79" s="15">
        <v>109</v>
      </c>
      <c r="S79" s="16">
        <v>3.7515832369623876E-4</v>
      </c>
      <c r="T79" s="15">
        <v>2</v>
      </c>
      <c r="U79" s="16">
        <v>3.1896400491204566E-5</v>
      </c>
      <c r="V79" s="15">
        <v>1</v>
      </c>
      <c r="W79" s="16">
        <v>1.7344248647148605E-5</v>
      </c>
      <c r="X79" s="15">
        <v>6</v>
      </c>
      <c r="Y79" s="16">
        <v>7.5325784015868626E-5</v>
      </c>
      <c r="Z79" s="15">
        <v>313</v>
      </c>
      <c r="AA79" s="16">
        <v>3.8223872212588233E-3</v>
      </c>
      <c r="AB79" s="15"/>
      <c r="AC79" s="16"/>
      <c r="AD79" s="15">
        <v>114</v>
      </c>
      <c r="AE79" s="16">
        <v>1.1491819638914931E-3</v>
      </c>
      <c r="AF79" s="15"/>
      <c r="AG79" s="16"/>
      <c r="AH79" s="10">
        <v>828</v>
      </c>
      <c r="AI79" s="11">
        <v>7.1374880179850904E-4</v>
      </c>
    </row>
    <row r="80" spans="2:35" s="1" customFormat="1" ht="18" customHeight="1">
      <c r="B80" s="233"/>
      <c r="C80" s="14" t="s">
        <v>864</v>
      </c>
      <c r="D80" s="15">
        <v>3</v>
      </c>
      <c r="E80" s="16">
        <v>9.9393698439518936E-5</v>
      </c>
      <c r="F80" s="15">
        <v>1</v>
      </c>
      <c r="G80" s="16">
        <v>4.2826552462526769E-5</v>
      </c>
      <c r="H80" s="15">
        <v>2</v>
      </c>
      <c r="I80" s="16">
        <v>1.501726986033939E-4</v>
      </c>
      <c r="J80" s="15"/>
      <c r="K80" s="16"/>
      <c r="L80" s="15">
        <v>46</v>
      </c>
      <c r="M80" s="16">
        <v>6.4326667598937209E-3</v>
      </c>
      <c r="N80" s="15"/>
      <c r="O80" s="16"/>
      <c r="P80" s="15">
        <v>29</v>
      </c>
      <c r="Q80" s="16">
        <v>2.5008623663332185E-3</v>
      </c>
      <c r="R80" s="15">
        <v>57</v>
      </c>
      <c r="S80" s="16">
        <v>4.6371623820370972E-4</v>
      </c>
      <c r="T80" s="15"/>
      <c r="U80" s="16"/>
      <c r="V80" s="15"/>
      <c r="W80" s="16"/>
      <c r="X80" s="15">
        <v>8</v>
      </c>
      <c r="Y80" s="16">
        <v>4.0496076942546193E-4</v>
      </c>
      <c r="Z80" s="15">
        <v>592</v>
      </c>
      <c r="AA80" s="16">
        <v>2.9733802109492717E-2</v>
      </c>
      <c r="AB80" s="15"/>
      <c r="AC80" s="16"/>
      <c r="AD80" s="15">
        <v>11</v>
      </c>
      <c r="AE80" s="16">
        <v>4.8319789150010983E-4</v>
      </c>
      <c r="AF80" s="15"/>
      <c r="AG80" s="16"/>
      <c r="AH80" s="10">
        <v>749</v>
      </c>
      <c r="AI80" s="11">
        <v>2.3943711499055356E-3</v>
      </c>
    </row>
    <row r="81" spans="2:35" s="1" customFormat="1" ht="18" customHeight="1">
      <c r="B81" s="225" t="s">
        <v>839</v>
      </c>
      <c r="C81" s="9" t="s">
        <v>1591</v>
      </c>
      <c r="D81" s="10">
        <v>134769</v>
      </c>
      <c r="E81" s="11">
        <v>1</v>
      </c>
      <c r="F81" s="10">
        <v>179956</v>
      </c>
      <c r="G81" s="11">
        <v>1</v>
      </c>
      <c r="H81" s="10">
        <v>59780</v>
      </c>
      <c r="I81" s="11">
        <v>1</v>
      </c>
      <c r="J81" s="10">
        <v>48315</v>
      </c>
      <c r="K81" s="11">
        <v>1</v>
      </c>
      <c r="L81" s="10">
        <v>40464</v>
      </c>
      <c r="M81" s="11">
        <v>1</v>
      </c>
      <c r="N81" s="10">
        <v>21591</v>
      </c>
      <c r="O81" s="11">
        <v>1</v>
      </c>
      <c r="P81" s="10">
        <v>45253</v>
      </c>
      <c r="Q81" s="11">
        <v>1</v>
      </c>
      <c r="R81" s="10">
        <v>343412</v>
      </c>
      <c r="S81" s="11">
        <v>1</v>
      </c>
      <c r="T81" s="10">
        <v>70899</v>
      </c>
      <c r="U81" s="11">
        <v>1</v>
      </c>
      <c r="V81" s="10">
        <v>67110</v>
      </c>
      <c r="W81" s="11">
        <v>1</v>
      </c>
      <c r="X81" s="10">
        <v>93863</v>
      </c>
      <c r="Y81" s="11">
        <v>1</v>
      </c>
      <c r="Z81" s="10">
        <v>95297</v>
      </c>
      <c r="AA81" s="11">
        <v>1</v>
      </c>
      <c r="AB81" s="10">
        <v>21361</v>
      </c>
      <c r="AC81" s="11">
        <v>1</v>
      </c>
      <c r="AD81" s="10">
        <v>111324</v>
      </c>
      <c r="AE81" s="11">
        <v>1</v>
      </c>
      <c r="AF81" s="10">
        <v>10806</v>
      </c>
      <c r="AG81" s="11">
        <v>1</v>
      </c>
      <c r="AH81" s="10">
        <v>1344200</v>
      </c>
      <c r="AI81" s="11">
        <v>1</v>
      </c>
    </row>
    <row r="82" spans="2:35" s="1" customFormat="1" ht="18" customHeight="1">
      <c r="B82" s="225"/>
      <c r="C82" s="9" t="s">
        <v>1592</v>
      </c>
      <c r="D82" s="10">
        <v>112195</v>
      </c>
      <c r="E82" s="11">
        <v>1</v>
      </c>
      <c r="F82" s="10">
        <v>154917</v>
      </c>
      <c r="G82" s="11">
        <v>1</v>
      </c>
      <c r="H82" s="10">
        <v>52495</v>
      </c>
      <c r="I82" s="11">
        <v>1</v>
      </c>
      <c r="J82" s="10">
        <v>43762</v>
      </c>
      <c r="K82" s="11">
        <v>1</v>
      </c>
      <c r="L82" s="10">
        <v>35608</v>
      </c>
      <c r="M82" s="11">
        <v>1</v>
      </c>
      <c r="N82" s="10">
        <v>20088</v>
      </c>
      <c r="O82" s="11">
        <v>1</v>
      </c>
      <c r="P82" s="10">
        <v>39973</v>
      </c>
      <c r="Q82" s="11">
        <v>1</v>
      </c>
      <c r="R82" s="10">
        <v>290544</v>
      </c>
      <c r="S82" s="11">
        <v>1</v>
      </c>
      <c r="T82" s="10">
        <v>62703</v>
      </c>
      <c r="U82" s="11">
        <v>1</v>
      </c>
      <c r="V82" s="10">
        <v>57656</v>
      </c>
      <c r="W82" s="11">
        <v>1</v>
      </c>
      <c r="X82" s="10">
        <v>79654</v>
      </c>
      <c r="Y82" s="11">
        <v>1</v>
      </c>
      <c r="Z82" s="10">
        <v>81886</v>
      </c>
      <c r="AA82" s="11">
        <v>1</v>
      </c>
      <c r="AB82" s="10">
        <v>18813</v>
      </c>
      <c r="AC82" s="11">
        <v>1</v>
      </c>
      <c r="AD82" s="10">
        <v>99201</v>
      </c>
      <c r="AE82" s="11">
        <v>1</v>
      </c>
      <c r="AF82" s="10">
        <v>9749</v>
      </c>
      <c r="AG82" s="11">
        <v>1</v>
      </c>
      <c r="AH82" s="10">
        <v>1159244</v>
      </c>
      <c r="AI82" s="11">
        <v>1</v>
      </c>
    </row>
    <row r="83" spans="2:35" s="1" customFormat="1" ht="18" customHeight="1">
      <c r="B83" s="225"/>
      <c r="C83" s="9" t="s">
        <v>864</v>
      </c>
      <c r="D83" s="10">
        <v>30183</v>
      </c>
      <c r="E83" s="11">
        <v>1</v>
      </c>
      <c r="F83" s="10">
        <v>23350</v>
      </c>
      <c r="G83" s="11">
        <v>1</v>
      </c>
      <c r="H83" s="10">
        <v>13318</v>
      </c>
      <c r="I83" s="11">
        <v>1</v>
      </c>
      <c r="J83" s="10">
        <v>10360</v>
      </c>
      <c r="K83" s="11">
        <v>1</v>
      </c>
      <c r="L83" s="10">
        <v>7151</v>
      </c>
      <c r="M83" s="11">
        <v>1</v>
      </c>
      <c r="N83" s="10">
        <v>1958</v>
      </c>
      <c r="O83" s="11">
        <v>1</v>
      </c>
      <c r="P83" s="10">
        <v>11596</v>
      </c>
      <c r="Q83" s="11">
        <v>1</v>
      </c>
      <c r="R83" s="10">
        <v>122920</v>
      </c>
      <c r="S83" s="11">
        <v>1</v>
      </c>
      <c r="T83" s="10">
        <v>12889</v>
      </c>
      <c r="U83" s="11">
        <v>1</v>
      </c>
      <c r="V83" s="10">
        <v>13579</v>
      </c>
      <c r="W83" s="11">
        <v>1</v>
      </c>
      <c r="X83" s="10">
        <v>19755</v>
      </c>
      <c r="Y83" s="11">
        <v>1</v>
      </c>
      <c r="Z83" s="10">
        <v>19910</v>
      </c>
      <c r="AA83" s="11">
        <v>1</v>
      </c>
      <c r="AB83" s="10">
        <v>1764</v>
      </c>
      <c r="AC83" s="11">
        <v>1</v>
      </c>
      <c r="AD83" s="10">
        <v>22765</v>
      </c>
      <c r="AE83" s="11">
        <v>1</v>
      </c>
      <c r="AF83" s="10">
        <v>570</v>
      </c>
      <c r="AG83" s="11">
        <v>1</v>
      </c>
      <c r="AH83" s="10">
        <v>312068</v>
      </c>
      <c r="AI83" s="11">
        <v>1</v>
      </c>
    </row>
  </sheetData>
  <mergeCells count="49">
    <mergeCell ref="B81:B83"/>
    <mergeCell ref="B57:B59"/>
    <mergeCell ref="B60:B62"/>
    <mergeCell ref="B63:B65"/>
    <mergeCell ref="B66:B68"/>
    <mergeCell ref="B69:B71"/>
    <mergeCell ref="B72:B74"/>
    <mergeCell ref="B42:B44"/>
    <mergeCell ref="B45:B47"/>
    <mergeCell ref="B48:B50"/>
    <mergeCell ref="B51:B53"/>
    <mergeCell ref="B75:B77"/>
    <mergeCell ref="B78:B80"/>
    <mergeCell ref="B12:B14"/>
    <mergeCell ref="B15:B17"/>
    <mergeCell ref="B54:B56"/>
    <mergeCell ref="B21:B23"/>
    <mergeCell ref="B24:B26"/>
    <mergeCell ref="B27:B29"/>
    <mergeCell ref="B30:B32"/>
    <mergeCell ref="B33:B35"/>
    <mergeCell ref="B36:B38"/>
    <mergeCell ref="B39:B41"/>
    <mergeCell ref="AD10:AE10"/>
    <mergeCell ref="AF10:AG10"/>
    <mergeCell ref="AH10:AI10"/>
    <mergeCell ref="Z10:AA10"/>
    <mergeCell ref="AB10:AC10"/>
    <mergeCell ref="B18:B20"/>
    <mergeCell ref="R10:S10"/>
    <mergeCell ref="T10:U10"/>
    <mergeCell ref="V10:W10"/>
    <mergeCell ref="X10:Y10"/>
    <mergeCell ref="AH9:AI9"/>
    <mergeCell ref="B10:B11"/>
    <mergeCell ref="C10:C11"/>
    <mergeCell ref="D10:E10"/>
    <mergeCell ref="F10:G10"/>
    <mergeCell ref="H10:I10"/>
    <mergeCell ref="J10:K10"/>
    <mergeCell ref="L10:M10"/>
    <mergeCell ref="N10:O10"/>
    <mergeCell ref="P10:Q10"/>
    <mergeCell ref="K2:Q3"/>
    <mergeCell ref="V2:AA2"/>
    <mergeCell ref="J5:U6"/>
    <mergeCell ref="B6:B7"/>
    <mergeCell ref="B9:C9"/>
    <mergeCell ref="D9:AG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21"/>
  <sheetViews>
    <sheetView workbookViewId="0"/>
  </sheetViews>
  <sheetFormatPr defaultColWidth="8.85546875" defaultRowHeight="12.75"/>
  <cols>
    <col min="1" max="1" width="3.28515625" style="12" customWidth="1"/>
    <col min="2" max="2" width="17.28515625" style="12" customWidth="1"/>
    <col min="3" max="3" width="16" style="12" customWidth="1"/>
    <col min="4" max="4" width="17.28515625" style="12" customWidth="1"/>
    <col min="5" max="5" width="8" style="12" customWidth="1"/>
    <col min="6" max="6" width="21.140625" style="12" customWidth="1"/>
    <col min="7" max="7" width="12.28515625" style="12" customWidth="1"/>
    <col min="8" max="8" width="13.5703125" style="12" customWidth="1"/>
    <col min="9" max="9" width="31" style="12" customWidth="1"/>
    <col min="10" max="16384" width="8.85546875" style="12"/>
  </cols>
  <sheetData>
    <row r="1" spans="2:9" s="1" customFormat="1" ht="11.25" customHeight="1" thickBot="1"/>
    <row r="2" spans="2:9" s="1" customFormat="1" ht="15.75" customHeight="1" thickBot="1">
      <c r="F2" s="216" t="s">
        <v>0</v>
      </c>
      <c r="G2" s="216"/>
      <c r="I2" s="2" t="s">
        <v>1586</v>
      </c>
    </row>
    <row r="3" spans="2:9" s="1" customFormat="1" ht="3" customHeight="1" thickBot="1">
      <c r="F3" s="216"/>
      <c r="G3" s="216"/>
    </row>
    <row r="4" spans="2:9" s="1" customFormat="1" ht="37.5" customHeight="1"/>
    <row r="5" spans="2:9" s="1" customFormat="1" ht="18" customHeight="1" thickBot="1">
      <c r="E5" s="217" t="s">
        <v>1615</v>
      </c>
      <c r="F5" s="217"/>
    </row>
    <row r="6" spans="2:9" s="1" customFormat="1" ht="21.75" customHeight="1"/>
    <row r="7" spans="2:9" s="1" customFormat="1" ht="18" customHeight="1">
      <c r="B7" s="57" t="s">
        <v>1589</v>
      </c>
      <c r="C7" s="4" t="s">
        <v>1616</v>
      </c>
    </row>
    <row r="8" spans="2:9" s="1" customFormat="1" ht="15" customHeight="1">
      <c r="B8" s="233" t="s">
        <v>1590</v>
      </c>
      <c r="C8" s="77" t="s">
        <v>1617</v>
      </c>
    </row>
    <row r="9" spans="2:9" s="1" customFormat="1" ht="15" customHeight="1">
      <c r="B9" s="233"/>
      <c r="C9" s="77" t="s">
        <v>1618</v>
      </c>
    </row>
    <row r="10" spans="2:9" s="1" customFormat="1" ht="15" customHeight="1">
      <c r="B10" s="233"/>
      <c r="C10" s="77" t="s">
        <v>1619</v>
      </c>
    </row>
    <row r="11" spans="2:9" s="1" customFormat="1" ht="15" customHeight="1">
      <c r="B11" s="233"/>
      <c r="C11" s="77" t="s">
        <v>1620</v>
      </c>
    </row>
    <row r="12" spans="2:9" s="1" customFormat="1" ht="15" customHeight="1">
      <c r="B12" s="233"/>
      <c r="C12" s="77" t="s">
        <v>1621</v>
      </c>
    </row>
    <row r="13" spans="2:9" s="1" customFormat="1" ht="15" customHeight="1">
      <c r="B13" s="233"/>
      <c r="C13" s="77" t="s">
        <v>1622</v>
      </c>
    </row>
    <row r="14" spans="2:9" s="1" customFormat="1" ht="15" customHeight="1">
      <c r="B14" s="233"/>
      <c r="C14" s="77" t="s">
        <v>1623</v>
      </c>
    </row>
    <row r="15" spans="2:9" s="1" customFormat="1" ht="15" customHeight="1">
      <c r="B15" s="233"/>
      <c r="C15" s="77" t="s">
        <v>1624</v>
      </c>
    </row>
    <row r="16" spans="2:9" s="1" customFormat="1" ht="15" customHeight="1">
      <c r="B16" s="233"/>
      <c r="C16" s="77" t="s">
        <v>1625</v>
      </c>
    </row>
    <row r="17" spans="2:3" s="1" customFormat="1" ht="15" customHeight="1">
      <c r="B17" s="233"/>
      <c r="C17" s="77" t="s">
        <v>1626</v>
      </c>
    </row>
    <row r="18" spans="2:3" s="1" customFormat="1" ht="18" customHeight="1">
      <c r="B18" s="78" t="s">
        <v>1590</v>
      </c>
      <c r="C18" s="79"/>
    </row>
    <row r="19" spans="2:3" s="1" customFormat="1" ht="10.5" customHeight="1">
      <c r="B19" s="17"/>
      <c r="C19" s="17"/>
    </row>
    <row r="20" spans="2:3" s="1" customFormat="1" ht="15" customHeight="1">
      <c r="B20" s="233" t="s">
        <v>1593</v>
      </c>
      <c r="C20" s="77" t="s">
        <v>1627</v>
      </c>
    </row>
    <row r="21" spans="2:3" s="1" customFormat="1" ht="15" customHeight="1">
      <c r="B21" s="233"/>
      <c r="C21" s="77" t="s">
        <v>1628</v>
      </c>
    </row>
    <row r="22" spans="2:3" s="1" customFormat="1" ht="15" customHeight="1">
      <c r="B22" s="233"/>
      <c r="C22" s="77" t="s">
        <v>1629</v>
      </c>
    </row>
    <row r="23" spans="2:3" s="1" customFormat="1" ht="15" customHeight="1">
      <c r="B23" s="233"/>
      <c r="C23" s="77" t="s">
        <v>1630</v>
      </c>
    </row>
    <row r="24" spans="2:3" s="1" customFormat="1" ht="15" customHeight="1">
      <c r="B24" s="233"/>
      <c r="C24" s="77" t="s">
        <v>1631</v>
      </c>
    </row>
    <row r="25" spans="2:3" s="1" customFormat="1" ht="15" customHeight="1">
      <c r="B25" s="233"/>
      <c r="C25" s="77" t="s">
        <v>1632</v>
      </c>
    </row>
    <row r="26" spans="2:3" s="1" customFormat="1" ht="15" customHeight="1">
      <c r="B26" s="233"/>
      <c r="C26" s="77" t="s">
        <v>1633</v>
      </c>
    </row>
    <row r="27" spans="2:3" s="1" customFormat="1" ht="15" customHeight="1">
      <c r="B27" s="233"/>
      <c r="C27" s="77" t="s">
        <v>1634</v>
      </c>
    </row>
    <row r="28" spans="2:3" s="1" customFormat="1" ht="15" customHeight="1">
      <c r="B28" s="233"/>
      <c r="C28" s="77" t="s">
        <v>1635</v>
      </c>
    </row>
    <row r="29" spans="2:3" s="1" customFormat="1" ht="15" customHeight="1">
      <c r="B29" s="233"/>
      <c r="C29" s="77" t="s">
        <v>1636</v>
      </c>
    </row>
    <row r="30" spans="2:3" s="1" customFormat="1" ht="18" customHeight="1">
      <c r="B30" s="78" t="s">
        <v>1593</v>
      </c>
      <c r="C30" s="79"/>
    </row>
    <row r="31" spans="2:3" s="1" customFormat="1" ht="10.5" customHeight="1">
      <c r="B31" s="17"/>
      <c r="C31" s="17"/>
    </row>
    <row r="32" spans="2:3" s="1" customFormat="1" ht="15" customHeight="1">
      <c r="B32" s="233" t="s">
        <v>1594</v>
      </c>
      <c r="C32" s="77" t="s">
        <v>1637</v>
      </c>
    </row>
    <row r="33" spans="2:3" s="1" customFormat="1" ht="15" customHeight="1">
      <c r="B33" s="233"/>
      <c r="C33" s="77" t="s">
        <v>1638</v>
      </c>
    </row>
    <row r="34" spans="2:3" s="1" customFormat="1" ht="15" customHeight="1">
      <c r="B34" s="233"/>
      <c r="C34" s="77" t="s">
        <v>1639</v>
      </c>
    </row>
    <row r="35" spans="2:3" s="1" customFormat="1" ht="15" customHeight="1">
      <c r="B35" s="233"/>
      <c r="C35" s="77" t="s">
        <v>1640</v>
      </c>
    </row>
    <row r="36" spans="2:3" s="1" customFormat="1" ht="15" customHeight="1">
      <c r="B36" s="233"/>
      <c r="C36" s="77" t="s">
        <v>1641</v>
      </c>
    </row>
    <row r="37" spans="2:3" s="1" customFormat="1" ht="15" customHeight="1">
      <c r="B37" s="233"/>
      <c r="C37" s="77" t="s">
        <v>1642</v>
      </c>
    </row>
    <row r="38" spans="2:3" s="1" customFormat="1" ht="15" customHeight="1">
      <c r="B38" s="233"/>
      <c r="C38" s="77" t="s">
        <v>1643</v>
      </c>
    </row>
    <row r="39" spans="2:3" s="1" customFormat="1" ht="15" customHeight="1">
      <c r="B39" s="233"/>
      <c r="C39" s="77" t="s">
        <v>1644</v>
      </c>
    </row>
    <row r="40" spans="2:3" s="1" customFormat="1" ht="15" customHeight="1">
      <c r="B40" s="233"/>
      <c r="C40" s="77" t="s">
        <v>1645</v>
      </c>
    </row>
    <row r="41" spans="2:3" s="1" customFormat="1" ht="15" customHeight="1">
      <c r="B41" s="233"/>
      <c r="C41" s="77" t="s">
        <v>1646</v>
      </c>
    </row>
    <row r="42" spans="2:3" s="1" customFormat="1" ht="15" customHeight="1">
      <c r="B42" s="233"/>
      <c r="C42" s="77" t="s">
        <v>1647</v>
      </c>
    </row>
    <row r="43" spans="2:3" s="1" customFormat="1" ht="15" customHeight="1">
      <c r="B43" s="233"/>
      <c r="C43" s="77" t="s">
        <v>1648</v>
      </c>
    </row>
    <row r="44" spans="2:3" s="1" customFormat="1" ht="15" customHeight="1">
      <c r="B44" s="233"/>
      <c r="C44" s="77" t="s">
        <v>1649</v>
      </c>
    </row>
    <row r="45" spans="2:3" s="1" customFormat="1" ht="15" customHeight="1">
      <c r="B45" s="233"/>
      <c r="C45" s="77" t="s">
        <v>1650</v>
      </c>
    </row>
    <row r="46" spans="2:3" s="1" customFormat="1" ht="15" customHeight="1">
      <c r="B46" s="233"/>
      <c r="C46" s="77" t="s">
        <v>1651</v>
      </c>
    </row>
    <row r="47" spans="2:3" s="1" customFormat="1" ht="18" customHeight="1">
      <c r="B47" s="78" t="s">
        <v>1594</v>
      </c>
      <c r="C47" s="79"/>
    </row>
    <row r="48" spans="2:3" s="1" customFormat="1" ht="10.5" customHeight="1">
      <c r="B48" s="17"/>
      <c r="C48" s="17"/>
    </row>
    <row r="49" spans="2:3" s="1" customFormat="1" ht="15" customHeight="1">
      <c r="B49" s="233" t="s">
        <v>1595</v>
      </c>
      <c r="C49" s="77" t="s">
        <v>1652</v>
      </c>
    </row>
    <row r="50" spans="2:3" s="1" customFormat="1" ht="15" customHeight="1">
      <c r="B50" s="233"/>
      <c r="C50" s="77" t="s">
        <v>1653</v>
      </c>
    </row>
    <row r="51" spans="2:3" s="1" customFormat="1" ht="15" customHeight="1">
      <c r="B51" s="233"/>
      <c r="C51" s="77" t="s">
        <v>1654</v>
      </c>
    </row>
    <row r="52" spans="2:3" s="1" customFormat="1" ht="15" customHeight="1">
      <c r="B52" s="233"/>
      <c r="C52" s="77" t="s">
        <v>1655</v>
      </c>
    </row>
    <row r="53" spans="2:3" s="1" customFormat="1" ht="15" customHeight="1">
      <c r="B53" s="233"/>
      <c r="C53" s="77" t="s">
        <v>1656</v>
      </c>
    </row>
    <row r="54" spans="2:3" s="1" customFormat="1" ht="15" customHeight="1">
      <c r="B54" s="233"/>
      <c r="C54" s="77" t="s">
        <v>1657</v>
      </c>
    </row>
    <row r="55" spans="2:3" s="1" customFormat="1" ht="15" customHeight="1">
      <c r="B55" s="233"/>
      <c r="C55" s="77" t="s">
        <v>1658</v>
      </c>
    </row>
    <row r="56" spans="2:3" s="1" customFormat="1" ht="15" customHeight="1">
      <c r="B56" s="233"/>
      <c r="C56" s="77" t="s">
        <v>1659</v>
      </c>
    </row>
    <row r="57" spans="2:3" s="1" customFormat="1" ht="15" customHeight="1">
      <c r="B57" s="233"/>
      <c r="C57" s="77" t="s">
        <v>1660</v>
      </c>
    </row>
    <row r="58" spans="2:3" s="1" customFormat="1" ht="15" customHeight="1">
      <c r="B58" s="233"/>
      <c r="C58" s="77" t="s">
        <v>1661</v>
      </c>
    </row>
    <row r="59" spans="2:3" s="1" customFormat="1" ht="18" customHeight="1">
      <c r="B59" s="78" t="s">
        <v>1595</v>
      </c>
      <c r="C59" s="79"/>
    </row>
    <row r="60" spans="2:3" s="1" customFormat="1" ht="10.5" customHeight="1">
      <c r="B60" s="17"/>
      <c r="C60" s="17"/>
    </row>
    <row r="61" spans="2:3" s="1" customFormat="1" ht="15" customHeight="1">
      <c r="B61" s="233" t="s">
        <v>1596</v>
      </c>
      <c r="C61" s="77" t="s">
        <v>1662</v>
      </c>
    </row>
    <row r="62" spans="2:3" s="1" customFormat="1" ht="15" customHeight="1">
      <c r="B62" s="233"/>
      <c r="C62" s="77" t="s">
        <v>1663</v>
      </c>
    </row>
    <row r="63" spans="2:3" s="1" customFormat="1" ht="15" customHeight="1">
      <c r="B63" s="233"/>
      <c r="C63" s="77" t="s">
        <v>1664</v>
      </c>
    </row>
    <row r="64" spans="2:3" s="1" customFormat="1" ht="15" customHeight="1">
      <c r="B64" s="233"/>
      <c r="C64" s="77" t="s">
        <v>1665</v>
      </c>
    </row>
    <row r="65" spans="2:3" s="1" customFormat="1" ht="15" customHeight="1">
      <c r="B65" s="233"/>
      <c r="C65" s="77" t="s">
        <v>1666</v>
      </c>
    </row>
    <row r="66" spans="2:3" s="1" customFormat="1" ht="15" customHeight="1">
      <c r="B66" s="233"/>
      <c r="C66" s="77" t="s">
        <v>1667</v>
      </c>
    </row>
    <row r="67" spans="2:3" s="1" customFormat="1" ht="18" customHeight="1">
      <c r="B67" s="78" t="s">
        <v>1596</v>
      </c>
      <c r="C67" s="79"/>
    </row>
    <row r="68" spans="2:3" s="1" customFormat="1" ht="10.5" customHeight="1">
      <c r="B68" s="17"/>
      <c r="C68" s="17"/>
    </row>
    <row r="69" spans="2:3" s="1" customFormat="1" ht="15" customHeight="1">
      <c r="B69" s="233" t="s">
        <v>1597</v>
      </c>
      <c r="C69" s="77" t="s">
        <v>1668</v>
      </c>
    </row>
    <row r="70" spans="2:3" s="1" customFormat="1" ht="15" customHeight="1">
      <c r="B70" s="233"/>
      <c r="C70" s="77" t="s">
        <v>1669</v>
      </c>
    </row>
    <row r="71" spans="2:3" s="1" customFormat="1" ht="15" customHeight="1">
      <c r="B71" s="233"/>
      <c r="C71" s="77" t="s">
        <v>1670</v>
      </c>
    </row>
    <row r="72" spans="2:3" s="1" customFormat="1" ht="15" customHeight="1">
      <c r="B72" s="233"/>
      <c r="C72" s="77" t="s">
        <v>1671</v>
      </c>
    </row>
    <row r="73" spans="2:3" s="1" customFormat="1" ht="15" customHeight="1">
      <c r="B73" s="233"/>
      <c r="C73" s="77" t="s">
        <v>1672</v>
      </c>
    </row>
    <row r="74" spans="2:3" s="1" customFormat="1" ht="15" customHeight="1">
      <c r="B74" s="233"/>
      <c r="C74" s="77" t="s">
        <v>1673</v>
      </c>
    </row>
    <row r="75" spans="2:3" s="1" customFormat="1" ht="15" customHeight="1">
      <c r="B75" s="233"/>
      <c r="C75" s="77" t="s">
        <v>1674</v>
      </c>
    </row>
    <row r="76" spans="2:3" s="1" customFormat="1" ht="15" customHeight="1">
      <c r="B76" s="233"/>
      <c r="C76" s="77" t="s">
        <v>1675</v>
      </c>
    </row>
    <row r="77" spans="2:3" s="1" customFormat="1" ht="15" customHeight="1">
      <c r="B77" s="233"/>
      <c r="C77" s="77" t="s">
        <v>1676</v>
      </c>
    </row>
    <row r="78" spans="2:3" s="1" customFormat="1" ht="15" customHeight="1">
      <c r="B78" s="233"/>
      <c r="C78" s="77" t="s">
        <v>1677</v>
      </c>
    </row>
    <row r="79" spans="2:3" s="1" customFormat="1" ht="15" customHeight="1">
      <c r="B79" s="233"/>
      <c r="C79" s="77" t="s">
        <v>1678</v>
      </c>
    </row>
    <row r="80" spans="2:3" s="1" customFormat="1" ht="15" customHeight="1">
      <c r="B80" s="233"/>
      <c r="C80" s="77" t="s">
        <v>1679</v>
      </c>
    </row>
    <row r="81" spans="2:3" s="1" customFormat="1" ht="15" customHeight="1">
      <c r="B81" s="233"/>
      <c r="C81" s="77" t="s">
        <v>1680</v>
      </c>
    </row>
    <row r="82" spans="2:3" s="1" customFormat="1" ht="15" customHeight="1">
      <c r="B82" s="233"/>
      <c r="C82" s="77" t="s">
        <v>1681</v>
      </c>
    </row>
    <row r="83" spans="2:3" s="1" customFormat="1" ht="15" customHeight="1">
      <c r="B83" s="233"/>
      <c r="C83" s="77" t="s">
        <v>1682</v>
      </c>
    </row>
    <row r="84" spans="2:3" s="1" customFormat="1" ht="15" customHeight="1">
      <c r="B84" s="233"/>
      <c r="C84" s="77" t="s">
        <v>1683</v>
      </c>
    </row>
    <row r="85" spans="2:3" s="1" customFormat="1" ht="18" customHeight="1">
      <c r="B85" s="78" t="s">
        <v>1597</v>
      </c>
      <c r="C85" s="79"/>
    </row>
    <row r="86" spans="2:3" s="1" customFormat="1" ht="10.5" customHeight="1">
      <c r="B86" s="17"/>
      <c r="C86" s="17"/>
    </row>
    <row r="87" spans="2:3" s="1" customFormat="1" ht="15" customHeight="1">
      <c r="B87" s="233" t="s">
        <v>1598</v>
      </c>
      <c r="C87" s="77" t="s">
        <v>1684</v>
      </c>
    </row>
    <row r="88" spans="2:3" s="1" customFormat="1" ht="15" customHeight="1">
      <c r="B88" s="233"/>
      <c r="C88" s="77" t="s">
        <v>1685</v>
      </c>
    </row>
    <row r="89" spans="2:3" s="1" customFormat="1" ht="15" customHeight="1">
      <c r="B89" s="233"/>
      <c r="C89" s="77" t="s">
        <v>1686</v>
      </c>
    </row>
    <row r="90" spans="2:3" s="1" customFormat="1" ht="15" customHeight="1">
      <c r="B90" s="233"/>
      <c r="C90" s="77" t="s">
        <v>1687</v>
      </c>
    </row>
    <row r="91" spans="2:3" s="1" customFormat="1" ht="15" customHeight="1">
      <c r="B91" s="233"/>
      <c r="C91" s="77" t="s">
        <v>1688</v>
      </c>
    </row>
    <row r="92" spans="2:3" s="1" customFormat="1" ht="15" customHeight="1">
      <c r="B92" s="233"/>
      <c r="C92" s="77" t="s">
        <v>1689</v>
      </c>
    </row>
    <row r="93" spans="2:3" s="1" customFormat="1" ht="15" customHeight="1">
      <c r="B93" s="233"/>
      <c r="C93" s="77" t="s">
        <v>1690</v>
      </c>
    </row>
    <row r="94" spans="2:3" s="1" customFormat="1" ht="15" customHeight="1">
      <c r="B94" s="233"/>
      <c r="C94" s="77" t="s">
        <v>1691</v>
      </c>
    </row>
    <row r="95" spans="2:3" s="1" customFormat="1" ht="18" customHeight="1">
      <c r="B95" s="78" t="s">
        <v>1598</v>
      </c>
      <c r="C95" s="79"/>
    </row>
    <row r="96" spans="2:3" s="1" customFormat="1" ht="10.5" customHeight="1">
      <c r="B96" s="17"/>
      <c r="C96" s="17"/>
    </row>
    <row r="97" spans="2:3" s="1" customFormat="1" ht="15" customHeight="1">
      <c r="B97" s="233" t="s">
        <v>1599</v>
      </c>
      <c r="C97" s="77" t="s">
        <v>1692</v>
      </c>
    </row>
    <row r="98" spans="2:3" s="1" customFormat="1" ht="15" customHeight="1">
      <c r="B98" s="233"/>
      <c r="C98" s="77" t="s">
        <v>1693</v>
      </c>
    </row>
    <row r="99" spans="2:3" s="1" customFormat="1" ht="15" customHeight="1">
      <c r="B99" s="233"/>
      <c r="C99" s="77" t="s">
        <v>1694</v>
      </c>
    </row>
    <row r="100" spans="2:3" s="1" customFormat="1" ht="15" customHeight="1">
      <c r="B100" s="233"/>
      <c r="C100" s="77" t="s">
        <v>1695</v>
      </c>
    </row>
    <row r="101" spans="2:3" s="1" customFormat="1" ht="18" customHeight="1">
      <c r="B101" s="78" t="s">
        <v>1599</v>
      </c>
      <c r="C101" s="79"/>
    </row>
    <row r="102" spans="2:3" s="1" customFormat="1" ht="10.5" customHeight="1">
      <c r="B102" s="17"/>
      <c r="C102" s="17"/>
    </row>
    <row r="103" spans="2:3" s="1" customFormat="1" ht="15" customHeight="1">
      <c r="B103" s="233" t="s">
        <v>1600</v>
      </c>
      <c r="C103" s="77" t="s">
        <v>1696</v>
      </c>
    </row>
    <row r="104" spans="2:3" s="1" customFormat="1" ht="15" customHeight="1">
      <c r="B104" s="233"/>
      <c r="C104" s="77" t="s">
        <v>1697</v>
      </c>
    </row>
    <row r="105" spans="2:3" s="1" customFormat="1" ht="15" customHeight="1">
      <c r="B105" s="233"/>
      <c r="C105" s="77" t="s">
        <v>1698</v>
      </c>
    </row>
    <row r="106" spans="2:3" s="1" customFormat="1" ht="15" customHeight="1">
      <c r="B106" s="233"/>
      <c r="C106" s="77" t="s">
        <v>1699</v>
      </c>
    </row>
    <row r="107" spans="2:3" s="1" customFormat="1" ht="15" customHeight="1">
      <c r="B107" s="233"/>
      <c r="C107" s="77" t="s">
        <v>1700</v>
      </c>
    </row>
    <row r="108" spans="2:3" s="1" customFormat="1" ht="15" customHeight="1">
      <c r="B108" s="233"/>
      <c r="C108" s="77" t="s">
        <v>1701</v>
      </c>
    </row>
    <row r="109" spans="2:3" s="1" customFormat="1" ht="15" customHeight="1">
      <c r="B109" s="233"/>
      <c r="C109" s="77" t="s">
        <v>1702</v>
      </c>
    </row>
    <row r="110" spans="2:3" s="1" customFormat="1" ht="15" customHeight="1">
      <c r="B110" s="233"/>
      <c r="C110" s="77" t="s">
        <v>1703</v>
      </c>
    </row>
    <row r="111" spans="2:3" s="1" customFormat="1" ht="15" customHeight="1">
      <c r="B111" s="233"/>
      <c r="C111" s="77" t="s">
        <v>1704</v>
      </c>
    </row>
    <row r="112" spans="2:3" s="1" customFormat="1" ht="15" customHeight="1">
      <c r="B112" s="233"/>
      <c r="C112" s="77" t="s">
        <v>1705</v>
      </c>
    </row>
    <row r="113" spans="2:3" s="1" customFormat="1" ht="15" customHeight="1">
      <c r="B113" s="233"/>
      <c r="C113" s="77" t="s">
        <v>1706</v>
      </c>
    </row>
    <row r="114" spans="2:3" s="1" customFormat="1" ht="15" customHeight="1">
      <c r="B114" s="233"/>
      <c r="C114" s="77" t="s">
        <v>1707</v>
      </c>
    </row>
    <row r="115" spans="2:3" s="1" customFormat="1" ht="15" customHeight="1">
      <c r="B115" s="233"/>
      <c r="C115" s="77" t="s">
        <v>1708</v>
      </c>
    </row>
    <row r="116" spans="2:3" s="1" customFormat="1" ht="15" customHeight="1">
      <c r="B116" s="233"/>
      <c r="C116" s="77" t="s">
        <v>1709</v>
      </c>
    </row>
    <row r="117" spans="2:3" s="1" customFormat="1" ht="15" customHeight="1">
      <c r="B117" s="233"/>
      <c r="C117" s="77" t="s">
        <v>1710</v>
      </c>
    </row>
    <row r="118" spans="2:3" s="1" customFormat="1" ht="15" customHeight="1">
      <c r="B118" s="233"/>
      <c r="C118" s="77" t="s">
        <v>1711</v>
      </c>
    </row>
    <row r="119" spans="2:3" s="1" customFormat="1" ht="18" customHeight="1">
      <c r="B119" s="78" t="s">
        <v>1600</v>
      </c>
      <c r="C119" s="79"/>
    </row>
    <row r="120" spans="2:3" s="1" customFormat="1" ht="10.5" customHeight="1">
      <c r="B120" s="17"/>
      <c r="C120" s="17"/>
    </row>
    <row r="121" spans="2:3" s="1" customFormat="1" ht="15" customHeight="1">
      <c r="B121" s="233" t="s">
        <v>1601</v>
      </c>
      <c r="C121" s="77" t="s">
        <v>1712</v>
      </c>
    </row>
    <row r="122" spans="2:3" s="1" customFormat="1" ht="15" customHeight="1">
      <c r="B122" s="233"/>
      <c r="C122" s="77" t="s">
        <v>1713</v>
      </c>
    </row>
    <row r="123" spans="2:3" s="1" customFormat="1" ht="18" customHeight="1">
      <c r="B123" s="78" t="s">
        <v>1601</v>
      </c>
      <c r="C123" s="79"/>
    </row>
    <row r="124" spans="2:3" s="1" customFormat="1" ht="10.5" customHeight="1">
      <c r="B124" s="17"/>
      <c r="C124" s="17"/>
    </row>
    <row r="125" spans="2:3" s="1" customFormat="1" ht="15" customHeight="1">
      <c r="B125" s="233" t="s">
        <v>1602</v>
      </c>
      <c r="C125" s="77" t="s">
        <v>1714</v>
      </c>
    </row>
    <row r="126" spans="2:3" s="1" customFormat="1" ht="15" customHeight="1">
      <c r="B126" s="233"/>
      <c r="C126" s="77" t="s">
        <v>1715</v>
      </c>
    </row>
    <row r="127" spans="2:3" s="1" customFormat="1" ht="15" customHeight="1">
      <c r="B127" s="233"/>
      <c r="C127" s="77" t="s">
        <v>1716</v>
      </c>
    </row>
    <row r="128" spans="2:3" s="1" customFormat="1" ht="15" customHeight="1">
      <c r="B128" s="233"/>
      <c r="C128" s="77" t="s">
        <v>1717</v>
      </c>
    </row>
    <row r="129" spans="2:3" s="1" customFormat="1" ht="15" customHeight="1">
      <c r="B129" s="233"/>
      <c r="C129" s="77" t="s">
        <v>1718</v>
      </c>
    </row>
    <row r="130" spans="2:3" s="1" customFormat="1" ht="15" customHeight="1">
      <c r="B130" s="233"/>
      <c r="C130" s="77" t="s">
        <v>1719</v>
      </c>
    </row>
    <row r="131" spans="2:3" s="1" customFormat="1" ht="15" customHeight="1">
      <c r="B131" s="233"/>
      <c r="C131" s="77" t="s">
        <v>1720</v>
      </c>
    </row>
    <row r="132" spans="2:3" s="1" customFormat="1" ht="15" customHeight="1">
      <c r="B132" s="233"/>
      <c r="C132" s="77" t="s">
        <v>1721</v>
      </c>
    </row>
    <row r="133" spans="2:3" s="1" customFormat="1" ht="18" customHeight="1">
      <c r="B133" s="78" t="s">
        <v>1602</v>
      </c>
      <c r="C133" s="79"/>
    </row>
    <row r="134" spans="2:3" s="1" customFormat="1" ht="10.5" customHeight="1">
      <c r="B134" s="17"/>
      <c r="C134" s="17"/>
    </row>
    <row r="135" spans="2:3" s="1" customFormat="1" ht="15" customHeight="1">
      <c r="B135" s="233" t="s">
        <v>1603</v>
      </c>
      <c r="C135" s="77" t="s">
        <v>1722</v>
      </c>
    </row>
    <row r="136" spans="2:3" s="1" customFormat="1" ht="15" customHeight="1">
      <c r="B136" s="233"/>
      <c r="C136" s="77" t="s">
        <v>1723</v>
      </c>
    </row>
    <row r="137" spans="2:3" s="1" customFormat="1" ht="15" customHeight="1">
      <c r="B137" s="233"/>
      <c r="C137" s="77" t="s">
        <v>1724</v>
      </c>
    </row>
    <row r="138" spans="2:3" s="1" customFormat="1" ht="15" customHeight="1">
      <c r="B138" s="233"/>
      <c r="C138" s="77" t="s">
        <v>1725</v>
      </c>
    </row>
    <row r="139" spans="2:3" s="1" customFormat="1" ht="15" customHeight="1">
      <c r="B139" s="233"/>
      <c r="C139" s="77" t="s">
        <v>1726</v>
      </c>
    </row>
    <row r="140" spans="2:3" s="1" customFormat="1" ht="15" customHeight="1">
      <c r="B140" s="233"/>
      <c r="C140" s="77" t="s">
        <v>1727</v>
      </c>
    </row>
    <row r="141" spans="2:3" s="1" customFormat="1" ht="15" customHeight="1">
      <c r="B141" s="233"/>
      <c r="C141" s="77" t="s">
        <v>1728</v>
      </c>
    </row>
    <row r="142" spans="2:3" s="1" customFormat="1" ht="15" customHeight="1">
      <c r="B142" s="233"/>
      <c r="C142" s="77" t="s">
        <v>1729</v>
      </c>
    </row>
    <row r="143" spans="2:3" s="1" customFormat="1" ht="15" customHeight="1">
      <c r="B143" s="233"/>
      <c r="C143" s="77" t="s">
        <v>1730</v>
      </c>
    </row>
    <row r="144" spans="2:3" s="1" customFormat="1" ht="15" customHeight="1">
      <c r="B144" s="233"/>
      <c r="C144" s="77" t="s">
        <v>1731</v>
      </c>
    </row>
    <row r="145" spans="2:3" s="1" customFormat="1" ht="18" customHeight="1">
      <c r="B145" s="78" t="s">
        <v>1603</v>
      </c>
      <c r="C145" s="79"/>
    </row>
    <row r="146" spans="2:3" s="1" customFormat="1" ht="10.5" customHeight="1">
      <c r="B146" s="17"/>
      <c r="C146" s="17"/>
    </row>
    <row r="147" spans="2:3" s="1" customFormat="1" ht="15" customHeight="1">
      <c r="B147" s="233" t="s">
        <v>1604</v>
      </c>
      <c r="C147" s="77" t="s">
        <v>1732</v>
      </c>
    </row>
    <row r="148" spans="2:3" s="1" customFormat="1" ht="15" customHeight="1">
      <c r="B148" s="233"/>
      <c r="C148" s="77" t="s">
        <v>1733</v>
      </c>
    </row>
    <row r="149" spans="2:3" s="1" customFormat="1" ht="15" customHeight="1">
      <c r="B149" s="233"/>
      <c r="C149" s="77" t="s">
        <v>1734</v>
      </c>
    </row>
    <row r="150" spans="2:3" s="1" customFormat="1" ht="15" customHeight="1">
      <c r="B150" s="233"/>
      <c r="C150" s="77" t="s">
        <v>1735</v>
      </c>
    </row>
    <row r="151" spans="2:3" s="1" customFormat="1" ht="15" customHeight="1">
      <c r="B151" s="233"/>
      <c r="C151" s="77" t="s">
        <v>1736</v>
      </c>
    </row>
    <row r="152" spans="2:3" s="1" customFormat="1" ht="15" customHeight="1">
      <c r="B152" s="233"/>
      <c r="C152" s="77" t="s">
        <v>1737</v>
      </c>
    </row>
    <row r="153" spans="2:3" s="1" customFormat="1" ht="15" customHeight="1">
      <c r="B153" s="233"/>
      <c r="C153" s="77" t="s">
        <v>1738</v>
      </c>
    </row>
    <row r="154" spans="2:3" s="1" customFormat="1" ht="15" customHeight="1">
      <c r="B154" s="233"/>
      <c r="C154" s="77" t="s">
        <v>1739</v>
      </c>
    </row>
    <row r="155" spans="2:3" s="1" customFormat="1" ht="15" customHeight="1">
      <c r="B155" s="233"/>
      <c r="C155" s="77" t="s">
        <v>1740</v>
      </c>
    </row>
    <row r="156" spans="2:3" s="1" customFormat="1" ht="15" customHeight="1">
      <c r="B156" s="233"/>
      <c r="C156" s="77" t="s">
        <v>1741</v>
      </c>
    </row>
    <row r="157" spans="2:3" s="1" customFormat="1" ht="18" customHeight="1">
      <c r="B157" s="78" t="s">
        <v>1604</v>
      </c>
      <c r="C157" s="79"/>
    </row>
    <row r="158" spans="2:3" s="1" customFormat="1" ht="10.5" customHeight="1">
      <c r="B158" s="17"/>
      <c r="C158" s="17"/>
    </row>
    <row r="159" spans="2:3" s="1" customFormat="1" ht="15" customHeight="1">
      <c r="B159" s="233" t="s">
        <v>1605</v>
      </c>
      <c r="C159" s="77" t="s">
        <v>1742</v>
      </c>
    </row>
    <row r="160" spans="2:3" s="1" customFormat="1" ht="15" customHeight="1">
      <c r="B160" s="233"/>
      <c r="C160" s="77" t="s">
        <v>1743</v>
      </c>
    </row>
    <row r="161" spans="2:3" s="1" customFormat="1" ht="15" customHeight="1">
      <c r="B161" s="233"/>
      <c r="C161" s="77" t="s">
        <v>1744</v>
      </c>
    </row>
    <row r="162" spans="2:3" s="1" customFormat="1" ht="15" customHeight="1">
      <c r="B162" s="233"/>
      <c r="C162" s="77" t="s">
        <v>1745</v>
      </c>
    </row>
    <row r="163" spans="2:3" s="1" customFormat="1" ht="15" customHeight="1">
      <c r="B163" s="233"/>
      <c r="C163" s="77" t="s">
        <v>1746</v>
      </c>
    </row>
    <row r="164" spans="2:3" s="1" customFormat="1" ht="15" customHeight="1">
      <c r="B164" s="233"/>
      <c r="C164" s="77" t="s">
        <v>1747</v>
      </c>
    </row>
    <row r="165" spans="2:3" s="1" customFormat="1" ht="15" customHeight="1">
      <c r="B165" s="233"/>
      <c r="C165" s="77" t="s">
        <v>1748</v>
      </c>
    </row>
    <row r="166" spans="2:3" s="1" customFormat="1" ht="15" customHeight="1">
      <c r="B166" s="233"/>
      <c r="C166" s="77" t="s">
        <v>1749</v>
      </c>
    </row>
    <row r="167" spans="2:3" s="1" customFormat="1" ht="15" customHeight="1">
      <c r="B167" s="233"/>
      <c r="C167" s="77" t="s">
        <v>1750</v>
      </c>
    </row>
    <row r="168" spans="2:3" s="1" customFormat="1" ht="15" customHeight="1">
      <c r="B168" s="233"/>
      <c r="C168" s="77" t="s">
        <v>1751</v>
      </c>
    </row>
    <row r="169" spans="2:3" s="1" customFormat="1" ht="15" customHeight="1">
      <c r="B169" s="233"/>
      <c r="C169" s="77" t="s">
        <v>1752</v>
      </c>
    </row>
    <row r="170" spans="2:3" s="1" customFormat="1" ht="15" customHeight="1">
      <c r="B170" s="233"/>
      <c r="C170" s="77" t="s">
        <v>1753</v>
      </c>
    </row>
    <row r="171" spans="2:3" s="1" customFormat="1" ht="15" customHeight="1">
      <c r="B171" s="233"/>
      <c r="C171" s="77" t="s">
        <v>1754</v>
      </c>
    </row>
    <row r="172" spans="2:3" s="1" customFormat="1" ht="15" customHeight="1">
      <c r="B172" s="233"/>
      <c r="C172" s="77" t="s">
        <v>1755</v>
      </c>
    </row>
    <row r="173" spans="2:3" s="1" customFormat="1" ht="15" customHeight="1">
      <c r="B173" s="233"/>
      <c r="C173" s="77" t="s">
        <v>1756</v>
      </c>
    </row>
    <row r="174" spans="2:3" s="1" customFormat="1" ht="15" customHeight="1">
      <c r="B174" s="233"/>
      <c r="C174" s="77" t="s">
        <v>1757</v>
      </c>
    </row>
    <row r="175" spans="2:3" s="1" customFormat="1" ht="15" customHeight="1">
      <c r="B175" s="233"/>
      <c r="C175" s="77" t="s">
        <v>1758</v>
      </c>
    </row>
    <row r="176" spans="2:3" s="1" customFormat="1" ht="18" customHeight="1">
      <c r="B176" s="78" t="s">
        <v>1605</v>
      </c>
      <c r="C176" s="79"/>
    </row>
    <row r="177" spans="2:3" s="1" customFormat="1" ht="10.5" customHeight="1">
      <c r="B177" s="17"/>
      <c r="C177" s="17"/>
    </row>
    <row r="178" spans="2:3" s="1" customFormat="1" ht="15" customHeight="1">
      <c r="B178" s="233" t="s">
        <v>1606</v>
      </c>
      <c r="C178" s="77" t="s">
        <v>1759</v>
      </c>
    </row>
    <row r="179" spans="2:3" s="1" customFormat="1" ht="15" customHeight="1">
      <c r="B179" s="233"/>
      <c r="C179" s="77" t="s">
        <v>1760</v>
      </c>
    </row>
    <row r="180" spans="2:3" s="1" customFormat="1" ht="15" customHeight="1">
      <c r="B180" s="233"/>
      <c r="C180" s="77" t="s">
        <v>1761</v>
      </c>
    </row>
    <row r="181" spans="2:3" s="1" customFormat="1" ht="15" customHeight="1">
      <c r="B181" s="233"/>
      <c r="C181" s="77" t="s">
        <v>1762</v>
      </c>
    </row>
    <row r="182" spans="2:3" s="1" customFormat="1" ht="15" customHeight="1">
      <c r="B182" s="233"/>
      <c r="C182" s="77" t="s">
        <v>1763</v>
      </c>
    </row>
    <row r="183" spans="2:3" s="1" customFormat="1" ht="18" customHeight="1">
      <c r="B183" s="78" t="s">
        <v>1606</v>
      </c>
      <c r="C183" s="79"/>
    </row>
    <row r="184" spans="2:3" s="1" customFormat="1" ht="10.5" customHeight="1">
      <c r="B184" s="17"/>
      <c r="C184" s="17"/>
    </row>
    <row r="185" spans="2:3" s="1" customFormat="1" ht="15" customHeight="1">
      <c r="B185" s="233" t="s">
        <v>1607</v>
      </c>
      <c r="C185" s="77" t="s">
        <v>1764</v>
      </c>
    </row>
    <row r="186" spans="2:3" s="1" customFormat="1" ht="15" customHeight="1">
      <c r="B186" s="233"/>
      <c r="C186" s="77" t="s">
        <v>1765</v>
      </c>
    </row>
    <row r="187" spans="2:3" s="1" customFormat="1" ht="15" customHeight="1">
      <c r="B187" s="233"/>
      <c r="C187" s="77" t="s">
        <v>1766</v>
      </c>
    </row>
    <row r="188" spans="2:3" s="1" customFormat="1" ht="15" customHeight="1">
      <c r="B188" s="233"/>
      <c r="C188" s="77" t="s">
        <v>1767</v>
      </c>
    </row>
    <row r="189" spans="2:3" s="1" customFormat="1" ht="15" customHeight="1">
      <c r="B189" s="233"/>
      <c r="C189" s="77" t="s">
        <v>1768</v>
      </c>
    </row>
    <row r="190" spans="2:3" s="1" customFormat="1" ht="15" customHeight="1">
      <c r="B190" s="233"/>
      <c r="C190" s="77" t="s">
        <v>1769</v>
      </c>
    </row>
    <row r="191" spans="2:3" s="1" customFormat="1" ht="15" customHeight="1">
      <c r="B191" s="233"/>
      <c r="C191" s="77" t="s">
        <v>1770</v>
      </c>
    </row>
    <row r="192" spans="2:3" s="1" customFormat="1" ht="15" customHeight="1">
      <c r="B192" s="233"/>
      <c r="C192" s="77" t="s">
        <v>1771</v>
      </c>
    </row>
    <row r="193" spans="2:3" s="1" customFormat="1" ht="18" customHeight="1">
      <c r="B193" s="78" t="s">
        <v>1607</v>
      </c>
      <c r="C193" s="79"/>
    </row>
    <row r="194" spans="2:3" s="1" customFormat="1" ht="10.5" customHeight="1">
      <c r="B194" s="17"/>
      <c r="C194" s="17"/>
    </row>
    <row r="195" spans="2:3" s="1" customFormat="1" ht="15" customHeight="1">
      <c r="B195" s="233" t="s">
        <v>1608</v>
      </c>
      <c r="C195" s="77" t="s">
        <v>1772</v>
      </c>
    </row>
    <row r="196" spans="2:3" s="1" customFormat="1" ht="15" customHeight="1">
      <c r="B196" s="233"/>
      <c r="C196" s="77" t="s">
        <v>1773</v>
      </c>
    </row>
    <row r="197" spans="2:3" s="1" customFormat="1" ht="15" customHeight="1">
      <c r="B197" s="233"/>
      <c r="C197" s="77" t="s">
        <v>1774</v>
      </c>
    </row>
    <row r="198" spans="2:3" s="1" customFormat="1" ht="15" customHeight="1">
      <c r="B198" s="233"/>
      <c r="C198" s="77" t="s">
        <v>1775</v>
      </c>
    </row>
    <row r="199" spans="2:3" s="1" customFormat="1" ht="15" customHeight="1">
      <c r="B199" s="233"/>
      <c r="C199" s="77" t="s">
        <v>1776</v>
      </c>
    </row>
    <row r="200" spans="2:3" s="1" customFormat="1" ht="15" customHeight="1">
      <c r="B200" s="233"/>
      <c r="C200" s="77" t="s">
        <v>1777</v>
      </c>
    </row>
    <row r="201" spans="2:3" s="1" customFormat="1" ht="15" customHeight="1">
      <c r="B201" s="233"/>
      <c r="C201" s="77" t="s">
        <v>1778</v>
      </c>
    </row>
    <row r="202" spans="2:3" s="1" customFormat="1" ht="15" customHeight="1">
      <c r="B202" s="233"/>
      <c r="C202" s="77" t="s">
        <v>1779</v>
      </c>
    </row>
    <row r="203" spans="2:3" s="1" customFormat="1" ht="15" customHeight="1">
      <c r="B203" s="233"/>
      <c r="C203" s="77" t="s">
        <v>1780</v>
      </c>
    </row>
    <row r="204" spans="2:3" s="1" customFormat="1" ht="18" customHeight="1">
      <c r="B204" s="78" t="s">
        <v>1608</v>
      </c>
      <c r="C204" s="79"/>
    </row>
    <row r="205" spans="2:3" s="1" customFormat="1" ht="10.5" customHeight="1">
      <c r="B205" s="17"/>
      <c r="C205" s="17"/>
    </row>
    <row r="206" spans="2:3" s="1" customFormat="1" ht="15" customHeight="1">
      <c r="B206" s="233" t="s">
        <v>1609</v>
      </c>
      <c r="C206" s="77" t="s">
        <v>1781</v>
      </c>
    </row>
    <row r="207" spans="2:3" s="1" customFormat="1" ht="15" customHeight="1">
      <c r="B207" s="233"/>
      <c r="C207" s="77" t="s">
        <v>1782</v>
      </c>
    </row>
    <row r="208" spans="2:3" s="1" customFormat="1" ht="15" customHeight="1">
      <c r="B208" s="233"/>
      <c r="C208" s="77" t="s">
        <v>1783</v>
      </c>
    </row>
    <row r="209" spans="2:3" s="1" customFormat="1" ht="15" customHeight="1">
      <c r="B209" s="233"/>
      <c r="C209" s="77" t="s">
        <v>1784</v>
      </c>
    </row>
    <row r="210" spans="2:3" s="1" customFormat="1" ht="15" customHeight="1">
      <c r="B210" s="233"/>
      <c r="C210" s="77" t="s">
        <v>1785</v>
      </c>
    </row>
    <row r="211" spans="2:3" s="1" customFormat="1" ht="15" customHeight="1">
      <c r="B211" s="233"/>
      <c r="C211" s="77" t="s">
        <v>1786</v>
      </c>
    </row>
    <row r="212" spans="2:3" s="1" customFormat="1" ht="18" customHeight="1">
      <c r="B212" s="78" t="s">
        <v>1609</v>
      </c>
      <c r="C212" s="79"/>
    </row>
    <row r="213" spans="2:3" s="1" customFormat="1" ht="10.5" customHeight="1">
      <c r="B213" s="17"/>
      <c r="C213" s="17"/>
    </row>
    <row r="214" spans="2:3" s="1" customFormat="1" ht="15" customHeight="1">
      <c r="B214" s="233" t="s">
        <v>1610</v>
      </c>
      <c r="C214" s="77" t="s">
        <v>1787</v>
      </c>
    </row>
    <row r="215" spans="2:3" s="1" customFormat="1" ht="15" customHeight="1">
      <c r="B215" s="233"/>
      <c r="C215" s="77" t="s">
        <v>1788</v>
      </c>
    </row>
    <row r="216" spans="2:3" s="1" customFormat="1" ht="18" customHeight="1">
      <c r="B216" s="78" t="s">
        <v>1610</v>
      </c>
      <c r="C216" s="79"/>
    </row>
    <row r="217" spans="2:3" s="1" customFormat="1" ht="10.5" customHeight="1">
      <c r="B217" s="17"/>
      <c r="C217" s="17"/>
    </row>
    <row r="218" spans="2:3" s="1" customFormat="1" ht="15" customHeight="1">
      <c r="B218" s="35" t="s">
        <v>1611</v>
      </c>
      <c r="C218" s="77" t="s">
        <v>1789</v>
      </c>
    </row>
    <row r="219" spans="2:3" s="1" customFormat="1" ht="18" customHeight="1">
      <c r="B219" s="78" t="s">
        <v>1611</v>
      </c>
      <c r="C219" s="79"/>
    </row>
    <row r="220" spans="2:3" s="1" customFormat="1" ht="10.5" customHeight="1">
      <c r="B220" s="17"/>
      <c r="C220" s="17"/>
    </row>
    <row r="221" spans="2:3" s="1" customFormat="1" ht="18" customHeight="1">
      <c r="B221" s="51" t="s">
        <v>839</v>
      </c>
      <c r="C221" s="80">
        <v>1</v>
      </c>
    </row>
  </sheetData>
  <mergeCells count="21">
    <mergeCell ref="B185:B192"/>
    <mergeCell ref="B97:B100"/>
    <mergeCell ref="B103:B118"/>
    <mergeCell ref="B195:B203"/>
    <mergeCell ref="B206:B211"/>
    <mergeCell ref="B214:B215"/>
    <mergeCell ref="B125:B132"/>
    <mergeCell ref="B135:B144"/>
    <mergeCell ref="B147:B156"/>
    <mergeCell ref="B159:B175"/>
    <mergeCell ref="B178:B182"/>
    <mergeCell ref="B121:B122"/>
    <mergeCell ref="F2:G3"/>
    <mergeCell ref="E5:F5"/>
    <mergeCell ref="B8:B17"/>
    <mergeCell ref="B20:B29"/>
    <mergeCell ref="B32:B46"/>
    <mergeCell ref="B49:B58"/>
    <mergeCell ref="B61:B66"/>
    <mergeCell ref="B69:B84"/>
    <mergeCell ref="B87:B9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68"/>
  <sheetViews>
    <sheetView workbookViewId="0"/>
  </sheetViews>
  <sheetFormatPr defaultColWidth="8.85546875" defaultRowHeight="12.75"/>
  <cols>
    <col min="1" max="1" width="17.42578125" style="12" customWidth="1"/>
    <col min="2" max="2" width="10.85546875" style="12" bestFit="1" customWidth="1"/>
    <col min="3" max="3" width="6.42578125" style="12" bestFit="1" customWidth="1"/>
    <col min="4" max="32" width="6.85546875" style="12" customWidth="1"/>
    <col min="33" max="34" width="7.7109375" style="12" customWidth="1"/>
    <col min="35" max="35" width="8.140625" style="12" customWidth="1"/>
    <col min="36" max="16384" width="8.85546875" style="12"/>
  </cols>
  <sheetData>
    <row r="1" spans="1:34" s="1" customFormat="1" ht="11.25" customHeight="1" thickBot="1"/>
    <row r="2" spans="1:34" s="1" customFormat="1" ht="15.75" customHeight="1" thickBot="1">
      <c r="M2" s="216" t="s">
        <v>0</v>
      </c>
      <c r="N2" s="216"/>
      <c r="O2" s="216"/>
      <c r="P2" s="216"/>
      <c r="Q2" s="216"/>
      <c r="R2" s="216"/>
      <c r="S2" s="216"/>
      <c r="T2" s="216"/>
      <c r="X2" s="220" t="s">
        <v>1790</v>
      </c>
      <c r="Y2" s="220"/>
      <c r="Z2" s="220"/>
      <c r="AA2" s="220"/>
      <c r="AB2" s="220"/>
      <c r="AC2" s="220"/>
    </row>
    <row r="3" spans="1:34" s="1" customFormat="1" ht="3" customHeight="1" thickBot="1">
      <c r="M3" s="216"/>
      <c r="N3" s="216"/>
      <c r="O3" s="216"/>
      <c r="P3" s="216"/>
      <c r="Q3" s="216"/>
      <c r="R3" s="216"/>
      <c r="S3" s="216"/>
      <c r="T3" s="216"/>
    </row>
    <row r="4" spans="1:34" s="1" customFormat="1" ht="37.5" customHeight="1"/>
    <row r="5" spans="1:34" s="1" customFormat="1" ht="15" customHeight="1" thickBot="1">
      <c r="K5" s="261" t="s">
        <v>1791</v>
      </c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</row>
    <row r="6" spans="1:34" s="1" customFormat="1" ht="3" customHeight="1" thickBot="1">
      <c r="A6" s="220" t="s">
        <v>213</v>
      </c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</row>
    <row r="7" spans="1:34" s="1" customFormat="1" ht="12" customHeight="1">
      <c r="A7" s="220"/>
    </row>
    <row r="8" spans="1:34" s="1" customFormat="1" ht="29.25" customHeight="1"/>
    <row r="9" spans="1:34" s="1" customFormat="1" ht="18" customHeight="1">
      <c r="A9" s="257"/>
      <c r="B9" s="257"/>
      <c r="C9" s="262" t="s">
        <v>1588</v>
      </c>
      <c r="D9" s="262"/>
      <c r="E9" s="262"/>
      <c r="F9" s="262"/>
      <c r="G9" s="262"/>
      <c r="H9" s="262"/>
      <c r="I9" s="262"/>
      <c r="J9" s="262"/>
      <c r="K9" s="262"/>
      <c r="L9" s="262"/>
      <c r="M9" s="262"/>
      <c r="N9" s="262"/>
      <c r="O9" s="26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59"/>
      <c r="AH9" s="259"/>
    </row>
    <row r="10" spans="1:34" s="1" customFormat="1" ht="18" customHeight="1">
      <c r="A10" s="260" t="s">
        <v>1589</v>
      </c>
      <c r="B10" s="227"/>
      <c r="C10" s="219" t="s">
        <v>1299</v>
      </c>
      <c r="D10" s="219"/>
      <c r="E10" s="219" t="s">
        <v>1300</v>
      </c>
      <c r="F10" s="219"/>
      <c r="G10" s="219" t="s">
        <v>1301</v>
      </c>
      <c r="H10" s="219"/>
      <c r="I10" s="219" t="s">
        <v>1302</v>
      </c>
      <c r="J10" s="219"/>
      <c r="K10" s="219" t="s">
        <v>1303</v>
      </c>
      <c r="L10" s="219"/>
      <c r="M10" s="219" t="s">
        <v>1304</v>
      </c>
      <c r="N10" s="219"/>
      <c r="O10" s="219" t="s">
        <v>1305</v>
      </c>
      <c r="P10" s="219"/>
      <c r="Q10" s="219" t="s">
        <v>1306</v>
      </c>
      <c r="R10" s="219"/>
      <c r="S10" s="219" t="s">
        <v>1307</v>
      </c>
      <c r="T10" s="219"/>
      <c r="U10" s="219" t="s">
        <v>1308</v>
      </c>
      <c r="V10" s="219"/>
      <c r="W10" s="219" t="s">
        <v>1309</v>
      </c>
      <c r="X10" s="219"/>
      <c r="Y10" s="219" t="s">
        <v>1310</v>
      </c>
      <c r="Z10" s="219"/>
      <c r="AA10" s="219" t="s">
        <v>1311</v>
      </c>
      <c r="AB10" s="219"/>
      <c r="AC10" s="219" t="s">
        <v>1312</v>
      </c>
      <c r="AD10" s="219"/>
      <c r="AE10" s="219" t="s">
        <v>1313</v>
      </c>
      <c r="AF10" s="219"/>
      <c r="AG10" s="225" t="s">
        <v>839</v>
      </c>
      <c r="AH10" s="225"/>
    </row>
    <row r="11" spans="1:34" s="1" customFormat="1" ht="18" customHeight="1">
      <c r="A11" s="260"/>
      <c r="B11" s="227"/>
      <c r="C11" s="4" t="s">
        <v>900</v>
      </c>
      <c r="D11" s="4" t="s">
        <v>901</v>
      </c>
      <c r="E11" s="4" t="s">
        <v>900</v>
      </c>
      <c r="F11" s="4" t="s">
        <v>901</v>
      </c>
      <c r="G11" s="4" t="s">
        <v>900</v>
      </c>
      <c r="H11" s="4" t="s">
        <v>901</v>
      </c>
      <c r="I11" s="4" t="s">
        <v>900</v>
      </c>
      <c r="J11" s="4" t="s">
        <v>901</v>
      </c>
      <c r="K11" s="4" t="s">
        <v>900</v>
      </c>
      <c r="L11" s="4" t="s">
        <v>901</v>
      </c>
      <c r="M11" s="4" t="s">
        <v>900</v>
      </c>
      <c r="N11" s="4" t="s">
        <v>901</v>
      </c>
      <c r="O11" s="4" t="s">
        <v>900</v>
      </c>
      <c r="P11" s="4" t="s">
        <v>901</v>
      </c>
      <c r="Q11" s="4" t="s">
        <v>900</v>
      </c>
      <c r="R11" s="4" t="s">
        <v>901</v>
      </c>
      <c r="S11" s="4" t="s">
        <v>900</v>
      </c>
      <c r="T11" s="4" t="s">
        <v>901</v>
      </c>
      <c r="U11" s="4" t="s">
        <v>900</v>
      </c>
      <c r="V11" s="4" t="s">
        <v>901</v>
      </c>
      <c r="W11" s="4" t="s">
        <v>900</v>
      </c>
      <c r="X11" s="4" t="s">
        <v>901</v>
      </c>
      <c r="Y11" s="4" t="s">
        <v>900</v>
      </c>
      <c r="Z11" s="4" t="s">
        <v>901</v>
      </c>
      <c r="AA11" s="4" t="s">
        <v>900</v>
      </c>
      <c r="AB11" s="4" t="s">
        <v>901</v>
      </c>
      <c r="AC11" s="4" t="s">
        <v>900</v>
      </c>
      <c r="AD11" s="4" t="s">
        <v>901</v>
      </c>
      <c r="AE11" s="4" t="s">
        <v>900</v>
      </c>
      <c r="AF11" s="4" t="s">
        <v>901</v>
      </c>
      <c r="AG11" s="51" t="s">
        <v>900</v>
      </c>
      <c r="AH11" s="51" t="s">
        <v>901</v>
      </c>
    </row>
    <row r="12" spans="1:34" s="1" customFormat="1" ht="15" customHeight="1">
      <c r="A12" s="233" t="s">
        <v>1792</v>
      </c>
      <c r="B12" s="6" t="s">
        <v>1591</v>
      </c>
      <c r="C12" s="75">
        <v>3680</v>
      </c>
      <c r="D12" s="76">
        <v>2.7305982829879276E-2</v>
      </c>
      <c r="E12" s="75">
        <v>6143</v>
      </c>
      <c r="F12" s="76">
        <v>3.4136122163195448E-2</v>
      </c>
      <c r="G12" s="75">
        <v>808</v>
      </c>
      <c r="H12" s="76">
        <v>1.3516226162596186E-2</v>
      </c>
      <c r="I12" s="75">
        <v>1623</v>
      </c>
      <c r="J12" s="76">
        <v>3.3592052157714998E-2</v>
      </c>
      <c r="K12" s="75">
        <v>741</v>
      </c>
      <c r="L12" s="76">
        <v>1.8312574139976275E-2</v>
      </c>
      <c r="M12" s="75">
        <v>439</v>
      </c>
      <c r="N12" s="76">
        <v>2.0332545968227502E-2</v>
      </c>
      <c r="O12" s="75">
        <v>1132</v>
      </c>
      <c r="P12" s="76">
        <v>2.5014916138156585E-2</v>
      </c>
      <c r="Q12" s="75">
        <v>5391</v>
      </c>
      <c r="R12" s="76">
        <v>1.5698344845258755E-2</v>
      </c>
      <c r="S12" s="75">
        <v>1267</v>
      </c>
      <c r="T12" s="76">
        <v>1.7870491826400936E-2</v>
      </c>
      <c r="U12" s="75">
        <v>1442</v>
      </c>
      <c r="V12" s="76">
        <v>2.1487110713753539E-2</v>
      </c>
      <c r="W12" s="75">
        <v>2134</v>
      </c>
      <c r="X12" s="76">
        <v>2.2735263096214695E-2</v>
      </c>
      <c r="Y12" s="75">
        <v>2619</v>
      </c>
      <c r="Z12" s="76">
        <v>2.748250207246818E-2</v>
      </c>
      <c r="AA12" s="75">
        <v>364</v>
      </c>
      <c r="AB12" s="76">
        <v>1.7040400730302888E-2</v>
      </c>
      <c r="AC12" s="75">
        <v>2256</v>
      </c>
      <c r="AD12" s="76">
        <v>2.0265171930581007E-2</v>
      </c>
      <c r="AE12" s="75">
        <v>354</v>
      </c>
      <c r="AF12" s="76">
        <v>3.2759578012215435E-2</v>
      </c>
      <c r="AG12" s="81">
        <v>30393</v>
      </c>
      <c r="AH12" s="82">
        <v>2.2596320412299392E-2</v>
      </c>
    </row>
    <row r="13" spans="1:34" s="1" customFormat="1" ht="15" customHeight="1">
      <c r="A13" s="233"/>
      <c r="B13" s="6" t="s">
        <v>1592</v>
      </c>
      <c r="C13" s="75">
        <v>3106</v>
      </c>
      <c r="D13" s="76">
        <v>2.76839431347208E-2</v>
      </c>
      <c r="E13" s="75">
        <v>5373</v>
      </c>
      <c r="F13" s="76">
        <v>3.4683088363446232E-2</v>
      </c>
      <c r="G13" s="75">
        <v>700</v>
      </c>
      <c r="H13" s="76">
        <v>1.3334603295551957E-2</v>
      </c>
      <c r="I13" s="75">
        <v>1456</v>
      </c>
      <c r="J13" s="76">
        <v>3.3270874274484712E-2</v>
      </c>
      <c r="K13" s="75">
        <v>678</v>
      </c>
      <c r="L13" s="76">
        <v>1.9040665019096834E-2</v>
      </c>
      <c r="M13" s="75">
        <v>402</v>
      </c>
      <c r="N13" s="76">
        <v>2.001194743130227E-2</v>
      </c>
      <c r="O13" s="75">
        <v>984</v>
      </c>
      <c r="P13" s="76">
        <v>2.4616616215945762E-2</v>
      </c>
      <c r="Q13" s="75">
        <v>4772</v>
      </c>
      <c r="R13" s="76">
        <v>1.6424362575031666E-2</v>
      </c>
      <c r="S13" s="75">
        <v>1164</v>
      </c>
      <c r="T13" s="76">
        <v>1.8563705085881059E-2</v>
      </c>
      <c r="U13" s="75">
        <v>1290</v>
      </c>
      <c r="V13" s="76">
        <v>2.2374080754821703E-2</v>
      </c>
      <c r="W13" s="75">
        <v>1842</v>
      </c>
      <c r="X13" s="76">
        <v>2.3125015692871669E-2</v>
      </c>
      <c r="Y13" s="75">
        <v>2207</v>
      </c>
      <c r="Z13" s="76">
        <v>2.6952104144786656E-2</v>
      </c>
      <c r="AA13" s="75">
        <v>305</v>
      </c>
      <c r="AB13" s="76">
        <v>1.6212193695848615E-2</v>
      </c>
      <c r="AC13" s="75">
        <v>2039</v>
      </c>
      <c r="AD13" s="76">
        <v>2.0554228283989073E-2</v>
      </c>
      <c r="AE13" s="75">
        <v>308</v>
      </c>
      <c r="AF13" s="76">
        <v>3.1592983895784181E-2</v>
      </c>
      <c r="AG13" s="81">
        <v>26626</v>
      </c>
      <c r="AH13" s="82">
        <v>2.2952755735818314E-2</v>
      </c>
    </row>
    <row r="14" spans="1:34" s="1" customFormat="1" ht="15" customHeight="1">
      <c r="A14" s="233"/>
      <c r="B14" s="6" t="s">
        <v>864</v>
      </c>
      <c r="C14" s="75">
        <v>927</v>
      </c>
      <c r="D14" s="76">
        <v>3.071265281781135E-2</v>
      </c>
      <c r="E14" s="75">
        <v>867</v>
      </c>
      <c r="F14" s="76">
        <v>3.7130620985010708E-2</v>
      </c>
      <c r="G14" s="75">
        <v>138</v>
      </c>
      <c r="H14" s="76">
        <v>1.0361916203634179E-2</v>
      </c>
      <c r="I14" s="75">
        <v>384</v>
      </c>
      <c r="J14" s="76">
        <v>3.7065637065637064E-2</v>
      </c>
      <c r="K14" s="75">
        <v>179</v>
      </c>
      <c r="L14" s="76">
        <v>2.5031464130890784E-2</v>
      </c>
      <c r="M14" s="75">
        <v>98</v>
      </c>
      <c r="N14" s="76">
        <v>5.0051072522982638E-2</v>
      </c>
      <c r="O14" s="75">
        <v>324</v>
      </c>
      <c r="P14" s="76">
        <v>2.7940669196274578E-2</v>
      </c>
      <c r="Q14" s="75">
        <v>1999</v>
      </c>
      <c r="R14" s="76">
        <v>1.6262609827530101E-2</v>
      </c>
      <c r="S14" s="75">
        <v>158</v>
      </c>
      <c r="T14" s="76">
        <v>1.2258515012801613E-2</v>
      </c>
      <c r="U14" s="75">
        <v>175</v>
      </c>
      <c r="V14" s="76">
        <v>1.2887546947492452E-2</v>
      </c>
      <c r="W14" s="75">
        <v>436</v>
      </c>
      <c r="X14" s="76">
        <v>2.2070361933687672E-2</v>
      </c>
      <c r="Y14" s="75">
        <v>1124</v>
      </c>
      <c r="Z14" s="76">
        <v>5.6454043194374685E-2</v>
      </c>
      <c r="AA14" s="75">
        <v>17</v>
      </c>
      <c r="AB14" s="76">
        <v>9.6371882086167798E-3</v>
      </c>
      <c r="AC14" s="75">
        <v>400</v>
      </c>
      <c r="AD14" s="76">
        <v>1.757083241818581E-2</v>
      </c>
      <c r="AE14" s="75">
        <v>58</v>
      </c>
      <c r="AF14" s="76">
        <v>0.10175438596491228</v>
      </c>
      <c r="AG14" s="81">
        <v>7284</v>
      </c>
      <c r="AH14" s="82">
        <v>2.3285923908352435E-2</v>
      </c>
    </row>
    <row r="15" spans="1:34" s="1" customFormat="1" ht="15" customHeight="1">
      <c r="A15" s="233" t="s">
        <v>1793</v>
      </c>
      <c r="B15" s="6" t="s">
        <v>1591</v>
      </c>
      <c r="C15" s="75">
        <v>3102</v>
      </c>
      <c r="D15" s="76">
        <v>2.3017162700621062E-2</v>
      </c>
      <c r="E15" s="75">
        <v>3806</v>
      </c>
      <c r="F15" s="76">
        <v>2.1149614350174487E-2</v>
      </c>
      <c r="G15" s="75">
        <v>757</v>
      </c>
      <c r="H15" s="76">
        <v>1.2663098026095684E-2</v>
      </c>
      <c r="I15" s="75">
        <v>975</v>
      </c>
      <c r="J15" s="76">
        <v>2.0180068301769636E-2</v>
      </c>
      <c r="K15" s="75">
        <v>583</v>
      </c>
      <c r="L15" s="76">
        <v>1.4407868722815341E-2</v>
      </c>
      <c r="M15" s="75">
        <v>216</v>
      </c>
      <c r="N15" s="76">
        <v>1.0004168403501459E-2</v>
      </c>
      <c r="O15" s="75">
        <v>1098</v>
      </c>
      <c r="P15" s="76">
        <v>2.4263584734713722E-2</v>
      </c>
      <c r="Q15" s="75">
        <v>5489</v>
      </c>
      <c r="R15" s="76">
        <v>1.598371635236975E-2</v>
      </c>
      <c r="S15" s="75">
        <v>668</v>
      </c>
      <c r="T15" s="76">
        <v>9.4218536227591368E-3</v>
      </c>
      <c r="U15" s="75">
        <v>1086</v>
      </c>
      <c r="V15" s="76">
        <v>1.6182387125614664E-2</v>
      </c>
      <c r="W15" s="75">
        <v>1425</v>
      </c>
      <c r="X15" s="76">
        <v>1.5181700989740365E-2</v>
      </c>
      <c r="Y15" s="75">
        <v>1072</v>
      </c>
      <c r="Z15" s="76">
        <v>1.1249042467234016E-2</v>
      </c>
      <c r="AA15" s="75">
        <v>232</v>
      </c>
      <c r="AB15" s="76">
        <v>1.086091475118206E-2</v>
      </c>
      <c r="AC15" s="75">
        <v>1770</v>
      </c>
      <c r="AD15" s="76">
        <v>1.5899536488088822E-2</v>
      </c>
      <c r="AE15" s="75">
        <v>161</v>
      </c>
      <c r="AF15" s="76">
        <v>1.4899130112900241E-2</v>
      </c>
      <c r="AG15" s="81">
        <v>22440</v>
      </c>
      <c r="AH15" s="82">
        <v>1.6683493898331798E-2</v>
      </c>
    </row>
    <row r="16" spans="1:34" s="1" customFormat="1" ht="15" customHeight="1">
      <c r="A16" s="233"/>
      <c r="B16" s="6" t="s">
        <v>1592</v>
      </c>
      <c r="C16" s="75">
        <v>2710</v>
      </c>
      <c r="D16" s="76">
        <v>2.4154374080841392E-2</v>
      </c>
      <c r="E16" s="75">
        <v>3325</v>
      </c>
      <c r="F16" s="76">
        <v>2.1463106050336633E-2</v>
      </c>
      <c r="G16" s="75">
        <v>658</v>
      </c>
      <c r="H16" s="76">
        <v>1.253452709781884E-2</v>
      </c>
      <c r="I16" s="75">
        <v>909</v>
      </c>
      <c r="J16" s="76">
        <v>2.0771445546364425E-2</v>
      </c>
      <c r="K16" s="75">
        <v>544</v>
      </c>
      <c r="L16" s="76">
        <v>1.5277465738036396E-2</v>
      </c>
      <c r="M16" s="75">
        <v>195</v>
      </c>
      <c r="N16" s="76">
        <v>9.707287933094385E-3</v>
      </c>
      <c r="O16" s="75">
        <v>957</v>
      </c>
      <c r="P16" s="76">
        <v>2.3941160283191154E-2</v>
      </c>
      <c r="Q16" s="75">
        <v>4959</v>
      </c>
      <c r="R16" s="76">
        <v>1.706798281843714E-2</v>
      </c>
      <c r="S16" s="75">
        <v>616</v>
      </c>
      <c r="T16" s="76">
        <v>9.8240913512910068E-3</v>
      </c>
      <c r="U16" s="75">
        <v>1000</v>
      </c>
      <c r="V16" s="76">
        <v>1.7344248647148605E-2</v>
      </c>
      <c r="W16" s="75">
        <v>1274</v>
      </c>
      <c r="X16" s="76">
        <v>1.5994174806036106E-2</v>
      </c>
      <c r="Y16" s="75">
        <v>931</v>
      </c>
      <c r="Z16" s="76">
        <v>1.1369464865789023E-2</v>
      </c>
      <c r="AA16" s="75">
        <v>208</v>
      </c>
      <c r="AB16" s="76">
        <v>1.1056184553234465E-2</v>
      </c>
      <c r="AC16" s="75">
        <v>1629</v>
      </c>
      <c r="AD16" s="76">
        <v>1.642120543139686E-2</v>
      </c>
      <c r="AE16" s="75">
        <v>152</v>
      </c>
      <c r="AF16" s="76">
        <v>1.559134270181557E-2</v>
      </c>
      <c r="AG16" s="81">
        <v>20067</v>
      </c>
      <c r="AH16" s="82">
        <v>1.7298615990034783E-2</v>
      </c>
    </row>
    <row r="17" spans="1:34" s="1" customFormat="1" ht="15" customHeight="1">
      <c r="A17" s="233"/>
      <c r="B17" s="6" t="s">
        <v>864</v>
      </c>
      <c r="C17" s="75">
        <v>505</v>
      </c>
      <c r="D17" s="76">
        <v>1.6731272570652354E-2</v>
      </c>
      <c r="E17" s="75">
        <v>326</v>
      </c>
      <c r="F17" s="76">
        <v>1.3961456102783727E-2</v>
      </c>
      <c r="G17" s="75">
        <v>119</v>
      </c>
      <c r="H17" s="76">
        <v>8.9352755669019381E-3</v>
      </c>
      <c r="I17" s="75">
        <v>116</v>
      </c>
      <c r="J17" s="76">
        <v>1.1196911196911196E-2</v>
      </c>
      <c r="K17" s="75">
        <v>127</v>
      </c>
      <c r="L17" s="76">
        <v>1.7759753880576143E-2</v>
      </c>
      <c r="M17" s="75">
        <v>26</v>
      </c>
      <c r="N17" s="76">
        <v>1.3278855975485188E-2</v>
      </c>
      <c r="O17" s="75">
        <v>154</v>
      </c>
      <c r="P17" s="76">
        <v>1.3280441531562609E-2</v>
      </c>
      <c r="Q17" s="75">
        <v>1443</v>
      </c>
      <c r="R17" s="76">
        <v>1.1739342661893915E-2</v>
      </c>
      <c r="S17" s="75">
        <v>50</v>
      </c>
      <c r="T17" s="76">
        <v>3.879276902785321E-3</v>
      </c>
      <c r="U17" s="75">
        <v>71</v>
      </c>
      <c r="V17" s="76">
        <v>5.2286619044112229E-3</v>
      </c>
      <c r="W17" s="75">
        <v>219</v>
      </c>
      <c r="X17" s="76">
        <v>1.1085801063022019E-2</v>
      </c>
      <c r="Y17" s="75">
        <v>240</v>
      </c>
      <c r="Z17" s="76">
        <v>1.2054244098442994E-2</v>
      </c>
      <c r="AA17" s="75">
        <v>18</v>
      </c>
      <c r="AB17" s="76">
        <v>1.020408163265306E-2</v>
      </c>
      <c r="AC17" s="75">
        <v>226</v>
      </c>
      <c r="AD17" s="76">
        <v>9.9275203162749841E-3</v>
      </c>
      <c r="AE17" s="75">
        <v>8</v>
      </c>
      <c r="AF17" s="76">
        <v>1.4035087719298246E-2</v>
      </c>
      <c r="AG17" s="81">
        <v>3648</v>
      </c>
      <c r="AH17" s="82">
        <v>1.1662143110608139E-2</v>
      </c>
    </row>
    <row r="18" spans="1:34" s="1" customFormat="1" ht="15" customHeight="1">
      <c r="A18" s="233" t="s">
        <v>1794</v>
      </c>
      <c r="B18" s="6" t="s">
        <v>1591</v>
      </c>
      <c r="C18" s="75">
        <v>1857</v>
      </c>
      <c r="D18" s="76">
        <v>1.3779133183447232E-2</v>
      </c>
      <c r="E18" s="75">
        <v>2348</v>
      </c>
      <c r="F18" s="76">
        <v>1.3047633866056146E-2</v>
      </c>
      <c r="G18" s="75">
        <v>445</v>
      </c>
      <c r="H18" s="76">
        <v>7.4439611910337902E-3</v>
      </c>
      <c r="I18" s="75">
        <v>353</v>
      </c>
      <c r="J18" s="76">
        <v>7.3062196005381349E-3</v>
      </c>
      <c r="K18" s="75">
        <v>413</v>
      </c>
      <c r="L18" s="76">
        <v>1.0206603400553578E-2</v>
      </c>
      <c r="M18" s="75">
        <v>93</v>
      </c>
      <c r="N18" s="76">
        <v>4.3073502848409058E-3</v>
      </c>
      <c r="O18" s="75">
        <v>354</v>
      </c>
      <c r="P18" s="76">
        <v>7.8226857887874843E-3</v>
      </c>
      <c r="Q18" s="75">
        <v>690</v>
      </c>
      <c r="R18" s="76">
        <v>2.0092483663937196E-3</v>
      </c>
      <c r="S18" s="75">
        <v>173</v>
      </c>
      <c r="T18" s="76">
        <v>2.4400908334391174E-3</v>
      </c>
      <c r="U18" s="75">
        <v>190</v>
      </c>
      <c r="V18" s="76">
        <v>2.8311727015347937E-3</v>
      </c>
      <c r="W18" s="75">
        <v>381</v>
      </c>
      <c r="X18" s="76">
        <v>4.0591074225200556E-3</v>
      </c>
      <c r="Y18" s="75">
        <v>270</v>
      </c>
      <c r="Z18" s="76">
        <v>2.8332476363369255E-3</v>
      </c>
      <c r="AA18" s="75">
        <v>53</v>
      </c>
      <c r="AB18" s="76">
        <v>2.4811572491924535E-3</v>
      </c>
      <c r="AC18" s="75">
        <v>526</v>
      </c>
      <c r="AD18" s="76">
        <v>4.7249470015450394E-3</v>
      </c>
      <c r="AE18" s="75">
        <v>32</v>
      </c>
      <c r="AF18" s="76">
        <v>2.9613177864149546E-3</v>
      </c>
      <c r="AG18" s="81">
        <v>8178</v>
      </c>
      <c r="AH18" s="82">
        <v>6.0801075356754662E-3</v>
      </c>
    </row>
    <row r="19" spans="1:34" s="1" customFormat="1" ht="15" customHeight="1">
      <c r="A19" s="233"/>
      <c r="B19" s="6" t="s">
        <v>1592</v>
      </c>
      <c r="C19" s="75">
        <v>1619</v>
      </c>
      <c r="D19" s="76">
        <v>1.4430233076340301E-2</v>
      </c>
      <c r="E19" s="75">
        <v>2097</v>
      </c>
      <c r="F19" s="76">
        <v>1.3536280718061931E-2</v>
      </c>
      <c r="G19" s="75">
        <v>405</v>
      </c>
      <c r="H19" s="76">
        <v>7.7150204781407756E-3</v>
      </c>
      <c r="I19" s="75">
        <v>326</v>
      </c>
      <c r="J19" s="76">
        <v>7.4493853114574286E-3</v>
      </c>
      <c r="K19" s="75">
        <v>384</v>
      </c>
      <c r="L19" s="76">
        <v>1.0784093462143339E-2</v>
      </c>
      <c r="M19" s="75">
        <v>78</v>
      </c>
      <c r="N19" s="76">
        <v>3.8829151732377538E-3</v>
      </c>
      <c r="O19" s="75">
        <v>320</v>
      </c>
      <c r="P19" s="76">
        <v>8.0054036474620366E-3</v>
      </c>
      <c r="Q19" s="75">
        <v>607</v>
      </c>
      <c r="R19" s="76">
        <v>2.0891844264552015E-3</v>
      </c>
      <c r="S19" s="75">
        <v>162</v>
      </c>
      <c r="T19" s="76">
        <v>2.5836084397875699E-3</v>
      </c>
      <c r="U19" s="75">
        <v>166</v>
      </c>
      <c r="V19" s="76">
        <v>2.8791452754266685E-3</v>
      </c>
      <c r="W19" s="75">
        <v>340</v>
      </c>
      <c r="X19" s="76">
        <v>4.2684610942325561E-3</v>
      </c>
      <c r="Y19" s="75">
        <v>230</v>
      </c>
      <c r="Z19" s="76">
        <v>2.8087829421390713E-3</v>
      </c>
      <c r="AA19" s="75">
        <v>48</v>
      </c>
      <c r="AB19" s="76">
        <v>2.5514272045925688E-3</v>
      </c>
      <c r="AC19" s="75">
        <v>493</v>
      </c>
      <c r="AD19" s="76">
        <v>4.9697079666535622E-3</v>
      </c>
      <c r="AE19" s="75">
        <v>30</v>
      </c>
      <c r="AF19" s="76">
        <v>3.0772386911478099E-3</v>
      </c>
      <c r="AG19" s="81">
        <v>7305</v>
      </c>
      <c r="AH19" s="82">
        <v>6.2972237906614888E-3</v>
      </c>
    </row>
    <row r="20" spans="1:34" s="1" customFormat="1" ht="15" customHeight="1">
      <c r="A20" s="233"/>
      <c r="B20" s="6" t="s">
        <v>864</v>
      </c>
      <c r="C20" s="75">
        <v>458</v>
      </c>
      <c r="D20" s="76">
        <v>1.5174104628433225E-2</v>
      </c>
      <c r="E20" s="75">
        <v>278</v>
      </c>
      <c r="F20" s="76">
        <v>1.190578158458244E-2</v>
      </c>
      <c r="G20" s="75">
        <v>73</v>
      </c>
      <c r="H20" s="76">
        <v>5.4813034990238776E-3</v>
      </c>
      <c r="I20" s="75">
        <v>58</v>
      </c>
      <c r="J20" s="76">
        <v>5.598455598455598E-3</v>
      </c>
      <c r="K20" s="75">
        <v>63</v>
      </c>
      <c r="L20" s="76">
        <v>8.8099566494196611E-3</v>
      </c>
      <c r="M20" s="75">
        <v>23</v>
      </c>
      <c r="N20" s="76">
        <v>1.1746680286006129E-2</v>
      </c>
      <c r="O20" s="75">
        <v>71</v>
      </c>
      <c r="P20" s="76">
        <v>6.1228009658502933E-3</v>
      </c>
      <c r="Q20" s="75">
        <v>231</v>
      </c>
      <c r="R20" s="76">
        <v>1.8792710706150341E-3</v>
      </c>
      <c r="S20" s="75">
        <v>20</v>
      </c>
      <c r="T20" s="76">
        <v>1.5517107611141283E-3</v>
      </c>
      <c r="U20" s="75">
        <v>41</v>
      </c>
      <c r="V20" s="76">
        <v>3.019368141983946E-3</v>
      </c>
      <c r="W20" s="75">
        <v>61</v>
      </c>
      <c r="X20" s="76">
        <v>3.087825866869147E-3</v>
      </c>
      <c r="Y20" s="75">
        <v>50</v>
      </c>
      <c r="Z20" s="76">
        <v>2.5113008538422904E-3</v>
      </c>
      <c r="AA20" s="75">
        <v>2</v>
      </c>
      <c r="AB20" s="76">
        <v>1.1337868480725624E-3</v>
      </c>
      <c r="AC20" s="75">
        <v>103</v>
      </c>
      <c r="AD20" s="76">
        <v>4.5244893476828465E-3</v>
      </c>
      <c r="AE20" s="75">
        <v>5</v>
      </c>
      <c r="AF20" s="76">
        <v>8.771929824561403E-3</v>
      </c>
      <c r="AG20" s="81">
        <v>1537</v>
      </c>
      <c r="AH20" s="82">
        <v>4.913572905977168E-3</v>
      </c>
    </row>
    <row r="21" spans="1:34" s="1" customFormat="1" ht="15" customHeight="1">
      <c r="A21" s="233" t="s">
        <v>1795</v>
      </c>
      <c r="B21" s="6" t="s">
        <v>1591</v>
      </c>
      <c r="C21" s="75">
        <v>66</v>
      </c>
      <c r="D21" s="76">
        <v>4.8972686597066085E-4</v>
      </c>
      <c r="E21" s="75">
        <v>67</v>
      </c>
      <c r="F21" s="76">
        <v>3.7231323212340794E-4</v>
      </c>
      <c r="G21" s="75">
        <v>9</v>
      </c>
      <c r="H21" s="76">
        <v>1.5055202408832384E-4</v>
      </c>
      <c r="I21" s="75">
        <v>0</v>
      </c>
      <c r="J21" s="76"/>
      <c r="K21" s="75">
        <v>0</v>
      </c>
      <c r="L21" s="76"/>
      <c r="M21" s="75">
        <v>0</v>
      </c>
      <c r="N21" s="76"/>
      <c r="O21" s="75">
        <v>20</v>
      </c>
      <c r="P21" s="76">
        <v>4.4195964908403865E-4</v>
      </c>
      <c r="Q21" s="75">
        <v>339</v>
      </c>
      <c r="R21" s="76">
        <v>9.8715245827169689E-4</v>
      </c>
      <c r="S21" s="75">
        <v>0</v>
      </c>
      <c r="T21" s="76"/>
      <c r="U21" s="75">
        <v>0</v>
      </c>
      <c r="V21" s="76"/>
      <c r="W21" s="75">
        <v>8</v>
      </c>
      <c r="X21" s="76">
        <v>8.5230602047665216E-5</v>
      </c>
      <c r="Y21" s="75">
        <v>14</v>
      </c>
      <c r="Z21" s="76">
        <v>1.4690913669895169E-4</v>
      </c>
      <c r="AA21" s="75">
        <v>4</v>
      </c>
      <c r="AB21" s="76">
        <v>1.8725715088244933E-4</v>
      </c>
      <c r="AC21" s="75">
        <v>27</v>
      </c>
      <c r="AD21" s="76">
        <v>2.4253530236067694E-4</v>
      </c>
      <c r="AE21" s="75">
        <v>0</v>
      </c>
      <c r="AF21" s="76"/>
      <c r="AG21" s="81">
        <v>554</v>
      </c>
      <c r="AH21" s="82">
        <v>4.7136074561240465E-4</v>
      </c>
    </row>
    <row r="22" spans="1:34" s="1" customFormat="1" ht="15" customHeight="1">
      <c r="A22" s="233"/>
      <c r="B22" s="6" t="s">
        <v>1592</v>
      </c>
      <c r="C22" s="75">
        <v>57</v>
      </c>
      <c r="D22" s="76">
        <v>5.0804403048264183E-4</v>
      </c>
      <c r="E22" s="75">
        <v>57</v>
      </c>
      <c r="F22" s="76">
        <v>3.679389608629137E-4</v>
      </c>
      <c r="G22" s="75">
        <v>7</v>
      </c>
      <c r="H22" s="76">
        <v>1.3334603295551959E-4</v>
      </c>
      <c r="I22" s="75">
        <v>17</v>
      </c>
      <c r="J22" s="76">
        <v>3.8846487820483523E-4</v>
      </c>
      <c r="K22" s="75">
        <v>18</v>
      </c>
      <c r="L22" s="76">
        <v>5.0550438103796902E-4</v>
      </c>
      <c r="M22" s="75">
        <v>6</v>
      </c>
      <c r="N22" s="76">
        <v>2.9868578255675028E-4</v>
      </c>
      <c r="O22" s="75">
        <v>19</v>
      </c>
      <c r="P22" s="76">
        <v>4.7532084156805845E-4</v>
      </c>
      <c r="Q22" s="75">
        <v>304</v>
      </c>
      <c r="R22" s="76">
        <v>1.0463131229693264E-3</v>
      </c>
      <c r="S22" s="75">
        <v>6</v>
      </c>
      <c r="T22" s="76">
        <v>9.5689201473613697E-5</v>
      </c>
      <c r="U22" s="75">
        <v>33</v>
      </c>
      <c r="V22" s="76">
        <v>5.72360205355904E-4</v>
      </c>
      <c r="W22" s="75">
        <v>7</v>
      </c>
      <c r="X22" s="76">
        <v>8.7880081351846733E-5</v>
      </c>
      <c r="Y22" s="75">
        <v>13</v>
      </c>
      <c r="Z22" s="76">
        <v>1.587572967295997E-4</v>
      </c>
      <c r="AA22" s="75">
        <v>3</v>
      </c>
      <c r="AB22" s="76">
        <v>1.5946420028703555E-4</v>
      </c>
      <c r="AC22" s="75">
        <v>24</v>
      </c>
      <c r="AD22" s="76">
        <v>2.4193304502978801E-4</v>
      </c>
      <c r="AE22" s="75">
        <v>0</v>
      </c>
      <c r="AF22" s="76"/>
      <c r="AG22" s="81">
        <v>571</v>
      </c>
      <c r="AH22" s="82">
        <v>4.9222652764787267E-4</v>
      </c>
    </row>
    <row r="23" spans="1:34" s="1" customFormat="1" ht="15" customHeight="1">
      <c r="A23" s="233"/>
      <c r="B23" s="6" t="s">
        <v>864</v>
      </c>
      <c r="C23" s="75">
        <v>14</v>
      </c>
      <c r="D23" s="76">
        <v>4.6383725938442169E-4</v>
      </c>
      <c r="E23" s="75">
        <v>3</v>
      </c>
      <c r="F23" s="76">
        <v>1.284796573875803E-4</v>
      </c>
      <c r="G23" s="75">
        <v>1</v>
      </c>
      <c r="H23" s="76">
        <v>7.5086349301696948E-5</v>
      </c>
      <c r="I23" s="75">
        <v>2</v>
      </c>
      <c r="J23" s="76">
        <v>1.9305019305019305E-4</v>
      </c>
      <c r="K23" s="75">
        <v>0</v>
      </c>
      <c r="L23" s="76"/>
      <c r="M23" s="75">
        <v>1</v>
      </c>
      <c r="N23" s="76">
        <v>5.1072522982635344E-4</v>
      </c>
      <c r="O23" s="75">
        <v>1</v>
      </c>
      <c r="P23" s="76">
        <v>8.6236633321835112E-5</v>
      </c>
      <c r="Q23" s="75">
        <v>99</v>
      </c>
      <c r="R23" s="76">
        <v>8.0540188740644322E-4</v>
      </c>
      <c r="S23" s="75">
        <v>1</v>
      </c>
      <c r="T23" s="76">
        <v>7.7585538055706418E-5</v>
      </c>
      <c r="U23" s="75">
        <v>3</v>
      </c>
      <c r="V23" s="76">
        <v>2.2092937624272775E-4</v>
      </c>
      <c r="W23" s="75">
        <v>1</v>
      </c>
      <c r="X23" s="76">
        <v>5.0620096178182741E-5</v>
      </c>
      <c r="Y23" s="75">
        <v>2</v>
      </c>
      <c r="Z23" s="76">
        <v>1.0045203415369161E-4</v>
      </c>
      <c r="AA23" s="75">
        <v>1</v>
      </c>
      <c r="AB23" s="76">
        <v>5.6689342403628119E-4</v>
      </c>
      <c r="AC23" s="75">
        <v>3</v>
      </c>
      <c r="AD23" s="76">
        <v>1.3178124313639359E-4</v>
      </c>
      <c r="AE23" s="75">
        <v>0</v>
      </c>
      <c r="AF23" s="76"/>
      <c r="AG23" s="81">
        <v>132</v>
      </c>
      <c r="AH23" s="82">
        <v>4.2198544150226817E-4</v>
      </c>
    </row>
    <row r="24" spans="1:34" s="1" customFormat="1" ht="15" customHeight="1">
      <c r="A24" s="233" t="s">
        <v>1796</v>
      </c>
      <c r="B24" s="6" t="s">
        <v>1591</v>
      </c>
      <c r="C24" s="75">
        <v>74</v>
      </c>
      <c r="D24" s="76">
        <v>5.490876982095289E-4</v>
      </c>
      <c r="E24" s="75">
        <v>149</v>
      </c>
      <c r="F24" s="76">
        <v>8.279801729311609E-4</v>
      </c>
      <c r="G24" s="75">
        <v>34</v>
      </c>
      <c r="H24" s="76">
        <v>5.6875209100033461E-4</v>
      </c>
      <c r="I24" s="75">
        <v>28</v>
      </c>
      <c r="J24" s="76">
        <v>5.795301666149229E-4</v>
      </c>
      <c r="K24" s="75">
        <v>36</v>
      </c>
      <c r="L24" s="76">
        <v>8.8967971530249106E-4</v>
      </c>
      <c r="M24" s="75">
        <v>0</v>
      </c>
      <c r="N24" s="76"/>
      <c r="O24" s="75">
        <v>0</v>
      </c>
      <c r="P24" s="76"/>
      <c r="Q24" s="75">
        <v>323</v>
      </c>
      <c r="R24" s="76">
        <v>9.4056119180459621E-4</v>
      </c>
      <c r="S24" s="75">
        <v>45</v>
      </c>
      <c r="T24" s="76">
        <v>6.3470570812000171E-4</v>
      </c>
      <c r="U24" s="75">
        <v>43</v>
      </c>
      <c r="V24" s="76">
        <v>6.4073908508419011E-4</v>
      </c>
      <c r="W24" s="75">
        <v>67</v>
      </c>
      <c r="X24" s="76">
        <v>7.1380629214919621E-4</v>
      </c>
      <c r="Y24" s="75">
        <v>147</v>
      </c>
      <c r="Z24" s="76">
        <v>1.5425459353389929E-3</v>
      </c>
      <c r="AA24" s="75">
        <v>0</v>
      </c>
      <c r="AB24" s="76"/>
      <c r="AC24" s="75">
        <v>54</v>
      </c>
      <c r="AD24" s="76">
        <v>4.8507060472135387E-4</v>
      </c>
      <c r="AE24" s="75">
        <v>6</v>
      </c>
      <c r="AF24" s="76">
        <v>5.5524708495280405E-4</v>
      </c>
      <c r="AG24" s="81">
        <v>1006</v>
      </c>
      <c r="AH24" s="82">
        <v>7.746969983093465E-4</v>
      </c>
    </row>
    <row r="25" spans="1:34" s="1" customFormat="1" ht="15" customHeight="1">
      <c r="A25" s="233"/>
      <c r="B25" s="6" t="s">
        <v>1592</v>
      </c>
      <c r="C25" s="75">
        <v>65</v>
      </c>
      <c r="D25" s="76">
        <v>5.7934845581353897E-4</v>
      </c>
      <c r="E25" s="75">
        <v>123</v>
      </c>
      <c r="F25" s="76">
        <v>7.9397354712523478E-4</v>
      </c>
      <c r="G25" s="75">
        <v>31</v>
      </c>
      <c r="H25" s="76">
        <v>5.9053243166015809E-4</v>
      </c>
      <c r="I25" s="75">
        <v>26</v>
      </c>
      <c r="J25" s="76">
        <v>5.9412275490151271E-4</v>
      </c>
      <c r="K25" s="75">
        <v>32</v>
      </c>
      <c r="L25" s="76">
        <v>8.9867445517861151E-4</v>
      </c>
      <c r="M25" s="75">
        <v>23</v>
      </c>
      <c r="N25" s="76">
        <v>1.1449621664675429E-3</v>
      </c>
      <c r="O25" s="75">
        <v>7</v>
      </c>
      <c r="P25" s="76">
        <v>1.7511820478823207E-4</v>
      </c>
      <c r="Q25" s="75">
        <v>293</v>
      </c>
      <c r="R25" s="76">
        <v>1.0084531086513575E-3</v>
      </c>
      <c r="S25" s="75">
        <v>40</v>
      </c>
      <c r="T25" s="76">
        <v>6.3792800982409136E-4</v>
      </c>
      <c r="U25" s="75">
        <v>39</v>
      </c>
      <c r="V25" s="76">
        <v>6.7642569723879559E-4</v>
      </c>
      <c r="W25" s="75">
        <v>60</v>
      </c>
      <c r="X25" s="76">
        <v>7.5325784015868634E-4</v>
      </c>
      <c r="Y25" s="75">
        <v>126</v>
      </c>
      <c r="Z25" s="76">
        <v>1.5387245683022739E-3</v>
      </c>
      <c r="AA25" s="75">
        <v>6</v>
      </c>
      <c r="AB25" s="76">
        <v>3.189284005740711E-4</v>
      </c>
      <c r="AC25" s="75">
        <v>50</v>
      </c>
      <c r="AD25" s="76">
        <v>5.0402717714539166E-4</v>
      </c>
      <c r="AE25" s="75">
        <v>4</v>
      </c>
      <c r="AF25" s="76">
        <v>4.1029849215304132E-4</v>
      </c>
      <c r="AG25" s="81">
        <v>925</v>
      </c>
      <c r="AH25" s="82">
        <v>7.9738973393044172E-4</v>
      </c>
    </row>
    <row r="26" spans="1:34" s="1" customFormat="1" ht="15" customHeight="1">
      <c r="A26" s="233"/>
      <c r="B26" s="6" t="s">
        <v>864</v>
      </c>
      <c r="C26" s="75">
        <v>19</v>
      </c>
      <c r="D26" s="76">
        <v>6.2949342345028662E-4</v>
      </c>
      <c r="E26" s="75">
        <v>25</v>
      </c>
      <c r="F26" s="76">
        <v>1.0706638115631692E-3</v>
      </c>
      <c r="G26" s="75">
        <v>8</v>
      </c>
      <c r="H26" s="76">
        <v>6.0069079441357558E-4</v>
      </c>
      <c r="I26" s="75">
        <v>12</v>
      </c>
      <c r="J26" s="76">
        <v>1.1583011583011582E-3</v>
      </c>
      <c r="K26" s="75">
        <v>12</v>
      </c>
      <c r="L26" s="76">
        <v>1.6780869808418403E-3</v>
      </c>
      <c r="M26" s="75">
        <v>4</v>
      </c>
      <c r="N26" s="76">
        <v>2.0429009193054137E-3</v>
      </c>
      <c r="O26" s="75">
        <v>5</v>
      </c>
      <c r="P26" s="76">
        <v>4.3118316660917559E-4</v>
      </c>
      <c r="Q26" s="75">
        <v>122</v>
      </c>
      <c r="R26" s="76">
        <v>9.9251545720794015E-4</v>
      </c>
      <c r="S26" s="75">
        <v>5</v>
      </c>
      <c r="T26" s="76">
        <v>3.8792769027853208E-4</v>
      </c>
      <c r="U26" s="75">
        <v>13</v>
      </c>
      <c r="V26" s="76">
        <v>9.5736063038515356E-4</v>
      </c>
      <c r="W26" s="75">
        <v>11</v>
      </c>
      <c r="X26" s="76">
        <v>5.5682105796001015E-4</v>
      </c>
      <c r="Y26" s="75">
        <v>125</v>
      </c>
      <c r="Z26" s="76">
        <v>6.2782521346057257E-3</v>
      </c>
      <c r="AA26" s="75">
        <v>0</v>
      </c>
      <c r="AB26" s="76"/>
      <c r="AC26" s="75">
        <v>15</v>
      </c>
      <c r="AD26" s="76">
        <v>6.5890621568196796E-4</v>
      </c>
      <c r="AE26" s="75">
        <v>0</v>
      </c>
      <c r="AF26" s="76"/>
      <c r="AG26" s="81">
        <v>376</v>
      </c>
      <c r="AH26" s="82">
        <v>1.2020191364004002E-3</v>
      </c>
    </row>
    <row r="27" spans="1:34" s="1" customFormat="1" ht="15" customHeight="1">
      <c r="A27" s="233" t="s">
        <v>1797</v>
      </c>
      <c r="B27" s="6" t="s">
        <v>1591</v>
      </c>
      <c r="C27" s="75">
        <v>1243</v>
      </c>
      <c r="D27" s="76">
        <v>9.2231893091141142E-3</v>
      </c>
      <c r="E27" s="75">
        <v>658</v>
      </c>
      <c r="F27" s="76">
        <v>3.6564493542866035E-3</v>
      </c>
      <c r="G27" s="75">
        <v>363</v>
      </c>
      <c r="H27" s="76">
        <v>6.0722649715623956E-3</v>
      </c>
      <c r="I27" s="75">
        <v>200</v>
      </c>
      <c r="J27" s="76">
        <v>4.1395011901065922E-3</v>
      </c>
      <c r="K27" s="75">
        <v>256</v>
      </c>
      <c r="L27" s="76">
        <v>6.3266113088177147E-3</v>
      </c>
      <c r="M27" s="75">
        <v>153</v>
      </c>
      <c r="N27" s="76">
        <v>7.0862859524802001E-3</v>
      </c>
      <c r="O27" s="75">
        <v>190</v>
      </c>
      <c r="P27" s="76">
        <v>4.1986166662983668E-3</v>
      </c>
      <c r="Q27" s="75">
        <v>5718</v>
      </c>
      <c r="R27" s="76">
        <v>1.6650553853680129E-2</v>
      </c>
      <c r="S27" s="75">
        <v>623</v>
      </c>
      <c r="T27" s="76">
        <v>8.7871479146391339E-3</v>
      </c>
      <c r="U27" s="75">
        <v>737</v>
      </c>
      <c r="V27" s="76">
        <v>1.098196990016391E-2</v>
      </c>
      <c r="W27" s="75">
        <v>1211</v>
      </c>
      <c r="X27" s="76">
        <v>1.2901782384965322E-2</v>
      </c>
      <c r="Y27" s="75">
        <v>740</v>
      </c>
      <c r="Z27" s="76">
        <v>7.7651972255160179E-3</v>
      </c>
      <c r="AA27" s="75">
        <v>61</v>
      </c>
      <c r="AB27" s="76">
        <v>2.8556715509573524E-3</v>
      </c>
      <c r="AC27" s="75">
        <v>920</v>
      </c>
      <c r="AD27" s="76">
        <v>8.2641658582156587E-3</v>
      </c>
      <c r="AE27" s="75">
        <v>41</v>
      </c>
      <c r="AF27" s="76">
        <v>3.7941884138441608E-3</v>
      </c>
      <c r="AG27" s="81">
        <v>13114</v>
      </c>
      <c r="AH27" s="82">
        <v>9.7498814163423896E-3</v>
      </c>
    </row>
    <row r="28" spans="1:34" s="1" customFormat="1" ht="15" customHeight="1">
      <c r="A28" s="233"/>
      <c r="B28" s="6" t="s">
        <v>1592</v>
      </c>
      <c r="C28" s="75">
        <v>1060</v>
      </c>
      <c r="D28" s="76">
        <v>9.4478363563438653E-3</v>
      </c>
      <c r="E28" s="75">
        <v>549</v>
      </c>
      <c r="F28" s="76">
        <v>3.543833149363853E-3</v>
      </c>
      <c r="G28" s="75">
        <v>313</v>
      </c>
      <c r="H28" s="76">
        <v>5.9624726164396605E-3</v>
      </c>
      <c r="I28" s="75">
        <v>175</v>
      </c>
      <c r="J28" s="76">
        <v>3.9989031579909509E-3</v>
      </c>
      <c r="K28" s="75">
        <v>231</v>
      </c>
      <c r="L28" s="76">
        <v>6.4873062233206024E-3</v>
      </c>
      <c r="M28" s="75">
        <v>133</v>
      </c>
      <c r="N28" s="76">
        <v>6.6208681800079654E-3</v>
      </c>
      <c r="O28" s="75">
        <v>163</v>
      </c>
      <c r="P28" s="76">
        <v>4.0777524829259748E-3</v>
      </c>
      <c r="Q28" s="75">
        <v>5064</v>
      </c>
      <c r="R28" s="76">
        <v>1.7429373864199571E-2</v>
      </c>
      <c r="S28" s="75">
        <v>575</v>
      </c>
      <c r="T28" s="76">
        <v>9.1702151412213131E-3</v>
      </c>
      <c r="U28" s="75">
        <v>659</v>
      </c>
      <c r="V28" s="76">
        <v>1.142985985847093E-2</v>
      </c>
      <c r="W28" s="75">
        <v>1043</v>
      </c>
      <c r="X28" s="76">
        <v>1.3094132121425163E-2</v>
      </c>
      <c r="Y28" s="75">
        <v>628</v>
      </c>
      <c r="Z28" s="76">
        <v>7.6691986420145079E-3</v>
      </c>
      <c r="AA28" s="75">
        <v>50</v>
      </c>
      <c r="AB28" s="76">
        <v>2.6577366714505926E-3</v>
      </c>
      <c r="AC28" s="75">
        <v>818</v>
      </c>
      <c r="AD28" s="76">
        <v>8.2458846180986072E-3</v>
      </c>
      <c r="AE28" s="75">
        <v>35</v>
      </c>
      <c r="AF28" s="76">
        <v>3.5901118063391118E-3</v>
      </c>
      <c r="AG28" s="81">
        <v>11496</v>
      </c>
      <c r="AH28" s="82">
        <v>9.9100458175830908E-3</v>
      </c>
    </row>
    <row r="29" spans="1:34" s="1" customFormat="1" ht="15" customHeight="1">
      <c r="A29" s="233"/>
      <c r="B29" s="6" t="s">
        <v>864</v>
      </c>
      <c r="C29" s="75">
        <v>348</v>
      </c>
      <c r="D29" s="76">
        <v>1.1529669018984197E-2</v>
      </c>
      <c r="E29" s="75">
        <v>155</v>
      </c>
      <c r="F29" s="76">
        <v>6.6381156316916486E-3</v>
      </c>
      <c r="G29" s="75">
        <v>98</v>
      </c>
      <c r="H29" s="76">
        <v>7.3584622315663014E-3</v>
      </c>
      <c r="I29" s="75">
        <v>62</v>
      </c>
      <c r="J29" s="76">
        <v>5.9845559845559844E-3</v>
      </c>
      <c r="K29" s="75">
        <v>56</v>
      </c>
      <c r="L29" s="76">
        <v>7.831072577261922E-3</v>
      </c>
      <c r="M29" s="75">
        <v>33</v>
      </c>
      <c r="N29" s="76">
        <v>1.6853932584269662E-2</v>
      </c>
      <c r="O29" s="75">
        <v>114</v>
      </c>
      <c r="P29" s="76">
        <v>9.8309761986892039E-3</v>
      </c>
      <c r="Q29" s="75">
        <v>2532</v>
      </c>
      <c r="R29" s="76">
        <v>2.059876342336479E-2</v>
      </c>
      <c r="S29" s="75">
        <v>141</v>
      </c>
      <c r="T29" s="76">
        <v>1.0939560865854604E-2</v>
      </c>
      <c r="U29" s="75">
        <v>132</v>
      </c>
      <c r="V29" s="76">
        <v>9.7208925546800207E-3</v>
      </c>
      <c r="W29" s="75">
        <v>411</v>
      </c>
      <c r="X29" s="76">
        <v>2.0804859529233107E-2</v>
      </c>
      <c r="Y29" s="75">
        <v>493</v>
      </c>
      <c r="Z29" s="76">
        <v>2.4761426418884982E-2</v>
      </c>
      <c r="AA29" s="75">
        <v>11</v>
      </c>
      <c r="AB29" s="76">
        <v>6.2358276643990932E-3</v>
      </c>
      <c r="AC29" s="75">
        <v>239</v>
      </c>
      <c r="AD29" s="76">
        <v>1.0498572369866023E-2</v>
      </c>
      <c r="AE29" s="75">
        <v>6</v>
      </c>
      <c r="AF29" s="76">
        <v>1.0526315789473684E-2</v>
      </c>
      <c r="AG29" s="81">
        <v>4831</v>
      </c>
      <c r="AH29" s="82">
        <v>1.544402778710195E-2</v>
      </c>
    </row>
    <row r="30" spans="1:34" s="1" customFormat="1" ht="15" customHeight="1">
      <c r="A30" s="233" t="s">
        <v>1798</v>
      </c>
      <c r="B30" s="6" t="s">
        <v>1591</v>
      </c>
      <c r="C30" s="75">
        <v>73</v>
      </c>
      <c r="D30" s="76">
        <v>5.4166759417967043E-4</v>
      </c>
      <c r="E30" s="75">
        <v>81</v>
      </c>
      <c r="F30" s="76">
        <v>4.5011002689546333E-4</v>
      </c>
      <c r="G30" s="75">
        <v>270</v>
      </c>
      <c r="H30" s="76">
        <v>4.5165607226497154E-3</v>
      </c>
      <c r="I30" s="75">
        <v>23</v>
      </c>
      <c r="J30" s="76">
        <v>4.7604263686225811E-4</v>
      </c>
      <c r="K30" s="75">
        <v>41</v>
      </c>
      <c r="L30" s="76">
        <v>1.0132463424278372E-3</v>
      </c>
      <c r="M30" s="75">
        <v>13</v>
      </c>
      <c r="N30" s="76">
        <v>6.0210272798851374E-4</v>
      </c>
      <c r="O30" s="75">
        <v>16</v>
      </c>
      <c r="P30" s="76">
        <v>3.535677192672309E-4</v>
      </c>
      <c r="Q30" s="75">
        <v>441</v>
      </c>
      <c r="R30" s="76">
        <v>1.2841717819994643E-3</v>
      </c>
      <c r="S30" s="75">
        <v>42</v>
      </c>
      <c r="T30" s="76">
        <v>5.9239199424533488E-4</v>
      </c>
      <c r="U30" s="75">
        <v>79</v>
      </c>
      <c r="V30" s="76">
        <v>1.1771718074802563E-3</v>
      </c>
      <c r="W30" s="75">
        <v>78</v>
      </c>
      <c r="X30" s="76">
        <v>8.3099836996473582E-4</v>
      </c>
      <c r="Y30" s="75">
        <v>53</v>
      </c>
      <c r="Z30" s="76">
        <v>5.5615601750317429E-4</v>
      </c>
      <c r="AA30" s="75">
        <v>9</v>
      </c>
      <c r="AB30" s="76">
        <v>4.2132858948551097E-4</v>
      </c>
      <c r="AC30" s="75">
        <v>88</v>
      </c>
      <c r="AD30" s="76">
        <v>7.9048542991628037E-4</v>
      </c>
      <c r="AE30" s="75">
        <v>0</v>
      </c>
      <c r="AF30" s="76"/>
      <c r="AG30" s="81">
        <v>1307</v>
      </c>
      <c r="AH30" s="82">
        <v>9.7320381073602168E-4</v>
      </c>
    </row>
    <row r="31" spans="1:34" s="1" customFormat="1" ht="15" customHeight="1">
      <c r="A31" s="233"/>
      <c r="B31" s="6" t="s">
        <v>1592</v>
      </c>
      <c r="C31" s="75">
        <v>64</v>
      </c>
      <c r="D31" s="76">
        <v>5.7043540264717677E-4</v>
      </c>
      <c r="E31" s="75">
        <v>68</v>
      </c>
      <c r="F31" s="76">
        <v>4.3894472523996723E-4</v>
      </c>
      <c r="G31" s="75">
        <v>235</v>
      </c>
      <c r="H31" s="76">
        <v>4.4766168206495857E-3</v>
      </c>
      <c r="I31" s="75">
        <v>16</v>
      </c>
      <c r="J31" s="76">
        <v>3.6561400301631555E-4</v>
      </c>
      <c r="K31" s="75">
        <v>36</v>
      </c>
      <c r="L31" s="76">
        <v>1.011008762075938E-3</v>
      </c>
      <c r="M31" s="75">
        <v>12</v>
      </c>
      <c r="N31" s="76">
        <v>5.9737156511350056E-4</v>
      </c>
      <c r="O31" s="75">
        <v>13</v>
      </c>
      <c r="P31" s="76">
        <v>3.2521952317814525E-4</v>
      </c>
      <c r="Q31" s="75">
        <v>398</v>
      </c>
      <c r="R31" s="76">
        <v>1.3698441544137893E-3</v>
      </c>
      <c r="S31" s="75">
        <v>40</v>
      </c>
      <c r="T31" s="76">
        <v>6.3792800982409136E-4</v>
      </c>
      <c r="U31" s="75">
        <v>73</v>
      </c>
      <c r="V31" s="76">
        <v>1.2661301512418481E-3</v>
      </c>
      <c r="W31" s="75">
        <v>65</v>
      </c>
      <c r="X31" s="76">
        <v>8.1602932683857684E-4</v>
      </c>
      <c r="Y31" s="75">
        <v>46</v>
      </c>
      <c r="Z31" s="76">
        <v>5.6175658842781424E-4</v>
      </c>
      <c r="AA31" s="75">
        <v>7</v>
      </c>
      <c r="AB31" s="76">
        <v>3.7208313400308298E-4</v>
      </c>
      <c r="AC31" s="75">
        <v>75</v>
      </c>
      <c r="AD31" s="76">
        <v>7.5604076571808749E-4</v>
      </c>
      <c r="AE31" s="75">
        <v>2</v>
      </c>
      <c r="AF31" s="76">
        <v>2.0514924607652066E-4</v>
      </c>
      <c r="AG31" s="81">
        <v>1150</v>
      </c>
      <c r="AH31" s="82">
        <v>9.9134939894054931E-4</v>
      </c>
    </row>
    <row r="32" spans="1:34" s="1" customFormat="1" ht="15" customHeight="1">
      <c r="A32" s="233"/>
      <c r="B32" s="6" t="s">
        <v>864</v>
      </c>
      <c r="C32" s="75">
        <v>17</v>
      </c>
      <c r="D32" s="76">
        <v>5.6323095782394067E-4</v>
      </c>
      <c r="E32" s="75">
        <v>13</v>
      </c>
      <c r="F32" s="76">
        <v>5.5674518201284792E-4</v>
      </c>
      <c r="G32" s="75">
        <v>41</v>
      </c>
      <c r="H32" s="76">
        <v>3.0785403213695749E-3</v>
      </c>
      <c r="I32" s="75">
        <v>6</v>
      </c>
      <c r="J32" s="76">
        <v>5.7915057915057912E-4</v>
      </c>
      <c r="K32" s="75">
        <v>10</v>
      </c>
      <c r="L32" s="76">
        <v>1.3984058173682002E-3</v>
      </c>
      <c r="M32" s="75">
        <v>1</v>
      </c>
      <c r="N32" s="76">
        <v>5.1072522982635344E-4</v>
      </c>
      <c r="O32" s="75">
        <v>3</v>
      </c>
      <c r="P32" s="76">
        <v>2.5870989996550536E-4</v>
      </c>
      <c r="Q32" s="75">
        <v>132</v>
      </c>
      <c r="R32" s="76">
        <v>1.073869183208591E-3</v>
      </c>
      <c r="S32" s="75">
        <v>6</v>
      </c>
      <c r="T32" s="76">
        <v>4.6551322833423848E-4</v>
      </c>
      <c r="U32" s="75">
        <v>6</v>
      </c>
      <c r="V32" s="76">
        <v>4.4185875248545551E-4</v>
      </c>
      <c r="W32" s="75">
        <v>11</v>
      </c>
      <c r="X32" s="76">
        <v>5.5682105796001015E-4</v>
      </c>
      <c r="Y32" s="75">
        <v>25</v>
      </c>
      <c r="Z32" s="76">
        <v>1.2556504269211452E-3</v>
      </c>
      <c r="AA32" s="75">
        <v>1</v>
      </c>
      <c r="AB32" s="76">
        <v>5.6689342403628119E-4</v>
      </c>
      <c r="AC32" s="75">
        <v>19</v>
      </c>
      <c r="AD32" s="76">
        <v>8.3461453986382608E-4</v>
      </c>
      <c r="AE32" s="75">
        <v>0</v>
      </c>
      <c r="AF32" s="76"/>
      <c r="AG32" s="81">
        <v>291</v>
      </c>
      <c r="AH32" s="82">
        <v>9.3028608694818206E-4</v>
      </c>
    </row>
    <row r="33" spans="1:34" s="1" customFormat="1" ht="15" customHeight="1">
      <c r="A33" s="233" t="s">
        <v>1799</v>
      </c>
      <c r="B33" s="6" t="s">
        <v>1591</v>
      </c>
      <c r="C33" s="75">
        <v>99</v>
      </c>
      <c r="D33" s="76">
        <v>7.3459029895599139E-4</v>
      </c>
      <c r="E33" s="75">
        <v>432</v>
      </c>
      <c r="F33" s="76">
        <v>2.4005868101091379E-3</v>
      </c>
      <c r="G33" s="75">
        <v>169</v>
      </c>
      <c r="H33" s="76">
        <v>2.8270324523251922E-3</v>
      </c>
      <c r="I33" s="75">
        <v>0</v>
      </c>
      <c r="J33" s="76"/>
      <c r="K33" s="75">
        <v>45</v>
      </c>
      <c r="L33" s="76">
        <v>1.112099644128114E-3</v>
      </c>
      <c r="M33" s="75">
        <v>0</v>
      </c>
      <c r="N33" s="76"/>
      <c r="O33" s="75">
        <v>87</v>
      </c>
      <c r="P33" s="76">
        <v>1.922524473515568E-3</v>
      </c>
      <c r="Q33" s="75">
        <v>3062</v>
      </c>
      <c r="R33" s="76">
        <v>8.9164036201414051E-3</v>
      </c>
      <c r="S33" s="75">
        <v>69</v>
      </c>
      <c r="T33" s="76">
        <v>9.7321541911733593E-4</v>
      </c>
      <c r="U33" s="75">
        <v>174</v>
      </c>
      <c r="V33" s="76">
        <v>2.592758158247653E-3</v>
      </c>
      <c r="W33" s="75">
        <v>226</v>
      </c>
      <c r="X33" s="76">
        <v>2.4077645078465423E-3</v>
      </c>
      <c r="Y33" s="75">
        <v>104</v>
      </c>
      <c r="Z33" s="76">
        <v>1.0913250154779269E-3</v>
      </c>
      <c r="AA33" s="75">
        <v>0</v>
      </c>
      <c r="AB33" s="76"/>
      <c r="AC33" s="75">
        <v>165</v>
      </c>
      <c r="AD33" s="76">
        <v>1.4821601810930257E-3</v>
      </c>
      <c r="AE33" s="75">
        <v>0</v>
      </c>
      <c r="AF33" s="76"/>
      <c r="AG33" s="81">
        <v>4632</v>
      </c>
      <c r="AH33" s="82">
        <v>3.4787017803161535E-3</v>
      </c>
    </row>
    <row r="34" spans="1:34" s="1" customFormat="1" ht="15" customHeight="1">
      <c r="A34" s="233"/>
      <c r="B34" s="6" t="s">
        <v>1592</v>
      </c>
      <c r="C34" s="75">
        <v>90</v>
      </c>
      <c r="D34" s="76">
        <v>8.0217478497259236E-4</v>
      </c>
      <c r="E34" s="75">
        <v>383</v>
      </c>
      <c r="F34" s="76">
        <v>2.4722916142192269E-3</v>
      </c>
      <c r="G34" s="75">
        <v>153</v>
      </c>
      <c r="H34" s="76">
        <v>2.9145632917420708E-3</v>
      </c>
      <c r="I34" s="75">
        <v>29</v>
      </c>
      <c r="J34" s="76">
        <v>6.6267538046707185E-4</v>
      </c>
      <c r="K34" s="75">
        <v>39</v>
      </c>
      <c r="L34" s="76">
        <v>1.0952594922489329E-3</v>
      </c>
      <c r="M34" s="75">
        <v>10</v>
      </c>
      <c r="N34" s="76">
        <v>4.9780963759458378E-4</v>
      </c>
      <c r="O34" s="75">
        <v>78</v>
      </c>
      <c r="P34" s="76">
        <v>1.9513171390688716E-3</v>
      </c>
      <c r="Q34" s="75">
        <v>2874</v>
      </c>
      <c r="R34" s="76">
        <v>9.8917891954402783E-3</v>
      </c>
      <c r="S34" s="75">
        <v>66</v>
      </c>
      <c r="T34" s="76">
        <v>1.0525812162097508E-3</v>
      </c>
      <c r="U34" s="75">
        <v>155</v>
      </c>
      <c r="V34" s="76">
        <v>2.6883585403080341E-3</v>
      </c>
      <c r="W34" s="75">
        <v>200</v>
      </c>
      <c r="X34" s="76">
        <v>2.510859467195621E-3</v>
      </c>
      <c r="Y34" s="75">
        <v>90</v>
      </c>
      <c r="Z34" s="76">
        <v>1.0990889773587671E-3</v>
      </c>
      <c r="AA34" s="75">
        <v>8</v>
      </c>
      <c r="AB34" s="76">
        <v>4.2523786743209482E-4</v>
      </c>
      <c r="AC34" s="75">
        <v>157</v>
      </c>
      <c r="AD34" s="76">
        <v>1.5826453362365299E-3</v>
      </c>
      <c r="AE34" s="75">
        <v>0</v>
      </c>
      <c r="AF34" s="76"/>
      <c r="AG34" s="81">
        <v>4332</v>
      </c>
      <c r="AH34" s="82">
        <v>3.7343700836612688E-3</v>
      </c>
    </row>
    <row r="35" spans="1:34" s="1" customFormat="1" ht="15" customHeight="1">
      <c r="A35" s="233"/>
      <c r="B35" s="6" t="s">
        <v>864</v>
      </c>
      <c r="C35" s="75">
        <v>23</v>
      </c>
      <c r="D35" s="76">
        <v>7.6201835470297852E-4</v>
      </c>
      <c r="E35" s="75">
        <v>46</v>
      </c>
      <c r="F35" s="76">
        <v>1.9700214132762311E-3</v>
      </c>
      <c r="G35" s="75">
        <v>72</v>
      </c>
      <c r="H35" s="76">
        <v>5.4062171497221805E-3</v>
      </c>
      <c r="I35" s="75">
        <v>5</v>
      </c>
      <c r="J35" s="76">
        <v>4.8262548262548264E-4</v>
      </c>
      <c r="K35" s="75">
        <v>3</v>
      </c>
      <c r="L35" s="76">
        <v>4.1952174521046008E-4</v>
      </c>
      <c r="M35" s="75">
        <v>0</v>
      </c>
      <c r="N35" s="76"/>
      <c r="O35" s="75">
        <v>10</v>
      </c>
      <c r="P35" s="76">
        <v>8.6236633321835118E-4</v>
      </c>
      <c r="Q35" s="75">
        <v>783</v>
      </c>
      <c r="R35" s="76">
        <v>6.3699967458509602E-3</v>
      </c>
      <c r="S35" s="75">
        <v>3</v>
      </c>
      <c r="T35" s="76">
        <v>2.3275661416711924E-4</v>
      </c>
      <c r="U35" s="75">
        <v>24</v>
      </c>
      <c r="V35" s="76">
        <v>1.767435009941822E-3</v>
      </c>
      <c r="W35" s="75">
        <v>36</v>
      </c>
      <c r="X35" s="76">
        <v>1.8223234624145787E-3</v>
      </c>
      <c r="Y35" s="75">
        <v>21</v>
      </c>
      <c r="Z35" s="76">
        <v>1.054746358613762E-3</v>
      </c>
      <c r="AA35" s="75">
        <v>3</v>
      </c>
      <c r="AB35" s="76">
        <v>1.7006802721088435E-3</v>
      </c>
      <c r="AC35" s="75">
        <v>40</v>
      </c>
      <c r="AD35" s="76">
        <v>1.7570832418185812E-3</v>
      </c>
      <c r="AE35" s="75">
        <v>0</v>
      </c>
      <c r="AF35" s="76"/>
      <c r="AG35" s="81">
        <v>1069</v>
      </c>
      <c r="AH35" s="82">
        <v>3.4174427042873083E-3</v>
      </c>
    </row>
    <row r="36" spans="1:34" s="1" customFormat="1" ht="15" customHeight="1">
      <c r="A36" s="233" t="s">
        <v>1800</v>
      </c>
      <c r="B36" s="6" t="s">
        <v>1591</v>
      </c>
      <c r="C36" s="75">
        <v>0</v>
      </c>
      <c r="D36" s="76"/>
      <c r="E36" s="75">
        <v>0</v>
      </c>
      <c r="F36" s="76"/>
      <c r="G36" s="75">
        <v>0</v>
      </c>
      <c r="H36" s="76"/>
      <c r="I36" s="75">
        <v>0</v>
      </c>
      <c r="J36" s="76"/>
      <c r="K36" s="75">
        <v>3</v>
      </c>
      <c r="L36" s="76">
        <v>7.4139976275207597E-5</v>
      </c>
      <c r="M36" s="75">
        <v>0</v>
      </c>
      <c r="N36" s="76"/>
      <c r="O36" s="75">
        <v>0</v>
      </c>
      <c r="P36" s="76"/>
      <c r="Q36" s="75">
        <v>121</v>
      </c>
      <c r="R36" s="76">
        <v>3.5234645265744936E-4</v>
      </c>
      <c r="S36" s="75">
        <v>8</v>
      </c>
      <c r="T36" s="76">
        <v>1.1283657033244474E-4</v>
      </c>
      <c r="U36" s="75">
        <v>7</v>
      </c>
      <c r="V36" s="76">
        <v>1.0430636268812397E-4</v>
      </c>
      <c r="W36" s="75">
        <v>15</v>
      </c>
      <c r="X36" s="76">
        <v>1.5980737883937226E-4</v>
      </c>
      <c r="Y36" s="75">
        <v>0</v>
      </c>
      <c r="Z36" s="76"/>
      <c r="AA36" s="75">
        <v>0</v>
      </c>
      <c r="AB36" s="76"/>
      <c r="AC36" s="75">
        <v>7</v>
      </c>
      <c r="AD36" s="76">
        <v>6.2879522834249574E-5</v>
      </c>
      <c r="AE36" s="75">
        <v>0</v>
      </c>
      <c r="AF36" s="76"/>
      <c r="AG36" s="81">
        <v>161</v>
      </c>
      <c r="AH36" s="82">
        <v>1.4423341427256546E-4</v>
      </c>
    </row>
    <row r="37" spans="1:34" s="1" customFormat="1" ht="15" customHeight="1">
      <c r="A37" s="233"/>
      <c r="B37" s="6" t="s">
        <v>1592</v>
      </c>
      <c r="C37" s="75">
        <v>8</v>
      </c>
      <c r="D37" s="76">
        <v>7.1304425330897097E-5</v>
      </c>
      <c r="E37" s="75">
        <v>5</v>
      </c>
      <c r="F37" s="76">
        <v>3.2275347444115239E-5</v>
      </c>
      <c r="G37" s="75">
        <v>6</v>
      </c>
      <c r="H37" s="76">
        <v>1.1429659967615963E-4</v>
      </c>
      <c r="I37" s="75">
        <v>6</v>
      </c>
      <c r="J37" s="76">
        <v>1.3710525113111831E-4</v>
      </c>
      <c r="K37" s="75">
        <v>2</v>
      </c>
      <c r="L37" s="76">
        <v>5.616715344866322E-5</v>
      </c>
      <c r="M37" s="75">
        <v>1</v>
      </c>
      <c r="N37" s="76">
        <v>4.9780963759458382E-5</v>
      </c>
      <c r="O37" s="75">
        <v>1</v>
      </c>
      <c r="P37" s="76">
        <v>2.5016886398318866E-5</v>
      </c>
      <c r="Q37" s="75">
        <v>104</v>
      </c>
      <c r="R37" s="76">
        <v>3.5794922627898013E-4</v>
      </c>
      <c r="S37" s="75">
        <v>7</v>
      </c>
      <c r="T37" s="76">
        <v>1.1163740171921599E-4</v>
      </c>
      <c r="U37" s="75">
        <v>6</v>
      </c>
      <c r="V37" s="76">
        <v>1.0406549188289164E-4</v>
      </c>
      <c r="W37" s="75">
        <v>11</v>
      </c>
      <c r="X37" s="76">
        <v>1.3809727069575916E-4</v>
      </c>
      <c r="Y37" s="75">
        <v>3</v>
      </c>
      <c r="Z37" s="76">
        <v>3.6636299245292235E-5</v>
      </c>
      <c r="AA37" s="75">
        <v>3</v>
      </c>
      <c r="AB37" s="76">
        <v>1.5946420028703555E-4</v>
      </c>
      <c r="AC37" s="75">
        <v>5</v>
      </c>
      <c r="AD37" s="76">
        <v>5.040271771453917E-5</v>
      </c>
      <c r="AE37" s="75">
        <v>0</v>
      </c>
      <c r="AF37" s="76"/>
      <c r="AG37" s="81">
        <v>168</v>
      </c>
      <c r="AH37" s="82">
        <v>1.4482321654088023E-4</v>
      </c>
    </row>
    <row r="38" spans="1:34" s="1" customFormat="1" ht="15" customHeight="1">
      <c r="A38" s="233"/>
      <c r="B38" s="6" t="s">
        <v>864</v>
      </c>
      <c r="C38" s="75">
        <v>4</v>
      </c>
      <c r="D38" s="76">
        <v>1.3252493125269192E-4</v>
      </c>
      <c r="E38" s="75">
        <v>1</v>
      </c>
      <c r="F38" s="76">
        <v>4.2826552462526769E-5</v>
      </c>
      <c r="G38" s="75">
        <v>6</v>
      </c>
      <c r="H38" s="76">
        <v>4.5051809581018169E-4</v>
      </c>
      <c r="I38" s="75">
        <v>2</v>
      </c>
      <c r="J38" s="76">
        <v>1.9305019305019305E-4</v>
      </c>
      <c r="K38" s="75">
        <v>0</v>
      </c>
      <c r="L38" s="76"/>
      <c r="M38" s="75">
        <v>0</v>
      </c>
      <c r="N38" s="76"/>
      <c r="O38" s="75">
        <v>0</v>
      </c>
      <c r="P38" s="76"/>
      <c r="Q38" s="75">
        <v>55</v>
      </c>
      <c r="R38" s="76">
        <v>4.4744549300357957E-4</v>
      </c>
      <c r="S38" s="75">
        <v>0</v>
      </c>
      <c r="T38" s="76"/>
      <c r="U38" s="75">
        <v>1</v>
      </c>
      <c r="V38" s="76">
        <v>7.3643125414242576E-5</v>
      </c>
      <c r="W38" s="75">
        <v>0</v>
      </c>
      <c r="X38" s="76"/>
      <c r="Y38" s="75">
        <v>0</v>
      </c>
      <c r="Z38" s="76"/>
      <c r="AA38" s="75">
        <v>0</v>
      </c>
      <c r="AB38" s="76"/>
      <c r="AC38" s="75">
        <v>2</v>
      </c>
      <c r="AD38" s="76">
        <v>8.7854162090929061E-5</v>
      </c>
      <c r="AE38" s="75">
        <v>0</v>
      </c>
      <c r="AF38" s="76"/>
      <c r="AG38" s="81">
        <v>71</v>
      </c>
      <c r="AH38" s="82">
        <v>2.2697701777773515E-4</v>
      </c>
    </row>
    <row r="39" spans="1:34" s="1" customFormat="1" ht="15" customHeight="1">
      <c r="A39" s="233" t="s">
        <v>1801</v>
      </c>
      <c r="B39" s="6" t="s">
        <v>1591</v>
      </c>
      <c r="C39" s="75">
        <v>1959</v>
      </c>
      <c r="D39" s="76">
        <v>1.4535983794492799E-2</v>
      </c>
      <c r="E39" s="75">
        <v>4387</v>
      </c>
      <c r="F39" s="76">
        <v>2.4378181333214784E-2</v>
      </c>
      <c r="G39" s="75">
        <v>241</v>
      </c>
      <c r="H39" s="76">
        <v>4.0314486450317832E-3</v>
      </c>
      <c r="I39" s="75">
        <v>829</v>
      </c>
      <c r="J39" s="76">
        <v>1.7158232432991825E-2</v>
      </c>
      <c r="K39" s="75">
        <v>158</v>
      </c>
      <c r="L39" s="76">
        <v>3.904705417160933E-3</v>
      </c>
      <c r="M39" s="75">
        <v>93</v>
      </c>
      <c r="N39" s="76">
        <v>4.3073502848409058E-3</v>
      </c>
      <c r="O39" s="75">
        <v>1521</v>
      </c>
      <c r="P39" s="76">
        <v>3.3611031312841134E-2</v>
      </c>
      <c r="Q39" s="75">
        <v>2864</v>
      </c>
      <c r="R39" s="76">
        <v>8.339836697611033E-3</v>
      </c>
      <c r="S39" s="75">
        <v>522</v>
      </c>
      <c r="T39" s="76">
        <v>7.36258621419202E-3</v>
      </c>
      <c r="U39" s="75">
        <v>352</v>
      </c>
      <c r="V39" s="76">
        <v>5.245119952317091E-3</v>
      </c>
      <c r="W39" s="75">
        <v>779</v>
      </c>
      <c r="X39" s="76">
        <v>8.2993298743914007E-3</v>
      </c>
      <c r="Y39" s="75">
        <v>297</v>
      </c>
      <c r="Z39" s="76">
        <v>3.116572399970618E-3</v>
      </c>
      <c r="AA39" s="75">
        <v>73</v>
      </c>
      <c r="AB39" s="76">
        <v>3.4174430036047003E-3</v>
      </c>
      <c r="AC39" s="75">
        <v>1081</v>
      </c>
      <c r="AD39" s="76">
        <v>9.7103948834033997E-3</v>
      </c>
      <c r="AE39" s="75">
        <v>33</v>
      </c>
      <c r="AF39" s="76">
        <v>3.0538589672404219E-3</v>
      </c>
      <c r="AG39" s="81">
        <v>15189</v>
      </c>
      <c r="AH39" s="82">
        <v>1.1292584172092767E-2</v>
      </c>
    </row>
    <row r="40" spans="1:34" s="1" customFormat="1" ht="15" customHeight="1">
      <c r="A40" s="233"/>
      <c r="B40" s="6" t="s">
        <v>1592</v>
      </c>
      <c r="C40" s="75">
        <v>1751</v>
      </c>
      <c r="D40" s="76">
        <v>1.5606756094300102E-2</v>
      </c>
      <c r="E40" s="75">
        <v>3999</v>
      </c>
      <c r="F40" s="76">
        <v>2.5813822885803365E-2</v>
      </c>
      <c r="G40" s="75">
        <v>225</v>
      </c>
      <c r="H40" s="76">
        <v>4.2861224878559864E-3</v>
      </c>
      <c r="I40" s="75">
        <v>776</v>
      </c>
      <c r="J40" s="76">
        <v>1.7732279146291302E-2</v>
      </c>
      <c r="K40" s="75">
        <v>145</v>
      </c>
      <c r="L40" s="76">
        <v>4.0721186250280835E-3</v>
      </c>
      <c r="M40" s="75">
        <v>77</v>
      </c>
      <c r="N40" s="76">
        <v>3.8331342094782956E-3</v>
      </c>
      <c r="O40" s="75">
        <v>1366</v>
      </c>
      <c r="P40" s="76">
        <v>3.417306682010357E-2</v>
      </c>
      <c r="Q40" s="75">
        <v>2677</v>
      </c>
      <c r="R40" s="76">
        <v>9.2137507572002866E-3</v>
      </c>
      <c r="S40" s="75">
        <v>483</v>
      </c>
      <c r="T40" s="76">
        <v>7.7029807186259035E-3</v>
      </c>
      <c r="U40" s="75">
        <v>324</v>
      </c>
      <c r="V40" s="76">
        <v>5.6195365616761479E-3</v>
      </c>
      <c r="W40" s="75">
        <v>704</v>
      </c>
      <c r="X40" s="76">
        <v>8.8382253245285862E-3</v>
      </c>
      <c r="Y40" s="75">
        <v>248</v>
      </c>
      <c r="Z40" s="76">
        <v>3.0286007376108246E-3</v>
      </c>
      <c r="AA40" s="75">
        <v>64</v>
      </c>
      <c r="AB40" s="76">
        <v>3.4019029394567585E-3</v>
      </c>
      <c r="AC40" s="75">
        <v>1018</v>
      </c>
      <c r="AD40" s="76">
        <v>1.0261993326680175E-2</v>
      </c>
      <c r="AE40" s="75">
        <v>30</v>
      </c>
      <c r="AF40" s="76">
        <v>3.0772386911478099E-3</v>
      </c>
      <c r="AG40" s="81">
        <v>13887</v>
      </c>
      <c r="AH40" s="82">
        <v>1.1971190524423832E-2</v>
      </c>
    </row>
    <row r="41" spans="1:34" s="1" customFormat="1" ht="15" customHeight="1">
      <c r="A41" s="233"/>
      <c r="B41" s="6" t="s">
        <v>864</v>
      </c>
      <c r="C41" s="75">
        <v>351</v>
      </c>
      <c r="D41" s="76">
        <v>1.1629062717423715E-2</v>
      </c>
      <c r="E41" s="75">
        <v>515</v>
      </c>
      <c r="F41" s="76">
        <v>2.2055674518201285E-2</v>
      </c>
      <c r="G41" s="75">
        <v>56</v>
      </c>
      <c r="H41" s="76">
        <v>4.2048355608950289E-3</v>
      </c>
      <c r="I41" s="75">
        <v>138</v>
      </c>
      <c r="J41" s="76">
        <v>1.332046332046332E-2</v>
      </c>
      <c r="K41" s="75">
        <v>25</v>
      </c>
      <c r="L41" s="76">
        <v>3.4960145434205004E-3</v>
      </c>
      <c r="M41" s="75">
        <v>12</v>
      </c>
      <c r="N41" s="76">
        <v>6.1287027579162408E-3</v>
      </c>
      <c r="O41" s="75">
        <v>227</v>
      </c>
      <c r="P41" s="76">
        <v>1.9575715764056572E-2</v>
      </c>
      <c r="Q41" s="75">
        <v>880</v>
      </c>
      <c r="R41" s="76">
        <v>7.1591278880572731E-3</v>
      </c>
      <c r="S41" s="75">
        <v>42</v>
      </c>
      <c r="T41" s="76">
        <v>3.2585925983396693E-3</v>
      </c>
      <c r="U41" s="75">
        <v>49</v>
      </c>
      <c r="V41" s="76">
        <v>3.6085131452978864E-3</v>
      </c>
      <c r="W41" s="75">
        <v>120</v>
      </c>
      <c r="X41" s="76">
        <v>6.0744115413819289E-3</v>
      </c>
      <c r="Y41" s="75">
        <v>63</v>
      </c>
      <c r="Z41" s="76">
        <v>3.1642390758412856E-3</v>
      </c>
      <c r="AA41" s="75">
        <v>7</v>
      </c>
      <c r="AB41" s="76">
        <v>3.968253968253968E-3</v>
      </c>
      <c r="AC41" s="75">
        <v>178</v>
      </c>
      <c r="AD41" s="76">
        <v>7.8190204260926866E-3</v>
      </c>
      <c r="AE41" s="75">
        <v>2</v>
      </c>
      <c r="AF41" s="76">
        <v>3.5087719298245615E-3</v>
      </c>
      <c r="AG41" s="81">
        <v>2665</v>
      </c>
      <c r="AH41" s="82">
        <v>8.519630315178368E-3</v>
      </c>
    </row>
    <row r="42" spans="1:34" s="1" customFormat="1" ht="15" customHeight="1">
      <c r="A42" s="233" t="s">
        <v>1802</v>
      </c>
      <c r="B42" s="6" t="s">
        <v>1591</v>
      </c>
      <c r="C42" s="75">
        <v>308</v>
      </c>
      <c r="D42" s="76">
        <v>2.2853920411964176E-3</v>
      </c>
      <c r="E42" s="75">
        <v>572</v>
      </c>
      <c r="F42" s="76">
        <v>3.1785547578296919E-3</v>
      </c>
      <c r="G42" s="75">
        <v>258</v>
      </c>
      <c r="H42" s="76">
        <v>4.3158246905319504E-3</v>
      </c>
      <c r="I42" s="75">
        <v>103</v>
      </c>
      <c r="J42" s="76">
        <v>2.1318431129048951E-3</v>
      </c>
      <c r="K42" s="75">
        <v>93</v>
      </c>
      <c r="L42" s="76">
        <v>2.2983392645314353E-3</v>
      </c>
      <c r="M42" s="75">
        <v>52</v>
      </c>
      <c r="N42" s="76">
        <v>2.408410911954055E-3</v>
      </c>
      <c r="O42" s="75">
        <v>91</v>
      </c>
      <c r="P42" s="76">
        <v>2.0109164033323759E-3</v>
      </c>
      <c r="Q42" s="75">
        <v>1549</v>
      </c>
      <c r="R42" s="76">
        <v>4.510616984846191E-3</v>
      </c>
      <c r="S42" s="75">
        <v>85</v>
      </c>
      <c r="T42" s="76">
        <v>1.1988885597822255E-3</v>
      </c>
      <c r="U42" s="75">
        <v>163</v>
      </c>
      <c r="V42" s="76">
        <v>2.4288481597377438E-3</v>
      </c>
      <c r="W42" s="75">
        <v>200</v>
      </c>
      <c r="X42" s="76">
        <v>2.1307650511916305E-3</v>
      </c>
      <c r="Y42" s="75">
        <v>212</v>
      </c>
      <c r="Z42" s="76">
        <v>2.2246240700126972E-3</v>
      </c>
      <c r="AA42" s="75">
        <v>154</v>
      </c>
      <c r="AB42" s="76">
        <v>7.2094003089742988E-3</v>
      </c>
      <c r="AC42" s="75">
        <v>434</v>
      </c>
      <c r="AD42" s="76">
        <v>3.8985304157234738E-3</v>
      </c>
      <c r="AE42" s="75">
        <v>20</v>
      </c>
      <c r="AF42" s="76">
        <v>1.8508236165093468E-3</v>
      </c>
      <c r="AG42" s="81">
        <v>4294</v>
      </c>
      <c r="AH42" s="82">
        <v>3.1924653653937944E-3</v>
      </c>
    </row>
    <row r="43" spans="1:34" s="1" customFormat="1" ht="15" customHeight="1">
      <c r="A43" s="233"/>
      <c r="B43" s="6" t="s">
        <v>1592</v>
      </c>
      <c r="C43" s="75">
        <v>256</v>
      </c>
      <c r="D43" s="76">
        <v>2.2817416105887071E-3</v>
      </c>
      <c r="E43" s="75">
        <v>490</v>
      </c>
      <c r="F43" s="76">
        <v>3.1629840495232932E-3</v>
      </c>
      <c r="G43" s="75">
        <v>207</v>
      </c>
      <c r="H43" s="76">
        <v>3.9432326888275077E-3</v>
      </c>
      <c r="I43" s="75">
        <v>91</v>
      </c>
      <c r="J43" s="76">
        <v>2.0794296421552945E-3</v>
      </c>
      <c r="K43" s="75">
        <v>83</v>
      </c>
      <c r="L43" s="76">
        <v>2.3309368681195238E-3</v>
      </c>
      <c r="M43" s="75">
        <v>48</v>
      </c>
      <c r="N43" s="76">
        <v>2.3894862604540022E-3</v>
      </c>
      <c r="O43" s="75">
        <v>64</v>
      </c>
      <c r="P43" s="76">
        <v>1.6010807294924074E-3</v>
      </c>
      <c r="Q43" s="75">
        <v>1250</v>
      </c>
      <c r="R43" s="76">
        <v>4.3022743543146653E-3</v>
      </c>
      <c r="S43" s="75">
        <v>75</v>
      </c>
      <c r="T43" s="76">
        <v>1.1961150184201712E-3</v>
      </c>
      <c r="U43" s="75">
        <v>134</v>
      </c>
      <c r="V43" s="76">
        <v>2.324129318717913E-3</v>
      </c>
      <c r="W43" s="75">
        <v>153</v>
      </c>
      <c r="X43" s="76">
        <v>1.9208074924046501E-3</v>
      </c>
      <c r="Y43" s="75">
        <v>157</v>
      </c>
      <c r="Z43" s="76">
        <v>1.917299660503627E-3</v>
      </c>
      <c r="AA43" s="75">
        <v>114</v>
      </c>
      <c r="AB43" s="76">
        <v>6.0596396109073511E-3</v>
      </c>
      <c r="AC43" s="75">
        <v>376</v>
      </c>
      <c r="AD43" s="76">
        <v>3.7902843721333455E-3</v>
      </c>
      <c r="AE43" s="75">
        <v>18</v>
      </c>
      <c r="AF43" s="76">
        <v>1.846343214688686E-3</v>
      </c>
      <c r="AG43" s="81">
        <v>3516</v>
      </c>
      <c r="AH43" s="82">
        <v>3.030943031891279E-3</v>
      </c>
    </row>
    <row r="44" spans="1:34" s="1" customFormat="1" ht="15" customHeight="1">
      <c r="A44" s="233"/>
      <c r="B44" s="6" t="s">
        <v>864</v>
      </c>
      <c r="C44" s="75">
        <v>59</v>
      </c>
      <c r="D44" s="76">
        <v>1.9547427359772056E-3</v>
      </c>
      <c r="E44" s="75">
        <v>38</v>
      </c>
      <c r="F44" s="76">
        <v>1.6274089935760171E-3</v>
      </c>
      <c r="G44" s="75">
        <v>21</v>
      </c>
      <c r="H44" s="76">
        <v>1.576813335335636E-3</v>
      </c>
      <c r="I44" s="75">
        <v>31</v>
      </c>
      <c r="J44" s="76">
        <v>2.9922779922779922E-3</v>
      </c>
      <c r="K44" s="75">
        <v>86</v>
      </c>
      <c r="L44" s="76">
        <v>1.2026290029366522E-2</v>
      </c>
      <c r="M44" s="75">
        <v>5</v>
      </c>
      <c r="N44" s="76">
        <v>2.5536261491317671E-3</v>
      </c>
      <c r="O44" s="75">
        <v>13</v>
      </c>
      <c r="P44" s="76">
        <v>1.1210762331838565E-3</v>
      </c>
      <c r="Q44" s="75">
        <v>703</v>
      </c>
      <c r="R44" s="76">
        <v>5.7191669378457537E-3</v>
      </c>
      <c r="S44" s="75">
        <v>21</v>
      </c>
      <c r="T44" s="76">
        <v>1.6292962991698347E-3</v>
      </c>
      <c r="U44" s="75">
        <v>40</v>
      </c>
      <c r="V44" s="76">
        <v>2.9457250165697032E-3</v>
      </c>
      <c r="W44" s="75">
        <v>35</v>
      </c>
      <c r="X44" s="76">
        <v>1.7717033662363959E-3</v>
      </c>
      <c r="Y44" s="75">
        <v>58</v>
      </c>
      <c r="Z44" s="76">
        <v>2.9131089904570568E-3</v>
      </c>
      <c r="AA44" s="75">
        <v>6</v>
      </c>
      <c r="AB44" s="76">
        <v>3.4013605442176869E-3</v>
      </c>
      <c r="AC44" s="75">
        <v>101</v>
      </c>
      <c r="AD44" s="76">
        <v>4.4366351855919172E-3</v>
      </c>
      <c r="AE44" s="75"/>
      <c r="AF44" s="76"/>
      <c r="AG44" s="81">
        <v>1217</v>
      </c>
      <c r="AH44" s="82">
        <v>3.8905778962746995E-3</v>
      </c>
    </row>
    <row r="45" spans="1:34" s="1" customFormat="1" ht="15" customHeight="1">
      <c r="A45" s="233" t="s">
        <v>1803</v>
      </c>
      <c r="B45" s="6" t="s">
        <v>1591</v>
      </c>
      <c r="C45" s="75">
        <v>22</v>
      </c>
      <c r="D45" s="76">
        <v>1.6324228865688696E-4</v>
      </c>
      <c r="E45" s="75">
        <v>45</v>
      </c>
      <c r="F45" s="76">
        <v>2.5006112605303519E-4</v>
      </c>
      <c r="G45" s="75">
        <v>10</v>
      </c>
      <c r="H45" s="76">
        <v>1.6728002676480428E-4</v>
      </c>
      <c r="I45" s="75">
        <v>0</v>
      </c>
      <c r="J45" s="76"/>
      <c r="K45" s="75">
        <v>6</v>
      </c>
      <c r="L45" s="76">
        <v>1.4827995255041519E-4</v>
      </c>
      <c r="M45" s="75">
        <v>0</v>
      </c>
      <c r="N45" s="76"/>
      <c r="O45" s="75">
        <v>6</v>
      </c>
      <c r="P45" s="76">
        <v>1.325878947252116E-4</v>
      </c>
      <c r="Q45" s="75">
        <v>154</v>
      </c>
      <c r="R45" s="76">
        <v>4.4844093974584465E-4</v>
      </c>
      <c r="S45" s="75">
        <v>6</v>
      </c>
      <c r="T45" s="76">
        <v>8.4627427749333554E-5</v>
      </c>
      <c r="U45" s="75">
        <v>7</v>
      </c>
      <c r="V45" s="76">
        <v>1.0430636268812397E-4</v>
      </c>
      <c r="W45" s="75">
        <v>23</v>
      </c>
      <c r="X45" s="76">
        <v>2.4503798088703748E-4</v>
      </c>
      <c r="Y45" s="75">
        <v>13</v>
      </c>
      <c r="Z45" s="76">
        <v>1.3641562693474086E-4</v>
      </c>
      <c r="AA45" s="75">
        <v>0</v>
      </c>
      <c r="AB45" s="76"/>
      <c r="AC45" s="75">
        <v>29</v>
      </c>
      <c r="AD45" s="76">
        <v>2.6050088031331968E-4</v>
      </c>
      <c r="AE45" s="75">
        <v>0</v>
      </c>
      <c r="AF45" s="76"/>
      <c r="AG45" s="81">
        <v>321</v>
      </c>
      <c r="AH45" s="82">
        <v>2.4906285454283209E-4</v>
      </c>
    </row>
    <row r="46" spans="1:34" s="1" customFormat="1" ht="15" customHeight="1">
      <c r="A46" s="233"/>
      <c r="B46" s="6" t="s">
        <v>1592</v>
      </c>
      <c r="C46" s="75">
        <v>20</v>
      </c>
      <c r="D46" s="76">
        <v>1.7826106332724273E-4</v>
      </c>
      <c r="E46" s="75">
        <v>35</v>
      </c>
      <c r="F46" s="76">
        <v>2.2592743210880664E-4</v>
      </c>
      <c r="G46" s="75">
        <v>9</v>
      </c>
      <c r="H46" s="76">
        <v>1.7144489951423944E-4</v>
      </c>
      <c r="I46" s="75">
        <v>7</v>
      </c>
      <c r="J46" s="76">
        <v>1.5995612631963804E-4</v>
      </c>
      <c r="K46" s="75">
        <v>5</v>
      </c>
      <c r="L46" s="76">
        <v>1.4041788362165804E-4</v>
      </c>
      <c r="M46" s="75">
        <v>5</v>
      </c>
      <c r="N46" s="76">
        <v>2.4890481879729189E-4</v>
      </c>
      <c r="O46" s="75">
        <v>5</v>
      </c>
      <c r="P46" s="76">
        <v>1.2508443199159432E-4</v>
      </c>
      <c r="Q46" s="75">
        <v>132</v>
      </c>
      <c r="R46" s="76">
        <v>4.5432017181562859E-4</v>
      </c>
      <c r="S46" s="75">
        <v>3</v>
      </c>
      <c r="T46" s="76">
        <v>4.7844600736806848E-5</v>
      </c>
      <c r="U46" s="75">
        <v>6</v>
      </c>
      <c r="V46" s="76">
        <v>1.0406549188289164E-4</v>
      </c>
      <c r="W46" s="75">
        <v>17</v>
      </c>
      <c r="X46" s="76">
        <v>2.134230547116278E-4</v>
      </c>
      <c r="Y46" s="75">
        <v>7</v>
      </c>
      <c r="Z46" s="76">
        <v>8.5484698239015214E-5</v>
      </c>
      <c r="AA46" s="75">
        <v>2</v>
      </c>
      <c r="AB46" s="76">
        <v>1.063094668580237E-4</v>
      </c>
      <c r="AC46" s="75">
        <v>28</v>
      </c>
      <c r="AD46" s="76">
        <v>2.8225521920141936E-4</v>
      </c>
      <c r="AE46" s="75">
        <v>0</v>
      </c>
      <c r="AF46" s="76"/>
      <c r="AG46" s="81">
        <v>281</v>
      </c>
      <c r="AH46" s="82">
        <v>2.422340705237342E-4</v>
      </c>
    </row>
    <row r="47" spans="1:34" s="1" customFormat="1" ht="15" customHeight="1">
      <c r="A47" s="233"/>
      <c r="B47" s="6" t="s">
        <v>864</v>
      </c>
      <c r="C47" s="75">
        <v>4</v>
      </c>
      <c r="D47" s="76">
        <v>1.3252493125269192E-4</v>
      </c>
      <c r="E47" s="75">
        <v>3</v>
      </c>
      <c r="F47" s="76">
        <v>1.284796573875803E-4</v>
      </c>
      <c r="G47" s="75">
        <v>2</v>
      </c>
      <c r="H47" s="76">
        <v>1.501726986033939E-4</v>
      </c>
      <c r="I47" s="75">
        <v>2</v>
      </c>
      <c r="J47" s="76">
        <v>1.9305019305019305E-4</v>
      </c>
      <c r="K47" s="75">
        <v>0</v>
      </c>
      <c r="L47" s="76"/>
      <c r="M47" s="75">
        <v>0</v>
      </c>
      <c r="N47" s="76"/>
      <c r="O47" s="75">
        <v>0</v>
      </c>
      <c r="P47" s="76"/>
      <c r="Q47" s="75">
        <v>169</v>
      </c>
      <c r="R47" s="76">
        <v>1.374877969410999E-3</v>
      </c>
      <c r="S47" s="75">
        <v>1</v>
      </c>
      <c r="T47" s="76">
        <v>7.7585538055706418E-5</v>
      </c>
      <c r="U47" s="75">
        <v>2</v>
      </c>
      <c r="V47" s="76">
        <v>1.4728625082848515E-4</v>
      </c>
      <c r="W47" s="75">
        <v>7</v>
      </c>
      <c r="X47" s="76">
        <v>3.5434067324727919E-4</v>
      </c>
      <c r="Y47" s="75">
        <v>3</v>
      </c>
      <c r="Z47" s="76">
        <v>1.5067805123053743E-4</v>
      </c>
      <c r="AA47" s="75">
        <v>0</v>
      </c>
      <c r="AB47" s="76"/>
      <c r="AC47" s="75">
        <v>3</v>
      </c>
      <c r="AD47" s="76">
        <v>1.3178124313639359E-4</v>
      </c>
      <c r="AE47" s="75">
        <v>0</v>
      </c>
      <c r="AF47" s="76"/>
      <c r="AG47" s="81">
        <v>196</v>
      </c>
      <c r="AH47" s="82">
        <v>6.265844434427618E-4</v>
      </c>
    </row>
    <row r="48" spans="1:34" s="1" customFormat="1" ht="15" customHeight="1">
      <c r="A48" s="233" t="s">
        <v>1804</v>
      </c>
      <c r="B48" s="6" t="s">
        <v>1591</v>
      </c>
      <c r="C48" s="75">
        <v>9</v>
      </c>
      <c r="D48" s="76">
        <v>6.6780936268726483E-5</v>
      </c>
      <c r="E48" s="75">
        <v>6</v>
      </c>
      <c r="F48" s="76">
        <v>3.3341483473738025E-5</v>
      </c>
      <c r="G48" s="75">
        <v>7</v>
      </c>
      <c r="H48" s="76">
        <v>1.17096018735363E-4</v>
      </c>
      <c r="I48" s="75">
        <v>2</v>
      </c>
      <c r="J48" s="76">
        <v>4.139501190106592E-5</v>
      </c>
      <c r="K48" s="75">
        <v>0</v>
      </c>
      <c r="L48" s="76"/>
      <c r="M48" s="75">
        <v>0</v>
      </c>
      <c r="N48" s="76"/>
      <c r="O48" s="75">
        <v>4</v>
      </c>
      <c r="P48" s="76">
        <v>8.8391929816807724E-5</v>
      </c>
      <c r="Q48" s="75">
        <v>24</v>
      </c>
      <c r="R48" s="76">
        <v>6.9886899700651113E-5</v>
      </c>
      <c r="S48" s="75">
        <v>0</v>
      </c>
      <c r="T48" s="76"/>
      <c r="U48" s="75">
        <v>0</v>
      </c>
      <c r="V48" s="76"/>
      <c r="W48" s="75">
        <v>0</v>
      </c>
      <c r="X48" s="76"/>
      <c r="Y48" s="75">
        <v>0</v>
      </c>
      <c r="Z48" s="76"/>
      <c r="AA48" s="75">
        <v>9</v>
      </c>
      <c r="AB48" s="76">
        <v>4.2132858948551097E-4</v>
      </c>
      <c r="AC48" s="75">
        <v>0</v>
      </c>
      <c r="AD48" s="76"/>
      <c r="AE48" s="75">
        <v>0</v>
      </c>
      <c r="AF48" s="76"/>
      <c r="AG48" s="81">
        <v>61</v>
      </c>
      <c r="AH48" s="82">
        <v>5.5760340569290774E-5</v>
      </c>
    </row>
    <row r="49" spans="1:34" s="1" customFormat="1" ht="15" customHeight="1">
      <c r="A49" s="233"/>
      <c r="B49" s="6" t="s">
        <v>1592</v>
      </c>
      <c r="C49" s="75">
        <v>7</v>
      </c>
      <c r="D49" s="76">
        <v>6.2391372164534968E-5</v>
      </c>
      <c r="E49" s="75">
        <v>5</v>
      </c>
      <c r="F49" s="76">
        <v>3.2275347444115239E-5</v>
      </c>
      <c r="G49" s="75">
        <v>6</v>
      </c>
      <c r="H49" s="76">
        <v>1.1429659967615963E-4</v>
      </c>
      <c r="I49" s="75">
        <v>1</v>
      </c>
      <c r="J49" s="76">
        <v>2.2850875188519722E-5</v>
      </c>
      <c r="K49" s="75">
        <v>2</v>
      </c>
      <c r="L49" s="76">
        <v>5.616715344866322E-5</v>
      </c>
      <c r="M49" s="75">
        <v>0</v>
      </c>
      <c r="N49" s="76"/>
      <c r="O49" s="75">
        <v>3</v>
      </c>
      <c r="P49" s="76">
        <v>7.505065919495659E-5</v>
      </c>
      <c r="Q49" s="75">
        <v>17</v>
      </c>
      <c r="R49" s="76">
        <v>5.8510931218679445E-5</v>
      </c>
      <c r="S49" s="75">
        <v>1</v>
      </c>
      <c r="T49" s="76">
        <v>1.5948200245602283E-5</v>
      </c>
      <c r="U49" s="75">
        <v>1</v>
      </c>
      <c r="V49" s="76">
        <v>1.7344248647148605E-5</v>
      </c>
      <c r="W49" s="75">
        <v>6</v>
      </c>
      <c r="X49" s="76">
        <v>7.5325784015868626E-5</v>
      </c>
      <c r="Y49" s="75">
        <v>0</v>
      </c>
      <c r="Z49" s="76"/>
      <c r="AA49" s="75">
        <v>8</v>
      </c>
      <c r="AB49" s="76">
        <v>4.2523786743209482E-4</v>
      </c>
      <c r="AC49" s="75">
        <v>3</v>
      </c>
      <c r="AD49" s="76">
        <v>3.0241630628723501E-5</v>
      </c>
      <c r="AE49" s="75">
        <v>1</v>
      </c>
      <c r="AF49" s="76">
        <v>1.0257462303826033E-4</v>
      </c>
      <c r="AG49" s="81">
        <v>61</v>
      </c>
      <c r="AH49" s="82">
        <v>5.2584620291629133E-5</v>
      </c>
    </row>
    <row r="50" spans="1:34" s="1" customFormat="1" ht="15" customHeight="1">
      <c r="A50" s="233"/>
      <c r="B50" s="6" t="s">
        <v>864</v>
      </c>
      <c r="C50" s="75">
        <v>0</v>
      </c>
      <c r="D50" s="76"/>
      <c r="E50" s="75">
        <v>1</v>
      </c>
      <c r="F50" s="76">
        <v>4.2826552462526769E-5</v>
      </c>
      <c r="G50" s="75">
        <v>0</v>
      </c>
      <c r="H50" s="76"/>
      <c r="I50" s="75">
        <v>0</v>
      </c>
      <c r="J50" s="76"/>
      <c r="K50" s="75">
        <v>0</v>
      </c>
      <c r="L50" s="76"/>
      <c r="M50" s="75">
        <v>0</v>
      </c>
      <c r="N50" s="76"/>
      <c r="O50" s="75">
        <v>0</v>
      </c>
      <c r="P50" s="76"/>
      <c r="Q50" s="75">
        <v>10</v>
      </c>
      <c r="R50" s="76">
        <v>8.1353726000650824E-5</v>
      </c>
      <c r="S50" s="75">
        <v>0</v>
      </c>
      <c r="T50" s="76"/>
      <c r="U50" s="75">
        <v>0</v>
      </c>
      <c r="V50" s="76"/>
      <c r="W50" s="75">
        <v>1</v>
      </c>
      <c r="X50" s="76">
        <v>5.0620096178182741E-5</v>
      </c>
      <c r="Y50" s="75">
        <v>0</v>
      </c>
      <c r="Z50" s="76"/>
      <c r="AA50" s="75">
        <v>0</v>
      </c>
      <c r="AB50" s="76"/>
      <c r="AC50" s="75">
        <v>0</v>
      </c>
      <c r="AD50" s="76"/>
      <c r="AE50" s="75">
        <v>0</v>
      </c>
      <c r="AF50" s="76"/>
      <c r="AG50" s="81">
        <v>12</v>
      </c>
      <c r="AH50" s="82">
        <v>3.8362312863842563E-5</v>
      </c>
    </row>
    <row r="51" spans="1:34" s="1" customFormat="1" ht="15" customHeight="1">
      <c r="A51" s="233" t="s">
        <v>1805</v>
      </c>
      <c r="B51" s="6" t="s">
        <v>1591</v>
      </c>
      <c r="C51" s="75">
        <v>652</v>
      </c>
      <c r="D51" s="76">
        <v>4.8379078274677408E-3</v>
      </c>
      <c r="E51" s="75">
        <v>1713</v>
      </c>
      <c r="F51" s="76">
        <v>9.5189935317522064E-3</v>
      </c>
      <c r="G51" s="75">
        <v>246</v>
      </c>
      <c r="H51" s="76">
        <v>4.1150886584141854E-3</v>
      </c>
      <c r="I51" s="75">
        <v>146</v>
      </c>
      <c r="J51" s="76">
        <v>3.0218358687778123E-3</v>
      </c>
      <c r="K51" s="75">
        <v>148</v>
      </c>
      <c r="L51" s="76">
        <v>3.6575721629102413E-3</v>
      </c>
      <c r="M51" s="75">
        <v>56</v>
      </c>
      <c r="N51" s="76">
        <v>2.5936732897966744E-3</v>
      </c>
      <c r="O51" s="75">
        <v>299</v>
      </c>
      <c r="P51" s="76">
        <v>6.6072967538063779E-3</v>
      </c>
      <c r="Q51" s="75">
        <v>1753</v>
      </c>
      <c r="R51" s="76">
        <v>5.1046556323017253E-3</v>
      </c>
      <c r="S51" s="75">
        <v>351</v>
      </c>
      <c r="T51" s="76">
        <v>4.9507045233360136E-3</v>
      </c>
      <c r="U51" s="75">
        <v>300</v>
      </c>
      <c r="V51" s="76">
        <v>4.4702726866338843E-3</v>
      </c>
      <c r="W51" s="75">
        <v>651</v>
      </c>
      <c r="X51" s="76">
        <v>6.9356402416287568E-3</v>
      </c>
      <c r="Y51" s="75">
        <v>582</v>
      </c>
      <c r="Z51" s="76">
        <v>6.1072226827707061E-3</v>
      </c>
      <c r="AA51" s="75">
        <v>127</v>
      </c>
      <c r="AB51" s="76">
        <v>5.9454145405177664E-3</v>
      </c>
      <c r="AC51" s="75">
        <v>514</v>
      </c>
      <c r="AD51" s="76">
        <v>4.6171535338291837E-3</v>
      </c>
      <c r="AE51" s="75">
        <v>40</v>
      </c>
      <c r="AF51" s="76">
        <v>3.7016472330186935E-3</v>
      </c>
      <c r="AG51" s="81">
        <v>7578</v>
      </c>
      <c r="AH51" s="82">
        <v>5.6340248111211395E-3</v>
      </c>
    </row>
    <row r="52" spans="1:34" s="1" customFormat="1" ht="15" customHeight="1">
      <c r="A52" s="233"/>
      <c r="B52" s="6" t="s">
        <v>1592</v>
      </c>
      <c r="C52" s="75">
        <v>531</v>
      </c>
      <c r="D52" s="76">
        <v>4.7328312313382947E-3</v>
      </c>
      <c r="E52" s="75">
        <v>1468</v>
      </c>
      <c r="F52" s="76">
        <v>9.4760420095922338E-3</v>
      </c>
      <c r="G52" s="75">
        <v>206</v>
      </c>
      <c r="H52" s="76">
        <v>3.9241832555481472E-3</v>
      </c>
      <c r="I52" s="75">
        <v>123</v>
      </c>
      <c r="J52" s="76">
        <v>2.8106576481879255E-3</v>
      </c>
      <c r="K52" s="75">
        <v>131</v>
      </c>
      <c r="L52" s="76">
        <v>3.6789485508874412E-3</v>
      </c>
      <c r="M52" s="75">
        <v>52</v>
      </c>
      <c r="N52" s="76">
        <v>2.588610115491836E-3</v>
      </c>
      <c r="O52" s="75">
        <v>246</v>
      </c>
      <c r="P52" s="76">
        <v>6.1541540539864405E-3</v>
      </c>
      <c r="Q52" s="75">
        <v>1514</v>
      </c>
      <c r="R52" s="76">
        <v>5.2109146979459221E-3</v>
      </c>
      <c r="S52" s="75">
        <v>319</v>
      </c>
      <c r="T52" s="76">
        <v>5.0874758783471287E-3</v>
      </c>
      <c r="U52" s="75">
        <v>258</v>
      </c>
      <c r="V52" s="76">
        <v>4.4748161509643404E-3</v>
      </c>
      <c r="W52" s="75">
        <v>538</v>
      </c>
      <c r="X52" s="76">
        <v>6.7542119667562206E-3</v>
      </c>
      <c r="Y52" s="75">
        <v>498</v>
      </c>
      <c r="Z52" s="76">
        <v>6.0816256747185113E-3</v>
      </c>
      <c r="AA52" s="75">
        <v>101</v>
      </c>
      <c r="AB52" s="76">
        <v>5.3686280763301968E-3</v>
      </c>
      <c r="AC52" s="75">
        <v>455</v>
      </c>
      <c r="AD52" s="76">
        <v>4.5866473120230646E-3</v>
      </c>
      <c r="AE52" s="75">
        <v>32</v>
      </c>
      <c r="AF52" s="76">
        <v>3.2823879372243306E-3</v>
      </c>
      <c r="AG52" s="81">
        <v>6472</v>
      </c>
      <c r="AH52" s="82">
        <v>5.5791420086462908E-3</v>
      </c>
    </row>
    <row r="53" spans="1:34" s="1" customFormat="1" ht="15" customHeight="1">
      <c r="A53" s="233"/>
      <c r="B53" s="6" t="s">
        <v>864</v>
      </c>
      <c r="C53" s="75">
        <v>148</v>
      </c>
      <c r="D53" s="76">
        <v>4.9034224563496006E-3</v>
      </c>
      <c r="E53" s="75">
        <v>560</v>
      </c>
      <c r="F53" s="76">
        <v>2.398286937901499E-2</v>
      </c>
      <c r="G53" s="75">
        <v>59</v>
      </c>
      <c r="H53" s="76">
        <v>4.4300946088001204E-3</v>
      </c>
      <c r="I53" s="75">
        <v>59</v>
      </c>
      <c r="J53" s="76">
        <v>5.694980694980695E-3</v>
      </c>
      <c r="K53" s="75">
        <v>13</v>
      </c>
      <c r="L53" s="76">
        <v>1.8179275625786603E-3</v>
      </c>
      <c r="M53" s="75">
        <v>16</v>
      </c>
      <c r="N53" s="76">
        <v>8.171603677221655E-3</v>
      </c>
      <c r="O53" s="75">
        <v>103</v>
      </c>
      <c r="P53" s="76">
        <v>8.8823732321490177E-3</v>
      </c>
      <c r="Q53" s="75">
        <v>682</v>
      </c>
      <c r="R53" s="76">
        <v>5.5483241132443864E-3</v>
      </c>
      <c r="S53" s="75">
        <v>80</v>
      </c>
      <c r="T53" s="76">
        <v>6.2068430444565132E-3</v>
      </c>
      <c r="U53" s="75">
        <v>50</v>
      </c>
      <c r="V53" s="76">
        <v>3.6821562707121292E-3</v>
      </c>
      <c r="W53" s="75">
        <v>146</v>
      </c>
      <c r="X53" s="76">
        <v>7.3905340420146797E-3</v>
      </c>
      <c r="Y53" s="75">
        <v>477</v>
      </c>
      <c r="Z53" s="76">
        <v>2.3957810145655449E-2</v>
      </c>
      <c r="AA53" s="75">
        <v>20</v>
      </c>
      <c r="AB53" s="76">
        <v>1.1337868480725623E-2</v>
      </c>
      <c r="AC53" s="75">
        <v>121</v>
      </c>
      <c r="AD53" s="76">
        <v>5.3151768065012083E-3</v>
      </c>
      <c r="AE53" s="75">
        <v>5</v>
      </c>
      <c r="AF53" s="76">
        <v>8.771929824561403E-3</v>
      </c>
      <c r="AG53" s="81">
        <v>2539</v>
      </c>
      <c r="AH53" s="82">
        <v>8.1168260301080226E-3</v>
      </c>
    </row>
    <row r="54" spans="1:34" s="1" customFormat="1" ht="15" customHeight="1">
      <c r="A54" s="233" t="s">
        <v>1806</v>
      </c>
      <c r="B54" s="6" t="s">
        <v>1591</v>
      </c>
      <c r="C54" s="75">
        <v>0</v>
      </c>
      <c r="D54" s="76"/>
      <c r="E54" s="75">
        <v>2</v>
      </c>
      <c r="F54" s="76">
        <v>1.1113827824579341E-5</v>
      </c>
      <c r="G54" s="75">
        <v>0</v>
      </c>
      <c r="H54" s="76"/>
      <c r="I54" s="75">
        <v>0</v>
      </c>
      <c r="J54" s="76"/>
      <c r="K54" s="75">
        <v>0</v>
      </c>
      <c r="L54" s="76"/>
      <c r="M54" s="75">
        <v>0</v>
      </c>
      <c r="N54" s="76"/>
      <c r="O54" s="75">
        <v>0</v>
      </c>
      <c r="P54" s="76"/>
      <c r="Q54" s="75">
        <v>330</v>
      </c>
      <c r="R54" s="76">
        <v>9.6094487088395277E-4</v>
      </c>
      <c r="S54" s="75">
        <v>0</v>
      </c>
      <c r="T54" s="76"/>
      <c r="U54" s="75">
        <v>0</v>
      </c>
      <c r="V54" s="76"/>
      <c r="W54" s="75">
        <v>0</v>
      </c>
      <c r="X54" s="76"/>
      <c r="Y54" s="75">
        <v>0</v>
      </c>
      <c r="Z54" s="76"/>
      <c r="AA54" s="75">
        <v>0</v>
      </c>
      <c r="AB54" s="76"/>
      <c r="AC54" s="75">
        <v>2</v>
      </c>
      <c r="AD54" s="76">
        <v>1.7965577952642736E-5</v>
      </c>
      <c r="AE54" s="75">
        <v>0</v>
      </c>
      <c r="AF54" s="76"/>
      <c r="AG54" s="81">
        <v>334</v>
      </c>
      <c r="AH54" s="82">
        <v>2.5649756661873756E-4</v>
      </c>
    </row>
    <row r="55" spans="1:34" s="1" customFormat="1" ht="15" customHeight="1">
      <c r="A55" s="233"/>
      <c r="B55" s="6" t="s">
        <v>1592</v>
      </c>
      <c r="C55" s="75">
        <v>8</v>
      </c>
      <c r="D55" s="76">
        <v>7.1304425330897097E-5</v>
      </c>
      <c r="E55" s="75">
        <v>0</v>
      </c>
      <c r="F55" s="76"/>
      <c r="G55" s="75">
        <v>0</v>
      </c>
      <c r="H55" s="76"/>
      <c r="I55" s="75">
        <v>0</v>
      </c>
      <c r="J55" s="76"/>
      <c r="K55" s="75">
        <v>0</v>
      </c>
      <c r="L55" s="76"/>
      <c r="M55" s="75">
        <v>0</v>
      </c>
      <c r="N55" s="76"/>
      <c r="O55" s="75">
        <v>0</v>
      </c>
      <c r="P55" s="76"/>
      <c r="Q55" s="75">
        <v>267</v>
      </c>
      <c r="R55" s="76">
        <v>9.1896580208161239E-4</v>
      </c>
      <c r="S55" s="75">
        <v>1</v>
      </c>
      <c r="T55" s="76">
        <v>1.5948200245602283E-5</v>
      </c>
      <c r="U55" s="75">
        <v>0</v>
      </c>
      <c r="V55" s="76"/>
      <c r="W55" s="75">
        <v>1</v>
      </c>
      <c r="X55" s="76">
        <v>1.2554297335978105E-5</v>
      </c>
      <c r="Y55" s="75">
        <v>0</v>
      </c>
      <c r="Z55" s="76"/>
      <c r="AA55" s="75">
        <v>0</v>
      </c>
      <c r="AB55" s="76"/>
      <c r="AC55" s="75">
        <v>0</v>
      </c>
      <c r="AD55" s="76"/>
      <c r="AE55" s="75">
        <v>1</v>
      </c>
      <c r="AF55" s="76">
        <v>1.0257462303826033E-4</v>
      </c>
      <c r="AG55" s="81">
        <v>278</v>
      </c>
      <c r="AH55" s="82">
        <v>2.3964794165693277E-4</v>
      </c>
    </row>
    <row r="56" spans="1:34" s="1" customFormat="1" ht="15" customHeight="1">
      <c r="A56" s="233"/>
      <c r="B56" s="6" t="s">
        <v>864</v>
      </c>
      <c r="C56" s="75">
        <v>6</v>
      </c>
      <c r="D56" s="76">
        <v>1.9878739687903787E-4</v>
      </c>
      <c r="E56" s="75">
        <v>0</v>
      </c>
      <c r="F56" s="76"/>
      <c r="G56" s="75">
        <v>0</v>
      </c>
      <c r="H56" s="76"/>
      <c r="I56" s="75">
        <v>0</v>
      </c>
      <c r="J56" s="76"/>
      <c r="K56" s="75">
        <v>0</v>
      </c>
      <c r="L56" s="76"/>
      <c r="M56" s="75">
        <v>0</v>
      </c>
      <c r="N56" s="76"/>
      <c r="O56" s="75">
        <v>0</v>
      </c>
      <c r="P56" s="76"/>
      <c r="Q56" s="75">
        <v>278</v>
      </c>
      <c r="R56" s="76">
        <v>2.2616335828180931E-3</v>
      </c>
      <c r="S56" s="75">
        <v>0</v>
      </c>
      <c r="T56" s="76"/>
      <c r="U56" s="75">
        <v>0</v>
      </c>
      <c r="V56" s="76"/>
      <c r="W56" s="75">
        <v>0</v>
      </c>
      <c r="X56" s="76"/>
      <c r="Y56" s="75">
        <v>0</v>
      </c>
      <c r="Z56" s="76"/>
      <c r="AA56" s="75">
        <v>0</v>
      </c>
      <c r="AB56" s="76"/>
      <c r="AC56" s="75">
        <v>0</v>
      </c>
      <c r="AD56" s="76"/>
      <c r="AE56" s="75">
        <v>0</v>
      </c>
      <c r="AF56" s="76"/>
      <c r="AG56" s="81">
        <v>284</v>
      </c>
      <c r="AH56" s="82">
        <v>9.0790807111094062E-4</v>
      </c>
    </row>
    <row r="57" spans="1:34" s="1" customFormat="1" ht="18" customHeight="1">
      <c r="A57" s="225" t="s">
        <v>1612</v>
      </c>
      <c r="B57" s="9" t="s">
        <v>1591</v>
      </c>
      <c r="C57" s="81">
        <v>13160</v>
      </c>
      <c r="D57" s="82">
        <v>9.7648569032937838E-2</v>
      </c>
      <c r="E57" s="81">
        <v>20414</v>
      </c>
      <c r="F57" s="82">
        <v>0.11343884060548134</v>
      </c>
      <c r="G57" s="81">
        <v>3623</v>
      </c>
      <c r="H57" s="82">
        <v>6.0605553696888595E-2</v>
      </c>
      <c r="I57" s="81">
        <v>4341</v>
      </c>
      <c r="J57" s="82">
        <v>8.9847873331263581E-2</v>
      </c>
      <c r="K57" s="81">
        <v>2543</v>
      </c>
      <c r="L57" s="82">
        <v>6.2845986555950972E-2</v>
      </c>
      <c r="M57" s="81">
        <v>1160</v>
      </c>
      <c r="N57" s="82">
        <v>5.3726089574359689E-2</v>
      </c>
      <c r="O57" s="81">
        <v>4826</v>
      </c>
      <c r="P57" s="82">
        <v>0.10664486332397852</v>
      </c>
      <c r="Q57" s="81">
        <v>28248</v>
      </c>
      <c r="R57" s="82">
        <v>8.2256880947666366E-2</v>
      </c>
      <c r="S57" s="81">
        <v>3867</v>
      </c>
      <c r="T57" s="82">
        <v>5.4542377184445476E-2</v>
      </c>
      <c r="U57" s="81">
        <v>4614</v>
      </c>
      <c r="V57" s="82">
        <v>6.8752793920429142E-2</v>
      </c>
      <c r="W57" s="81">
        <v>7205</v>
      </c>
      <c r="X57" s="82">
        <v>7.6760810969178486E-2</v>
      </c>
      <c r="Y57" s="81">
        <v>6126</v>
      </c>
      <c r="Z57" s="82">
        <v>6.4283240815555573E-2</v>
      </c>
      <c r="AA57" s="81">
        <v>1105</v>
      </c>
      <c r="AB57" s="82">
        <v>5.1729787931276625E-2</v>
      </c>
      <c r="AC57" s="81">
        <v>7876</v>
      </c>
      <c r="AD57" s="82">
        <v>7.0748445977507096E-2</v>
      </c>
      <c r="AE57" s="81">
        <v>691</v>
      </c>
      <c r="AF57" s="82">
        <v>6.3945955950397926E-2</v>
      </c>
      <c r="AG57" s="81">
        <v>109799</v>
      </c>
      <c r="AH57" s="82">
        <v>8.1632395122234094E-2</v>
      </c>
    </row>
    <row r="58" spans="1:34" s="1" customFormat="1" ht="18.75" customHeight="1">
      <c r="A58" s="225"/>
      <c r="B58" s="9" t="s">
        <v>1592</v>
      </c>
      <c r="C58" s="81">
        <v>11352</v>
      </c>
      <c r="D58" s="82">
        <v>0.10118097954454298</v>
      </c>
      <c r="E58" s="81">
        <v>17977</v>
      </c>
      <c r="F58" s="82">
        <v>0.11604278420057192</v>
      </c>
      <c r="G58" s="81">
        <v>3161</v>
      </c>
      <c r="H58" s="82">
        <v>6.0215258596056767E-2</v>
      </c>
      <c r="I58" s="81">
        <v>3958</v>
      </c>
      <c r="J58" s="82">
        <v>9.0443763996161053E-2</v>
      </c>
      <c r="K58" s="81">
        <v>2330</v>
      </c>
      <c r="L58" s="82">
        <v>6.5434733767692654E-2</v>
      </c>
      <c r="M58" s="81">
        <v>1042</v>
      </c>
      <c r="N58" s="82">
        <v>5.1871764237355636E-2</v>
      </c>
      <c r="O58" s="81">
        <v>4226</v>
      </c>
      <c r="P58" s="82">
        <v>0.10572136191929553</v>
      </c>
      <c r="Q58" s="81">
        <v>25232</v>
      </c>
      <c r="R58" s="82">
        <v>8.68439892064541E-2</v>
      </c>
      <c r="S58" s="81">
        <v>3558</v>
      </c>
      <c r="T58" s="82">
        <v>5.6743696473852925E-2</v>
      </c>
      <c r="U58" s="81">
        <v>4144</v>
      </c>
      <c r="V58" s="82">
        <v>7.1874566393783826E-2</v>
      </c>
      <c r="W58" s="81">
        <v>6261</v>
      </c>
      <c r="X58" s="82">
        <v>7.8602455620558911E-2</v>
      </c>
      <c r="Y58" s="81">
        <v>5184</v>
      </c>
      <c r="Z58" s="82">
        <v>6.3307525095864986E-2</v>
      </c>
      <c r="AA58" s="81">
        <v>927</v>
      </c>
      <c r="AB58" s="82">
        <v>4.9274437888693991E-2</v>
      </c>
      <c r="AC58" s="81">
        <v>7170</v>
      </c>
      <c r="AD58" s="82">
        <v>7.2277497202649171E-2</v>
      </c>
      <c r="AE58" s="81">
        <v>613</v>
      </c>
      <c r="AF58" s="82">
        <v>6.2878243922453586E-2</v>
      </c>
      <c r="AG58" s="81">
        <v>97135</v>
      </c>
      <c r="AH58" s="82">
        <v>8.3734542492252387E-2</v>
      </c>
    </row>
    <row r="59" spans="1:34" s="1" customFormat="1" ht="18" customHeight="1">
      <c r="A59" s="225"/>
      <c r="B59" s="9" t="s">
        <v>864</v>
      </c>
      <c r="C59" s="81">
        <v>2883</v>
      </c>
      <c r="D59" s="82">
        <v>9.5517344200377691E-2</v>
      </c>
      <c r="E59" s="81">
        <v>2831</v>
      </c>
      <c r="F59" s="82">
        <v>0.12124197002141328</v>
      </c>
      <c r="G59" s="81">
        <v>694</v>
      </c>
      <c r="H59" s="82">
        <v>5.2109926415377684E-2</v>
      </c>
      <c r="I59" s="81">
        <v>877</v>
      </c>
      <c r="J59" s="82">
        <v>8.4652509652509658E-2</v>
      </c>
      <c r="K59" s="81">
        <v>574</v>
      </c>
      <c r="L59" s="82">
        <v>8.0268493916934691E-2</v>
      </c>
      <c r="M59" s="81">
        <v>219</v>
      </c>
      <c r="N59" s="82">
        <v>0.11184882533197139</v>
      </c>
      <c r="O59" s="81">
        <v>1025</v>
      </c>
      <c r="P59" s="82">
        <v>8.8392549154880998E-2</v>
      </c>
      <c r="Q59" s="81">
        <v>10118</v>
      </c>
      <c r="R59" s="82">
        <v>8.2313699967458506E-2</v>
      </c>
      <c r="S59" s="81">
        <v>528</v>
      </c>
      <c r="T59" s="82">
        <v>4.0965164093412991E-2</v>
      </c>
      <c r="U59" s="81">
        <v>607</v>
      </c>
      <c r="V59" s="82">
        <v>4.4701377126445244E-2</v>
      </c>
      <c r="W59" s="81">
        <v>1495</v>
      </c>
      <c r="X59" s="82">
        <v>7.5677043786383194E-2</v>
      </c>
      <c r="Y59" s="81">
        <v>2681</v>
      </c>
      <c r="Z59" s="82">
        <v>0.13465595178302361</v>
      </c>
      <c r="AA59" s="81">
        <v>86</v>
      </c>
      <c r="AB59" s="82">
        <v>4.8752834467120185E-2</v>
      </c>
      <c r="AC59" s="81">
        <v>1450</v>
      </c>
      <c r="AD59" s="82">
        <v>6.3694267515923567E-2</v>
      </c>
      <c r="AE59" s="81">
        <v>84</v>
      </c>
      <c r="AF59" s="82">
        <v>0.14736842105263157</v>
      </c>
      <c r="AG59" s="81">
        <v>26152</v>
      </c>
      <c r="AH59" s="82">
        <v>8.3604267167934218E-2</v>
      </c>
    </row>
    <row r="60" spans="1:34" s="1" customFormat="1" ht="18" customHeight="1">
      <c r="A60" s="233" t="s">
        <v>1613</v>
      </c>
      <c r="B60" s="14" t="s">
        <v>1591</v>
      </c>
      <c r="C60" s="83">
        <v>121552</v>
      </c>
      <c r="D60" s="84">
        <v>0.90192848503736023</v>
      </c>
      <c r="E60" s="83">
        <v>159522</v>
      </c>
      <c r="F60" s="84">
        <v>0.88645002111627291</v>
      </c>
      <c r="G60" s="83">
        <v>56149</v>
      </c>
      <c r="H60" s="84">
        <v>0.9392606222816996</v>
      </c>
      <c r="I60" s="83">
        <v>43973</v>
      </c>
      <c r="J60" s="84">
        <v>0.91013142916278589</v>
      </c>
      <c r="K60" s="83">
        <v>37722</v>
      </c>
      <c r="L60" s="84">
        <v>0.93223606168446027</v>
      </c>
      <c r="M60" s="83">
        <v>20430</v>
      </c>
      <c r="N60" s="84">
        <v>0.94622759483117969</v>
      </c>
      <c r="O60" s="83">
        <v>40419</v>
      </c>
      <c r="P60" s="84">
        <v>0.89317835281638791</v>
      </c>
      <c r="Q60" s="83">
        <v>315044</v>
      </c>
      <c r="R60" s="84">
        <v>0.91739368455383041</v>
      </c>
      <c r="S60" s="83">
        <v>67030</v>
      </c>
      <c r="T60" s="84">
        <v>0.9454294136729714</v>
      </c>
      <c r="U60" s="83">
        <v>62495</v>
      </c>
      <c r="V60" s="84">
        <v>0.93123230517061539</v>
      </c>
      <c r="W60" s="83">
        <v>86656</v>
      </c>
      <c r="X60" s="84">
        <v>0.92321788138030958</v>
      </c>
      <c r="Y60" s="83">
        <v>88853</v>
      </c>
      <c r="Z60" s="84">
        <v>0.93237982307942535</v>
      </c>
      <c r="AA60" s="83">
        <v>20256</v>
      </c>
      <c r="AB60" s="84">
        <v>0.94827021206872342</v>
      </c>
      <c r="AC60" s="83">
        <v>103343</v>
      </c>
      <c r="AD60" s="84">
        <v>0.92830836117997917</v>
      </c>
      <c r="AE60" s="83">
        <v>10115</v>
      </c>
      <c r="AF60" s="84">
        <v>0.93605404404960202</v>
      </c>
      <c r="AG60" s="81">
        <v>1233559</v>
      </c>
      <c r="AH60" s="82">
        <v>0.91711559936418341</v>
      </c>
    </row>
    <row r="61" spans="1:34" s="1" customFormat="1" ht="18" customHeight="1">
      <c r="A61" s="233"/>
      <c r="B61" s="14" t="s">
        <v>1592</v>
      </c>
      <c r="C61" s="83">
        <v>100794</v>
      </c>
      <c r="D61" s="84">
        <v>0.89838228085030525</v>
      </c>
      <c r="E61" s="83">
        <v>136923</v>
      </c>
      <c r="F61" s="84">
        <v>0.88384747961811805</v>
      </c>
      <c r="G61" s="83">
        <v>49327</v>
      </c>
      <c r="H61" s="84">
        <v>0.93965139537098774</v>
      </c>
      <c r="I61" s="83">
        <v>39803</v>
      </c>
      <c r="J61" s="84">
        <v>0.90953338512865045</v>
      </c>
      <c r="K61" s="83">
        <v>33089</v>
      </c>
      <c r="L61" s="84">
        <v>0.9292574702314087</v>
      </c>
      <c r="M61" s="83">
        <v>19045</v>
      </c>
      <c r="N61" s="84">
        <v>0.94807845479888486</v>
      </c>
      <c r="O61" s="83">
        <v>35740</v>
      </c>
      <c r="P61" s="84">
        <v>0.8941035198759163</v>
      </c>
      <c r="Q61" s="83">
        <v>265211</v>
      </c>
      <c r="R61" s="84">
        <v>0.91280838702571732</v>
      </c>
      <c r="S61" s="83">
        <v>59143</v>
      </c>
      <c r="T61" s="84">
        <v>0.94322440712565592</v>
      </c>
      <c r="U61" s="83">
        <v>53511</v>
      </c>
      <c r="V61" s="84">
        <v>0.92810808935756905</v>
      </c>
      <c r="W61" s="83">
        <v>73391</v>
      </c>
      <c r="X61" s="84">
        <v>0.92137243578476913</v>
      </c>
      <c r="Y61" s="83">
        <v>76389</v>
      </c>
      <c r="Z61" s="84">
        <v>0.93287008768287616</v>
      </c>
      <c r="AA61" s="83">
        <v>17886</v>
      </c>
      <c r="AB61" s="84">
        <v>0.95072556211130599</v>
      </c>
      <c r="AC61" s="83">
        <v>91930</v>
      </c>
      <c r="AD61" s="84">
        <v>0.92670436789951716</v>
      </c>
      <c r="AE61" s="83">
        <v>9136</v>
      </c>
      <c r="AF61" s="84">
        <v>0.93712175607754644</v>
      </c>
      <c r="AG61" s="81">
        <v>1061318</v>
      </c>
      <c r="AH61" s="82">
        <v>0.91490170555198769</v>
      </c>
    </row>
    <row r="62" spans="1:34" s="1" customFormat="1" ht="18" customHeight="1">
      <c r="A62" s="233"/>
      <c r="B62" s="14" t="s">
        <v>864</v>
      </c>
      <c r="C62" s="83">
        <v>27298</v>
      </c>
      <c r="D62" s="84">
        <v>0.90441639333399593</v>
      </c>
      <c r="E62" s="83">
        <v>20518</v>
      </c>
      <c r="F62" s="84">
        <v>0.87871520342612419</v>
      </c>
      <c r="G62" s="83">
        <v>12623</v>
      </c>
      <c r="H62" s="84">
        <v>0.94781498723532065</v>
      </c>
      <c r="I62" s="83">
        <v>9483</v>
      </c>
      <c r="J62" s="84">
        <v>0.9153474903474903</v>
      </c>
      <c r="K62" s="83">
        <v>6531</v>
      </c>
      <c r="L62" s="84">
        <v>0.91329883932317157</v>
      </c>
      <c r="M62" s="83">
        <v>1739</v>
      </c>
      <c r="N62" s="84">
        <v>0.88815117466802862</v>
      </c>
      <c r="O62" s="83">
        <v>10542</v>
      </c>
      <c r="P62" s="84">
        <v>0.90910658847878578</v>
      </c>
      <c r="Q62" s="83">
        <v>112750</v>
      </c>
      <c r="R62" s="84">
        <v>0.9172632606573381</v>
      </c>
      <c r="S62" s="83">
        <v>12361</v>
      </c>
      <c r="T62" s="84">
        <v>0.959034835906587</v>
      </c>
      <c r="U62" s="83">
        <v>12972</v>
      </c>
      <c r="V62" s="84">
        <v>0.95529862287355471</v>
      </c>
      <c r="W62" s="83">
        <v>18252</v>
      </c>
      <c r="X62" s="84">
        <v>0.9239179954441914</v>
      </c>
      <c r="Y62" s="83">
        <v>16637</v>
      </c>
      <c r="Z62" s="84">
        <v>0.83561024610748369</v>
      </c>
      <c r="AA62" s="83">
        <v>1678</v>
      </c>
      <c r="AB62" s="84">
        <v>0.9512471655328798</v>
      </c>
      <c r="AC62" s="83">
        <v>21307</v>
      </c>
      <c r="AD62" s="84">
        <v>0.93595431583571276</v>
      </c>
      <c r="AE62" s="83">
        <v>486</v>
      </c>
      <c r="AF62" s="84">
        <v>0.85263157894736841</v>
      </c>
      <c r="AG62" s="81">
        <v>285177</v>
      </c>
      <c r="AH62" s="82">
        <v>0.91167077463100255</v>
      </c>
    </row>
    <row r="63" spans="1:34" s="1" customFormat="1" ht="18" customHeight="1">
      <c r="A63" s="233" t="s">
        <v>1614</v>
      </c>
      <c r="B63" s="14" t="s">
        <v>1591</v>
      </c>
      <c r="C63" s="83">
        <v>57</v>
      </c>
      <c r="D63" s="84">
        <v>4.229459297019344E-4</v>
      </c>
      <c r="E63" s="83">
        <v>20</v>
      </c>
      <c r="F63" s="84">
        <v>1.1113827824579342E-4</v>
      </c>
      <c r="G63" s="83">
        <v>8</v>
      </c>
      <c r="H63" s="84">
        <v>1.3382402141184343E-4</v>
      </c>
      <c r="I63" s="83">
        <v>1</v>
      </c>
      <c r="J63" s="84">
        <v>2.069750595053296E-5</v>
      </c>
      <c r="K63" s="83">
        <v>199</v>
      </c>
      <c r="L63" s="84">
        <v>4.9179517595887706E-3</v>
      </c>
      <c r="M63" s="83">
        <v>1</v>
      </c>
      <c r="N63" s="84">
        <v>4.6315594460654902E-5</v>
      </c>
      <c r="O63" s="83">
        <v>8</v>
      </c>
      <c r="P63" s="84">
        <v>1.7678385963361545E-4</v>
      </c>
      <c r="Q63" s="83">
        <v>120</v>
      </c>
      <c r="R63" s="84">
        <v>3.4943449850325558E-4</v>
      </c>
      <c r="S63" s="83">
        <v>2</v>
      </c>
      <c r="T63" s="84">
        <v>2.8209142583111185E-5</v>
      </c>
      <c r="U63" s="83">
        <v>1</v>
      </c>
      <c r="V63" s="84">
        <v>1.4900908955446282E-5</v>
      </c>
      <c r="W63" s="83">
        <v>2</v>
      </c>
      <c r="X63" s="84">
        <v>2.1307650511916304E-5</v>
      </c>
      <c r="Y63" s="83">
        <v>318</v>
      </c>
      <c r="Z63" s="84">
        <v>3.3369361050190455E-3</v>
      </c>
      <c r="AA63" s="83"/>
      <c r="AB63" s="84"/>
      <c r="AC63" s="83">
        <v>105</v>
      </c>
      <c r="AD63" s="84">
        <v>9.431928425137437E-4</v>
      </c>
      <c r="AE63" s="83"/>
      <c r="AF63" s="84"/>
      <c r="AG63" s="81">
        <v>842</v>
      </c>
      <c r="AH63" s="82">
        <v>6.2600275679123771E-4</v>
      </c>
    </row>
    <row r="64" spans="1:34" s="1" customFormat="1" ht="18" customHeight="1">
      <c r="A64" s="233"/>
      <c r="B64" s="14" t="s">
        <v>1592</v>
      </c>
      <c r="C64" s="83">
        <v>49</v>
      </c>
      <c r="D64" s="84">
        <v>4.3673960515174475E-4</v>
      </c>
      <c r="E64" s="83">
        <v>17</v>
      </c>
      <c r="F64" s="84">
        <v>1.0973618130999181E-4</v>
      </c>
      <c r="G64" s="83">
        <v>7</v>
      </c>
      <c r="H64" s="84">
        <v>1.3334603295551959E-4</v>
      </c>
      <c r="I64" s="83">
        <v>1</v>
      </c>
      <c r="J64" s="84">
        <v>2.2850875188519722E-5</v>
      </c>
      <c r="K64" s="83">
        <v>189</v>
      </c>
      <c r="L64" s="84">
        <v>5.3077960008986744E-3</v>
      </c>
      <c r="M64" s="83">
        <v>1</v>
      </c>
      <c r="N64" s="84">
        <v>4.9780963759458382E-5</v>
      </c>
      <c r="O64" s="83">
        <v>7</v>
      </c>
      <c r="P64" s="84">
        <v>1.7511820478823207E-4</v>
      </c>
      <c r="Q64" s="83">
        <v>101</v>
      </c>
      <c r="R64" s="84">
        <v>3.4762376782862493E-4</v>
      </c>
      <c r="S64" s="83">
        <v>2</v>
      </c>
      <c r="T64" s="84">
        <v>3.1896400491204566E-5</v>
      </c>
      <c r="U64" s="83">
        <v>1</v>
      </c>
      <c r="V64" s="84">
        <v>1.7344248647148605E-5</v>
      </c>
      <c r="W64" s="83">
        <v>2</v>
      </c>
      <c r="X64" s="84">
        <v>2.510859467195621E-5</v>
      </c>
      <c r="Y64" s="83">
        <v>313</v>
      </c>
      <c r="Z64" s="84">
        <v>3.8223872212588233E-3</v>
      </c>
      <c r="AA64" s="83"/>
      <c r="AB64" s="84"/>
      <c r="AC64" s="83">
        <v>101</v>
      </c>
      <c r="AD64" s="84">
        <v>1.0181348978336913E-3</v>
      </c>
      <c r="AE64" s="83"/>
      <c r="AF64" s="84"/>
      <c r="AG64" s="81">
        <v>791</v>
      </c>
      <c r="AH64" s="82">
        <v>6.8187597787997781E-4</v>
      </c>
    </row>
    <row r="65" spans="1:34" s="1" customFormat="1" ht="18" customHeight="1">
      <c r="A65" s="233"/>
      <c r="B65" s="14" t="s">
        <v>864</v>
      </c>
      <c r="C65" s="83">
        <v>2</v>
      </c>
      <c r="D65" s="84">
        <v>6.6262465626345962E-5</v>
      </c>
      <c r="E65" s="83">
        <v>1</v>
      </c>
      <c r="F65" s="84">
        <v>4.2826552462526769E-5</v>
      </c>
      <c r="G65" s="83">
        <v>1</v>
      </c>
      <c r="H65" s="84">
        <v>7.5086349301696948E-5</v>
      </c>
      <c r="I65" s="83"/>
      <c r="J65" s="84"/>
      <c r="K65" s="83">
        <v>46</v>
      </c>
      <c r="L65" s="84">
        <v>6.4326667598937209E-3</v>
      </c>
      <c r="M65" s="83"/>
      <c r="N65" s="84"/>
      <c r="O65" s="83">
        <v>29</v>
      </c>
      <c r="P65" s="84">
        <v>2.5008623663332185E-3</v>
      </c>
      <c r="Q65" s="83">
        <v>52</v>
      </c>
      <c r="R65" s="84">
        <v>4.2303937520338431E-4</v>
      </c>
      <c r="S65" s="83"/>
      <c r="T65" s="84"/>
      <c r="U65" s="83"/>
      <c r="V65" s="84"/>
      <c r="W65" s="83">
        <v>8</v>
      </c>
      <c r="X65" s="84">
        <v>4.0496076942546193E-4</v>
      </c>
      <c r="Y65" s="83">
        <v>592</v>
      </c>
      <c r="Z65" s="84">
        <v>2.9733802109492717E-2</v>
      </c>
      <c r="AA65" s="83"/>
      <c r="AB65" s="84"/>
      <c r="AC65" s="83">
        <v>8</v>
      </c>
      <c r="AD65" s="84">
        <v>3.5141664836371624E-4</v>
      </c>
      <c r="AE65" s="83"/>
      <c r="AF65" s="84"/>
      <c r="AG65" s="81">
        <v>739</v>
      </c>
      <c r="AH65" s="82">
        <v>2.3624791005316379E-3</v>
      </c>
    </row>
    <row r="66" spans="1:34" s="1" customFormat="1" ht="18" customHeight="1">
      <c r="A66" s="225" t="s">
        <v>839</v>
      </c>
      <c r="B66" s="9" t="s">
        <v>1591</v>
      </c>
      <c r="C66" s="81">
        <v>134769</v>
      </c>
      <c r="D66" s="82">
        <v>1</v>
      </c>
      <c r="E66" s="81">
        <v>179956</v>
      </c>
      <c r="F66" s="82">
        <v>1</v>
      </c>
      <c r="G66" s="81">
        <v>59780</v>
      </c>
      <c r="H66" s="82">
        <v>1</v>
      </c>
      <c r="I66" s="81">
        <v>48315</v>
      </c>
      <c r="J66" s="82">
        <v>1</v>
      </c>
      <c r="K66" s="81">
        <v>40464</v>
      </c>
      <c r="L66" s="82">
        <v>1</v>
      </c>
      <c r="M66" s="81">
        <v>21591</v>
      </c>
      <c r="N66" s="82">
        <v>1</v>
      </c>
      <c r="O66" s="81">
        <v>45253</v>
      </c>
      <c r="P66" s="82">
        <v>1</v>
      </c>
      <c r="Q66" s="81">
        <v>343412</v>
      </c>
      <c r="R66" s="82">
        <v>1</v>
      </c>
      <c r="S66" s="81">
        <v>70899</v>
      </c>
      <c r="T66" s="82">
        <v>1</v>
      </c>
      <c r="U66" s="81">
        <v>67110</v>
      </c>
      <c r="V66" s="82">
        <v>1</v>
      </c>
      <c r="W66" s="81">
        <v>93863</v>
      </c>
      <c r="X66" s="82">
        <v>1</v>
      </c>
      <c r="Y66" s="81">
        <v>95297</v>
      </c>
      <c r="Z66" s="82">
        <v>1</v>
      </c>
      <c r="AA66" s="81">
        <v>21361</v>
      </c>
      <c r="AB66" s="82">
        <v>1</v>
      </c>
      <c r="AC66" s="81">
        <v>111324</v>
      </c>
      <c r="AD66" s="82">
        <v>1</v>
      </c>
      <c r="AE66" s="81">
        <v>10806</v>
      </c>
      <c r="AF66" s="82">
        <v>1</v>
      </c>
      <c r="AG66" s="81">
        <v>1344200</v>
      </c>
      <c r="AH66" s="82">
        <v>1</v>
      </c>
    </row>
    <row r="67" spans="1:34" s="1" customFormat="1" ht="18" customHeight="1">
      <c r="A67" s="225"/>
      <c r="B67" s="9" t="s">
        <v>1592</v>
      </c>
      <c r="C67" s="81">
        <v>112195</v>
      </c>
      <c r="D67" s="82">
        <v>1</v>
      </c>
      <c r="E67" s="81">
        <v>154917</v>
      </c>
      <c r="F67" s="82">
        <v>1</v>
      </c>
      <c r="G67" s="81">
        <v>52495</v>
      </c>
      <c r="H67" s="82">
        <v>1</v>
      </c>
      <c r="I67" s="81">
        <v>43762</v>
      </c>
      <c r="J67" s="82">
        <v>1</v>
      </c>
      <c r="K67" s="81">
        <v>35608</v>
      </c>
      <c r="L67" s="82">
        <v>1</v>
      </c>
      <c r="M67" s="81">
        <v>20088</v>
      </c>
      <c r="N67" s="82">
        <v>1</v>
      </c>
      <c r="O67" s="81">
        <v>39973</v>
      </c>
      <c r="P67" s="82">
        <v>1</v>
      </c>
      <c r="Q67" s="81">
        <v>290544</v>
      </c>
      <c r="R67" s="82">
        <v>1</v>
      </c>
      <c r="S67" s="81">
        <v>62703</v>
      </c>
      <c r="T67" s="82">
        <v>1</v>
      </c>
      <c r="U67" s="81">
        <v>57656</v>
      </c>
      <c r="V67" s="82">
        <v>1</v>
      </c>
      <c r="W67" s="81">
        <v>79654</v>
      </c>
      <c r="X67" s="82">
        <v>1</v>
      </c>
      <c r="Y67" s="81">
        <v>81886</v>
      </c>
      <c r="Z67" s="82">
        <v>1</v>
      </c>
      <c r="AA67" s="81">
        <v>18813</v>
      </c>
      <c r="AB67" s="82">
        <v>1</v>
      </c>
      <c r="AC67" s="81">
        <v>99201</v>
      </c>
      <c r="AD67" s="82">
        <v>1</v>
      </c>
      <c r="AE67" s="81">
        <v>9749</v>
      </c>
      <c r="AF67" s="82">
        <v>1</v>
      </c>
      <c r="AG67" s="81">
        <v>1159244</v>
      </c>
      <c r="AH67" s="82">
        <v>1</v>
      </c>
    </row>
    <row r="68" spans="1:34" s="1" customFormat="1" ht="18" customHeight="1">
      <c r="A68" s="225"/>
      <c r="B68" s="9" t="s">
        <v>864</v>
      </c>
      <c r="C68" s="81">
        <v>30183</v>
      </c>
      <c r="D68" s="82">
        <v>1</v>
      </c>
      <c r="E68" s="81">
        <v>23350</v>
      </c>
      <c r="F68" s="82">
        <v>1</v>
      </c>
      <c r="G68" s="81">
        <v>13318</v>
      </c>
      <c r="H68" s="82">
        <v>1</v>
      </c>
      <c r="I68" s="81">
        <v>10360</v>
      </c>
      <c r="J68" s="82">
        <v>1</v>
      </c>
      <c r="K68" s="81">
        <v>7151</v>
      </c>
      <c r="L68" s="82">
        <v>1</v>
      </c>
      <c r="M68" s="81">
        <v>1958</v>
      </c>
      <c r="N68" s="82">
        <v>1</v>
      </c>
      <c r="O68" s="81">
        <v>11596</v>
      </c>
      <c r="P68" s="82">
        <v>1</v>
      </c>
      <c r="Q68" s="81">
        <v>122920</v>
      </c>
      <c r="R68" s="82">
        <v>1</v>
      </c>
      <c r="S68" s="81">
        <v>12889</v>
      </c>
      <c r="T68" s="82">
        <v>1</v>
      </c>
      <c r="U68" s="81">
        <v>13579</v>
      </c>
      <c r="V68" s="82">
        <v>1</v>
      </c>
      <c r="W68" s="81">
        <v>19755</v>
      </c>
      <c r="X68" s="82">
        <v>1</v>
      </c>
      <c r="Y68" s="81">
        <v>19910</v>
      </c>
      <c r="Z68" s="82">
        <v>1</v>
      </c>
      <c r="AA68" s="81">
        <v>1764</v>
      </c>
      <c r="AB68" s="82">
        <v>1</v>
      </c>
      <c r="AC68" s="81">
        <v>22765</v>
      </c>
      <c r="AD68" s="82">
        <v>1</v>
      </c>
      <c r="AE68" s="81">
        <v>570</v>
      </c>
      <c r="AF68" s="82">
        <v>1</v>
      </c>
      <c r="AG68" s="81">
        <v>312068</v>
      </c>
      <c r="AH68" s="82">
        <v>1</v>
      </c>
    </row>
  </sheetData>
  <mergeCells count="44">
    <mergeCell ref="A51:A53"/>
    <mergeCell ref="A54:A56"/>
    <mergeCell ref="A33:A35"/>
    <mergeCell ref="A57:A59"/>
    <mergeCell ref="A60:A62"/>
    <mergeCell ref="A63:A65"/>
    <mergeCell ref="A36:A38"/>
    <mergeCell ref="A66:A68"/>
    <mergeCell ref="A39:A41"/>
    <mergeCell ref="A42:A44"/>
    <mergeCell ref="A45:A47"/>
    <mergeCell ref="A48:A50"/>
    <mergeCell ref="A30:A32"/>
    <mergeCell ref="U10:V10"/>
    <mergeCell ref="W10:X10"/>
    <mergeCell ref="A27:A29"/>
    <mergeCell ref="A21:A23"/>
    <mergeCell ref="A24:A26"/>
    <mergeCell ref="A18:A20"/>
    <mergeCell ref="A12:A14"/>
    <mergeCell ref="A15:A17"/>
    <mergeCell ref="Q10:R10"/>
    <mergeCell ref="S10:T10"/>
    <mergeCell ref="AC10:AD10"/>
    <mergeCell ref="AE10:AF10"/>
    <mergeCell ref="AG10:AH10"/>
    <mergeCell ref="Y10:Z10"/>
    <mergeCell ref="AA10:AB10"/>
    <mergeCell ref="AG9:AH9"/>
    <mergeCell ref="A10:A11"/>
    <mergeCell ref="B10:B11"/>
    <mergeCell ref="C10:D10"/>
    <mergeCell ref="E10:F10"/>
    <mergeCell ref="G10:H10"/>
    <mergeCell ref="I10:J10"/>
    <mergeCell ref="K10:L10"/>
    <mergeCell ref="M10:N10"/>
    <mergeCell ref="O10:P10"/>
    <mergeCell ref="M2:T3"/>
    <mergeCell ref="X2:AC2"/>
    <mergeCell ref="K5:V6"/>
    <mergeCell ref="A6:A7"/>
    <mergeCell ref="A9:B9"/>
    <mergeCell ref="C9:AF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47"/>
  <sheetViews>
    <sheetView workbookViewId="0"/>
  </sheetViews>
  <sheetFormatPr defaultColWidth="8.85546875" defaultRowHeight="12.75"/>
  <cols>
    <col min="1" max="1" width="2.42578125" style="12" customWidth="1"/>
    <col min="2" max="2" width="18.28515625" style="12" customWidth="1"/>
    <col min="3" max="3" width="31" style="12" customWidth="1"/>
    <col min="4" max="4" width="2" style="12" customWidth="1"/>
    <col min="5" max="5" width="8" style="12" customWidth="1"/>
    <col min="6" max="6" width="21.140625" style="12" customWidth="1"/>
    <col min="7" max="7" width="12.28515625" style="12" customWidth="1"/>
    <col min="8" max="8" width="13.5703125" style="12" customWidth="1"/>
    <col min="9" max="9" width="31" style="12" customWidth="1"/>
    <col min="10" max="16384" width="8.85546875" style="12"/>
  </cols>
  <sheetData>
    <row r="1" spans="2:9" s="1" customFormat="1" ht="11.25" customHeight="1" thickBot="1"/>
    <row r="2" spans="2:9" s="1" customFormat="1" ht="15.75" customHeight="1" thickBot="1">
      <c r="F2" s="216" t="s">
        <v>0</v>
      </c>
      <c r="G2" s="216"/>
      <c r="I2" s="2" t="s">
        <v>1790</v>
      </c>
    </row>
    <row r="3" spans="2:9" s="1" customFormat="1" ht="3" customHeight="1" thickBot="1">
      <c r="F3" s="216"/>
      <c r="G3" s="216"/>
    </row>
    <row r="4" spans="2:9" s="1" customFormat="1" ht="37.5" customHeight="1"/>
    <row r="5" spans="2:9" s="1" customFormat="1" ht="18" customHeight="1" thickBot="1">
      <c r="E5" s="261" t="s">
        <v>1615</v>
      </c>
      <c r="F5" s="261"/>
    </row>
    <row r="6" spans="2:9" s="1" customFormat="1" ht="29.25" customHeight="1"/>
    <row r="7" spans="2:9" s="1" customFormat="1" ht="18" customHeight="1">
      <c r="B7" s="85" t="s">
        <v>1589</v>
      </c>
      <c r="C7" s="4" t="s">
        <v>1616</v>
      </c>
    </row>
    <row r="8" spans="2:9" s="1" customFormat="1" ht="18" customHeight="1">
      <c r="B8" s="224" t="s">
        <v>1792</v>
      </c>
      <c r="C8" s="53" t="s">
        <v>1637</v>
      </c>
    </row>
    <row r="9" spans="2:9" s="1" customFormat="1" ht="18" customHeight="1">
      <c r="B9" s="224"/>
      <c r="C9" s="53" t="s">
        <v>1639</v>
      </c>
    </row>
    <row r="10" spans="2:9" s="1" customFormat="1" ht="18" customHeight="1">
      <c r="B10" s="224"/>
      <c r="C10" s="53" t="s">
        <v>1652</v>
      </c>
    </row>
    <row r="11" spans="2:9" s="1" customFormat="1" ht="18" customHeight="1">
      <c r="B11" s="224"/>
      <c r="C11" s="53" t="s">
        <v>1807</v>
      </c>
    </row>
    <row r="12" spans="2:9" s="1" customFormat="1" ht="18" customHeight="1">
      <c r="B12" s="224"/>
      <c r="C12" s="53" t="s">
        <v>1640</v>
      </c>
    </row>
    <row r="13" spans="2:9" s="1" customFormat="1" ht="18" customHeight="1">
      <c r="B13" s="224"/>
      <c r="C13" s="53" t="s">
        <v>1642</v>
      </c>
    </row>
    <row r="14" spans="2:9" s="1" customFormat="1" ht="18" customHeight="1">
      <c r="B14" s="224"/>
      <c r="C14" s="53" t="s">
        <v>1643</v>
      </c>
    </row>
    <row r="15" spans="2:9" s="1" customFormat="1" ht="18" customHeight="1">
      <c r="B15" s="224"/>
      <c r="C15" s="53" t="s">
        <v>1644</v>
      </c>
    </row>
    <row r="16" spans="2:9" s="1" customFormat="1" ht="18" customHeight="1">
      <c r="B16" s="224"/>
      <c r="C16" s="53" t="s">
        <v>1646</v>
      </c>
    </row>
    <row r="17" spans="2:3" s="1" customFormat="1" ht="18" customHeight="1">
      <c r="B17" s="224"/>
      <c r="C17" s="53" t="s">
        <v>1655</v>
      </c>
    </row>
    <row r="18" spans="2:3" s="1" customFormat="1" ht="18" customHeight="1">
      <c r="B18" s="224"/>
      <c r="C18" s="53" t="s">
        <v>1656</v>
      </c>
    </row>
    <row r="19" spans="2:3" s="1" customFormat="1" ht="18" customHeight="1">
      <c r="B19" s="224"/>
      <c r="C19" s="53" t="s">
        <v>1808</v>
      </c>
    </row>
    <row r="20" spans="2:3" s="1" customFormat="1" ht="18" customHeight="1">
      <c r="B20" s="224"/>
      <c r="C20" s="53" t="s">
        <v>1658</v>
      </c>
    </row>
    <row r="21" spans="2:3" s="1" customFormat="1" ht="18" customHeight="1">
      <c r="B21" s="224"/>
      <c r="C21" s="53" t="s">
        <v>1649</v>
      </c>
    </row>
    <row r="22" spans="2:3" s="1" customFormat="1" ht="18" customHeight="1">
      <c r="B22" s="224"/>
      <c r="C22" s="53" t="s">
        <v>1659</v>
      </c>
    </row>
    <row r="23" spans="2:3" s="1" customFormat="1" ht="18" customHeight="1">
      <c r="B23" s="224"/>
      <c r="C23" s="53" t="s">
        <v>1650</v>
      </c>
    </row>
    <row r="24" spans="2:3" s="1" customFormat="1" ht="18" customHeight="1">
      <c r="B24" s="224"/>
      <c r="C24" s="53" t="s">
        <v>1661</v>
      </c>
    </row>
    <row r="25" spans="2:3" s="1" customFormat="1" ht="17.25" customHeight="1">
      <c r="B25" s="86" t="s">
        <v>1792</v>
      </c>
      <c r="C25" s="87"/>
    </row>
    <row r="26" spans="2:3" s="1" customFormat="1" ht="5.25" customHeight="1">
      <c r="B26" s="17"/>
      <c r="C26" s="17"/>
    </row>
    <row r="27" spans="2:3" s="1" customFormat="1" ht="18" customHeight="1">
      <c r="B27" s="85" t="s">
        <v>1589</v>
      </c>
      <c r="C27" s="4" t="s">
        <v>1616</v>
      </c>
    </row>
    <row r="28" spans="2:3" s="1" customFormat="1" ht="18" customHeight="1">
      <c r="B28" s="224" t="s">
        <v>1793</v>
      </c>
      <c r="C28" s="53" t="s">
        <v>1662</v>
      </c>
    </row>
    <row r="29" spans="2:3" s="1" customFormat="1" ht="18" customHeight="1">
      <c r="B29" s="224"/>
      <c r="C29" s="53" t="s">
        <v>1663</v>
      </c>
    </row>
    <row r="30" spans="2:3" s="1" customFormat="1" ht="18" customHeight="1">
      <c r="B30" s="224"/>
      <c r="C30" s="53" t="s">
        <v>1664</v>
      </c>
    </row>
    <row r="31" spans="2:3" s="1" customFormat="1" ht="18" customHeight="1">
      <c r="B31" s="224"/>
      <c r="C31" s="53" t="s">
        <v>1665</v>
      </c>
    </row>
    <row r="32" spans="2:3" s="1" customFormat="1" ht="18" customHeight="1">
      <c r="B32" s="224"/>
      <c r="C32" s="53" t="s">
        <v>1678</v>
      </c>
    </row>
    <row r="33" spans="2:3" s="1" customFormat="1" ht="18" customHeight="1">
      <c r="B33" s="224"/>
      <c r="C33" s="53" t="s">
        <v>1667</v>
      </c>
    </row>
    <row r="34" spans="2:3" s="1" customFormat="1" ht="17.25" customHeight="1">
      <c r="B34" s="86" t="s">
        <v>1793</v>
      </c>
      <c r="C34" s="87"/>
    </row>
    <row r="35" spans="2:3" s="1" customFormat="1" ht="5.25" customHeight="1">
      <c r="B35" s="17"/>
      <c r="C35" s="17"/>
    </row>
    <row r="36" spans="2:3" s="1" customFormat="1" ht="18" customHeight="1">
      <c r="B36" s="85" t="s">
        <v>1589</v>
      </c>
      <c r="C36" s="4" t="s">
        <v>1616</v>
      </c>
    </row>
    <row r="37" spans="2:3" s="1" customFormat="1" ht="18" customHeight="1">
      <c r="B37" s="224" t="s">
        <v>1794</v>
      </c>
      <c r="C37" s="53" t="s">
        <v>1668</v>
      </c>
    </row>
    <row r="38" spans="2:3" s="1" customFormat="1" ht="18" customHeight="1">
      <c r="B38" s="224"/>
      <c r="C38" s="53" t="s">
        <v>1669</v>
      </c>
    </row>
    <row r="39" spans="2:3" s="1" customFormat="1" ht="18" customHeight="1">
      <c r="B39" s="224"/>
      <c r="C39" s="53" t="s">
        <v>1670</v>
      </c>
    </row>
    <row r="40" spans="2:3" s="1" customFormat="1" ht="18" customHeight="1">
      <c r="B40" s="224"/>
      <c r="C40" s="53" t="s">
        <v>1687</v>
      </c>
    </row>
    <row r="41" spans="2:3" s="1" customFormat="1" ht="18" customHeight="1">
      <c r="B41" s="224"/>
      <c r="C41" s="53" t="s">
        <v>1671</v>
      </c>
    </row>
    <row r="42" spans="2:3" s="1" customFormat="1" ht="18" customHeight="1">
      <c r="B42" s="224"/>
      <c r="C42" s="53" t="s">
        <v>1672</v>
      </c>
    </row>
    <row r="43" spans="2:3" s="1" customFormat="1" ht="18" customHeight="1">
      <c r="B43" s="224"/>
      <c r="C43" s="53" t="s">
        <v>1673</v>
      </c>
    </row>
    <row r="44" spans="2:3" s="1" customFormat="1" ht="18" customHeight="1">
      <c r="B44" s="224"/>
      <c r="C44" s="53" t="s">
        <v>1674</v>
      </c>
    </row>
    <row r="45" spans="2:3" s="1" customFormat="1" ht="18" customHeight="1">
      <c r="B45" s="224"/>
      <c r="C45" s="53" t="s">
        <v>1675</v>
      </c>
    </row>
    <row r="46" spans="2:3" s="1" customFormat="1" ht="18" customHeight="1">
      <c r="B46" s="224"/>
      <c r="C46" s="53" t="s">
        <v>1676</v>
      </c>
    </row>
    <row r="47" spans="2:3" s="1" customFormat="1" ht="18" customHeight="1">
      <c r="B47" s="224"/>
      <c r="C47" s="53" t="s">
        <v>1677</v>
      </c>
    </row>
    <row r="48" spans="2:3" s="1" customFormat="1" ht="18" customHeight="1">
      <c r="B48" s="224"/>
      <c r="C48" s="53" t="s">
        <v>1679</v>
      </c>
    </row>
    <row r="49" spans="2:3" s="1" customFormat="1" ht="18" customHeight="1">
      <c r="B49" s="224"/>
      <c r="C49" s="53" t="s">
        <v>1680</v>
      </c>
    </row>
    <row r="50" spans="2:3" s="1" customFormat="1" ht="18" customHeight="1">
      <c r="B50" s="224"/>
      <c r="C50" s="53" t="s">
        <v>1681</v>
      </c>
    </row>
    <row r="51" spans="2:3" s="1" customFormat="1" ht="18" customHeight="1">
      <c r="B51" s="224"/>
      <c r="C51" s="53" t="s">
        <v>1682</v>
      </c>
    </row>
    <row r="52" spans="2:3" s="1" customFormat="1" ht="18" customHeight="1">
      <c r="B52" s="224"/>
      <c r="C52" s="53" t="s">
        <v>1683</v>
      </c>
    </row>
    <row r="53" spans="2:3" s="1" customFormat="1" ht="17.25" customHeight="1">
      <c r="B53" s="86" t="s">
        <v>1794</v>
      </c>
      <c r="C53" s="87"/>
    </row>
    <row r="54" spans="2:3" s="1" customFormat="1" ht="5.25" customHeight="1">
      <c r="B54" s="17"/>
      <c r="C54" s="17"/>
    </row>
    <row r="55" spans="2:3" s="1" customFormat="1" ht="18" customHeight="1">
      <c r="B55" s="85" t="s">
        <v>1589</v>
      </c>
      <c r="C55" s="4" t="s">
        <v>1616</v>
      </c>
    </row>
    <row r="56" spans="2:3" s="1" customFormat="1" ht="18" customHeight="1">
      <c r="B56" s="224" t="s">
        <v>1795</v>
      </c>
      <c r="C56" s="53" t="s">
        <v>1698</v>
      </c>
    </row>
    <row r="57" spans="2:3" s="1" customFormat="1" ht="18" customHeight="1">
      <c r="B57" s="224"/>
      <c r="C57" s="53" t="s">
        <v>1699</v>
      </c>
    </row>
    <row r="58" spans="2:3" s="1" customFormat="1" ht="18" customHeight="1">
      <c r="B58" s="224"/>
      <c r="C58" s="53" t="s">
        <v>1707</v>
      </c>
    </row>
    <row r="59" spans="2:3" s="1" customFormat="1" ht="17.25" customHeight="1">
      <c r="B59" s="86" t="s">
        <v>1795</v>
      </c>
      <c r="C59" s="87"/>
    </row>
    <row r="60" spans="2:3" s="1" customFormat="1" ht="5.25" customHeight="1">
      <c r="B60" s="17"/>
      <c r="C60" s="17"/>
    </row>
    <row r="61" spans="2:3" s="1" customFormat="1" ht="18" customHeight="1">
      <c r="B61" s="85" t="s">
        <v>1589</v>
      </c>
      <c r="C61" s="4" t="s">
        <v>1616</v>
      </c>
    </row>
    <row r="62" spans="2:3" s="1" customFormat="1" ht="18" customHeight="1">
      <c r="B62" s="224" t="s">
        <v>1796</v>
      </c>
      <c r="C62" s="53" t="s">
        <v>1684</v>
      </c>
    </row>
    <row r="63" spans="2:3" s="1" customFormat="1" ht="18" customHeight="1">
      <c r="B63" s="224"/>
      <c r="C63" s="53" t="s">
        <v>1692</v>
      </c>
    </row>
    <row r="64" spans="2:3" s="1" customFormat="1" ht="18" customHeight="1">
      <c r="B64" s="224"/>
      <c r="C64" s="53" t="s">
        <v>1696</v>
      </c>
    </row>
    <row r="65" spans="2:3" s="1" customFormat="1" ht="18" customHeight="1">
      <c r="B65" s="224"/>
      <c r="C65" s="53" t="s">
        <v>1685</v>
      </c>
    </row>
    <row r="66" spans="2:3" s="1" customFormat="1" ht="18" customHeight="1">
      <c r="B66" s="224"/>
      <c r="C66" s="53" t="s">
        <v>1686</v>
      </c>
    </row>
    <row r="67" spans="2:3" s="1" customFormat="1" ht="18" customHeight="1">
      <c r="B67" s="224"/>
      <c r="C67" s="53" t="s">
        <v>1697</v>
      </c>
    </row>
    <row r="68" spans="2:3" s="1" customFormat="1" ht="18" customHeight="1">
      <c r="B68" s="224"/>
      <c r="C68" s="53" t="s">
        <v>1688</v>
      </c>
    </row>
    <row r="69" spans="2:3" s="1" customFormat="1" ht="18" customHeight="1">
      <c r="B69" s="224"/>
      <c r="C69" s="53" t="s">
        <v>1689</v>
      </c>
    </row>
    <row r="70" spans="2:3" s="1" customFormat="1" ht="18" customHeight="1">
      <c r="B70" s="224"/>
      <c r="C70" s="53" t="s">
        <v>1690</v>
      </c>
    </row>
    <row r="71" spans="2:3" s="1" customFormat="1" ht="18" customHeight="1">
      <c r="B71" s="224"/>
      <c r="C71" s="53" t="s">
        <v>1700</v>
      </c>
    </row>
    <row r="72" spans="2:3" s="1" customFormat="1" ht="18" customHeight="1">
      <c r="B72" s="224"/>
      <c r="C72" s="53" t="s">
        <v>1693</v>
      </c>
    </row>
    <row r="73" spans="2:3" s="1" customFormat="1" ht="18" customHeight="1">
      <c r="B73" s="224"/>
      <c r="C73" s="53" t="s">
        <v>1701</v>
      </c>
    </row>
    <row r="74" spans="2:3" s="1" customFormat="1" ht="18" customHeight="1">
      <c r="B74" s="224"/>
      <c r="C74" s="53" t="s">
        <v>1702</v>
      </c>
    </row>
    <row r="75" spans="2:3" s="1" customFormat="1" ht="18" customHeight="1">
      <c r="B75" s="224"/>
      <c r="C75" s="53" t="s">
        <v>1703</v>
      </c>
    </row>
    <row r="76" spans="2:3" s="1" customFormat="1" ht="18" customHeight="1">
      <c r="B76" s="224"/>
      <c r="C76" s="53" t="s">
        <v>1704</v>
      </c>
    </row>
    <row r="77" spans="2:3" s="1" customFormat="1" ht="18" customHeight="1">
      <c r="B77" s="224"/>
      <c r="C77" s="53" t="s">
        <v>1705</v>
      </c>
    </row>
    <row r="78" spans="2:3" s="1" customFormat="1" ht="18" customHeight="1">
      <c r="B78" s="224"/>
      <c r="C78" s="53" t="s">
        <v>1706</v>
      </c>
    </row>
    <row r="79" spans="2:3" s="1" customFormat="1" ht="18" customHeight="1">
      <c r="B79" s="224"/>
      <c r="C79" s="53" t="s">
        <v>1694</v>
      </c>
    </row>
    <row r="80" spans="2:3" s="1" customFormat="1" ht="18" customHeight="1">
      <c r="B80" s="224"/>
      <c r="C80" s="53" t="s">
        <v>1666</v>
      </c>
    </row>
    <row r="81" spans="2:3" s="1" customFormat="1" ht="18" customHeight="1">
      <c r="B81" s="224"/>
      <c r="C81" s="53" t="s">
        <v>1695</v>
      </c>
    </row>
    <row r="82" spans="2:3" s="1" customFormat="1" ht="18" customHeight="1">
      <c r="B82" s="224"/>
      <c r="C82" s="53" t="s">
        <v>1708</v>
      </c>
    </row>
    <row r="83" spans="2:3" s="1" customFormat="1" ht="18" customHeight="1">
      <c r="B83" s="224"/>
      <c r="C83" s="53" t="s">
        <v>1709</v>
      </c>
    </row>
    <row r="84" spans="2:3" s="1" customFormat="1" ht="18" customHeight="1">
      <c r="B84" s="224"/>
      <c r="C84" s="53" t="s">
        <v>1691</v>
      </c>
    </row>
    <row r="85" spans="2:3" s="1" customFormat="1" ht="18" customHeight="1">
      <c r="B85" s="224"/>
      <c r="C85" s="53" t="s">
        <v>1710</v>
      </c>
    </row>
    <row r="86" spans="2:3" s="1" customFormat="1" ht="18" customHeight="1">
      <c r="B86" s="224"/>
      <c r="C86" s="53" t="s">
        <v>1711</v>
      </c>
    </row>
    <row r="87" spans="2:3" s="1" customFormat="1" ht="17.25" customHeight="1">
      <c r="B87" s="86" t="s">
        <v>1796</v>
      </c>
      <c r="C87" s="87"/>
    </row>
    <row r="88" spans="2:3" s="1" customFormat="1" ht="5.25" customHeight="1">
      <c r="B88" s="17"/>
      <c r="C88" s="17"/>
    </row>
    <row r="89" spans="2:3" s="1" customFormat="1" ht="18" customHeight="1">
      <c r="B89" s="85" t="s">
        <v>1589</v>
      </c>
      <c r="C89" s="4" t="s">
        <v>1616</v>
      </c>
    </row>
    <row r="90" spans="2:3" s="1" customFormat="1" ht="18" customHeight="1">
      <c r="B90" s="224" t="s">
        <v>1797</v>
      </c>
      <c r="C90" s="53" t="s">
        <v>1722</v>
      </c>
    </row>
    <row r="91" spans="2:3" s="1" customFormat="1" ht="18" customHeight="1">
      <c r="B91" s="224"/>
      <c r="C91" s="53" t="s">
        <v>1732</v>
      </c>
    </row>
    <row r="92" spans="2:3" s="1" customFormat="1" ht="18" customHeight="1">
      <c r="B92" s="224"/>
      <c r="C92" s="53" t="s">
        <v>1724</v>
      </c>
    </row>
    <row r="93" spans="2:3" s="1" customFormat="1" ht="18" customHeight="1">
      <c r="B93" s="224"/>
      <c r="C93" s="53" t="s">
        <v>1714</v>
      </c>
    </row>
    <row r="94" spans="2:3" s="1" customFormat="1" ht="18" customHeight="1">
      <c r="B94" s="224"/>
      <c r="C94" s="53" t="s">
        <v>1733</v>
      </c>
    </row>
    <row r="95" spans="2:3" s="1" customFormat="1" ht="18" customHeight="1">
      <c r="B95" s="224"/>
      <c r="C95" s="53" t="s">
        <v>1734</v>
      </c>
    </row>
    <row r="96" spans="2:3" s="1" customFormat="1" ht="18" customHeight="1">
      <c r="B96" s="224"/>
      <c r="C96" s="53" t="s">
        <v>1735</v>
      </c>
    </row>
    <row r="97" spans="2:3" s="1" customFormat="1" ht="18" customHeight="1">
      <c r="B97" s="224"/>
      <c r="C97" s="53" t="s">
        <v>1736</v>
      </c>
    </row>
    <row r="98" spans="2:3" s="1" customFormat="1" ht="18" customHeight="1">
      <c r="B98" s="224"/>
      <c r="C98" s="53" t="s">
        <v>1715</v>
      </c>
    </row>
    <row r="99" spans="2:3" s="1" customFormat="1" ht="18" customHeight="1">
      <c r="B99" s="224"/>
      <c r="C99" s="53" t="s">
        <v>1725</v>
      </c>
    </row>
    <row r="100" spans="2:3" s="1" customFormat="1" ht="18" customHeight="1">
      <c r="B100" s="224"/>
      <c r="C100" s="53" t="s">
        <v>1726</v>
      </c>
    </row>
    <row r="101" spans="2:3" s="1" customFormat="1" ht="18" customHeight="1">
      <c r="B101" s="224"/>
      <c r="C101" s="53" t="s">
        <v>1737</v>
      </c>
    </row>
    <row r="102" spans="2:3" s="1" customFormat="1" ht="18" customHeight="1">
      <c r="B102" s="224"/>
      <c r="C102" s="53" t="s">
        <v>1716</v>
      </c>
    </row>
    <row r="103" spans="2:3" s="1" customFormat="1" ht="18" customHeight="1">
      <c r="B103" s="224"/>
      <c r="C103" s="53" t="s">
        <v>1727</v>
      </c>
    </row>
    <row r="104" spans="2:3" s="1" customFormat="1" ht="18" customHeight="1">
      <c r="B104" s="224"/>
      <c r="C104" s="53" t="s">
        <v>1717</v>
      </c>
    </row>
    <row r="105" spans="2:3" s="1" customFormat="1" ht="18" customHeight="1">
      <c r="B105" s="224"/>
      <c r="C105" s="53" t="s">
        <v>1728</v>
      </c>
    </row>
    <row r="106" spans="2:3" s="1" customFormat="1" ht="18" customHeight="1">
      <c r="B106" s="224"/>
      <c r="C106" s="53" t="s">
        <v>1718</v>
      </c>
    </row>
    <row r="107" spans="2:3" s="1" customFormat="1" ht="18" customHeight="1">
      <c r="B107" s="224"/>
      <c r="C107" s="53" t="s">
        <v>1719</v>
      </c>
    </row>
    <row r="108" spans="2:3" s="1" customFormat="1" ht="18" customHeight="1">
      <c r="B108" s="224"/>
      <c r="C108" s="53" t="s">
        <v>1720</v>
      </c>
    </row>
    <row r="109" spans="2:3" s="1" customFormat="1" ht="18" customHeight="1">
      <c r="B109" s="224"/>
      <c r="C109" s="53" t="s">
        <v>1721</v>
      </c>
    </row>
    <row r="110" spans="2:3" s="1" customFormat="1" ht="18" customHeight="1">
      <c r="B110" s="224"/>
      <c r="C110" s="53" t="s">
        <v>1738</v>
      </c>
    </row>
    <row r="111" spans="2:3" s="1" customFormat="1" ht="18" customHeight="1">
      <c r="B111" s="224"/>
      <c r="C111" s="53" t="s">
        <v>1739</v>
      </c>
    </row>
    <row r="112" spans="2:3" s="1" customFormat="1" ht="18" customHeight="1">
      <c r="B112" s="224"/>
      <c r="C112" s="53" t="s">
        <v>1729</v>
      </c>
    </row>
    <row r="113" spans="2:3" s="1" customFormat="1" ht="18" customHeight="1">
      <c r="B113" s="224"/>
      <c r="C113" s="53" t="s">
        <v>1730</v>
      </c>
    </row>
    <row r="114" spans="2:3" s="1" customFormat="1" ht="18" customHeight="1">
      <c r="B114" s="224"/>
      <c r="C114" s="53" t="s">
        <v>1731</v>
      </c>
    </row>
    <row r="115" spans="2:3" s="1" customFormat="1" ht="18" customHeight="1">
      <c r="B115" s="224"/>
      <c r="C115" s="53" t="s">
        <v>1740</v>
      </c>
    </row>
    <row r="116" spans="2:3" s="1" customFormat="1" ht="18" customHeight="1">
      <c r="B116" s="224"/>
      <c r="C116" s="53" t="s">
        <v>1741</v>
      </c>
    </row>
    <row r="117" spans="2:3" s="1" customFormat="1" ht="17.25" customHeight="1">
      <c r="B117" s="86" t="s">
        <v>1797</v>
      </c>
      <c r="C117" s="87"/>
    </row>
    <row r="118" spans="2:3" s="1" customFormat="1" ht="5.25" customHeight="1">
      <c r="B118" s="17"/>
      <c r="C118" s="17"/>
    </row>
    <row r="119" spans="2:3" s="1" customFormat="1" ht="18" customHeight="1">
      <c r="B119" s="85" t="s">
        <v>1589</v>
      </c>
      <c r="C119" s="4" t="s">
        <v>1616</v>
      </c>
    </row>
    <row r="120" spans="2:3" s="1" customFormat="1" ht="18" customHeight="1">
      <c r="B120" s="224" t="s">
        <v>1798</v>
      </c>
      <c r="C120" s="53" t="s">
        <v>1742</v>
      </c>
    </row>
    <row r="121" spans="2:3" s="1" customFormat="1" ht="18" customHeight="1">
      <c r="B121" s="224"/>
      <c r="C121" s="53" t="s">
        <v>1745</v>
      </c>
    </row>
    <row r="122" spans="2:3" s="1" customFormat="1" ht="18" customHeight="1">
      <c r="B122" s="224"/>
      <c r="C122" s="53" t="s">
        <v>1746</v>
      </c>
    </row>
    <row r="123" spans="2:3" s="1" customFormat="1" ht="18" customHeight="1">
      <c r="B123" s="224"/>
      <c r="C123" s="53" t="s">
        <v>1748</v>
      </c>
    </row>
    <row r="124" spans="2:3" s="1" customFormat="1" ht="18" customHeight="1">
      <c r="B124" s="224"/>
      <c r="C124" s="53" t="s">
        <v>1749</v>
      </c>
    </row>
    <row r="125" spans="2:3" s="1" customFormat="1" ht="18" customHeight="1">
      <c r="B125" s="224"/>
      <c r="C125" s="53" t="s">
        <v>1769</v>
      </c>
    </row>
    <row r="126" spans="2:3" s="1" customFormat="1" ht="18" customHeight="1">
      <c r="B126" s="224"/>
      <c r="C126" s="53" t="s">
        <v>1750</v>
      </c>
    </row>
    <row r="127" spans="2:3" s="1" customFormat="1" ht="18" customHeight="1">
      <c r="B127" s="224"/>
      <c r="C127" s="53" t="s">
        <v>1751</v>
      </c>
    </row>
    <row r="128" spans="2:3" s="1" customFormat="1" ht="18" customHeight="1">
      <c r="B128" s="224"/>
      <c r="C128" s="53" t="s">
        <v>1752</v>
      </c>
    </row>
    <row r="129" spans="2:3" s="1" customFormat="1" ht="18" customHeight="1">
      <c r="B129" s="224"/>
      <c r="C129" s="53" t="s">
        <v>1753</v>
      </c>
    </row>
    <row r="130" spans="2:3" s="1" customFormat="1" ht="18" customHeight="1">
      <c r="B130" s="224"/>
      <c r="C130" s="53" t="s">
        <v>1754</v>
      </c>
    </row>
    <row r="131" spans="2:3" s="1" customFormat="1" ht="18" customHeight="1">
      <c r="B131" s="224"/>
      <c r="C131" s="53" t="s">
        <v>1755</v>
      </c>
    </row>
    <row r="132" spans="2:3" s="1" customFormat="1" ht="18" customHeight="1">
      <c r="B132" s="224"/>
      <c r="C132" s="53" t="s">
        <v>1756</v>
      </c>
    </row>
    <row r="133" spans="2:3" s="1" customFormat="1" ht="18" customHeight="1">
      <c r="B133" s="224"/>
      <c r="C133" s="53" t="s">
        <v>1757</v>
      </c>
    </row>
    <row r="134" spans="2:3" s="1" customFormat="1" ht="18" customHeight="1">
      <c r="B134" s="224"/>
      <c r="C134" s="53" t="s">
        <v>1758</v>
      </c>
    </row>
    <row r="135" spans="2:3" s="1" customFormat="1" ht="17.25" customHeight="1">
      <c r="B135" s="86" t="s">
        <v>1798</v>
      </c>
      <c r="C135" s="87"/>
    </row>
    <row r="136" spans="2:3" s="1" customFormat="1" ht="5.25" customHeight="1">
      <c r="B136" s="17"/>
      <c r="C136" s="17"/>
    </row>
    <row r="137" spans="2:3" s="1" customFormat="1" ht="18" customHeight="1">
      <c r="B137" s="85" t="s">
        <v>1589</v>
      </c>
      <c r="C137" s="4" t="s">
        <v>1616</v>
      </c>
    </row>
    <row r="138" spans="2:3" s="1" customFormat="1" ht="18" customHeight="1">
      <c r="B138" s="224" t="s">
        <v>1799</v>
      </c>
      <c r="C138" s="53" t="s">
        <v>1767</v>
      </c>
    </row>
    <row r="139" spans="2:3" s="1" customFormat="1" ht="18" customHeight="1">
      <c r="B139" s="224"/>
      <c r="C139" s="53" t="s">
        <v>1774</v>
      </c>
    </row>
    <row r="140" spans="2:3" s="1" customFormat="1" ht="18" customHeight="1">
      <c r="B140" s="224"/>
      <c r="C140" s="53" t="s">
        <v>1786</v>
      </c>
    </row>
    <row r="141" spans="2:3" s="1" customFormat="1" ht="17.25" customHeight="1">
      <c r="B141" s="86" t="s">
        <v>1799</v>
      </c>
      <c r="C141" s="87"/>
    </row>
    <row r="142" spans="2:3" s="1" customFormat="1" ht="5.25" customHeight="1">
      <c r="B142" s="17"/>
      <c r="C142" s="17"/>
    </row>
    <row r="143" spans="2:3" s="1" customFormat="1" ht="18" customHeight="1">
      <c r="B143" s="85" t="s">
        <v>1589</v>
      </c>
      <c r="C143" s="4" t="s">
        <v>1616</v>
      </c>
    </row>
    <row r="144" spans="2:3" s="1" customFormat="1" ht="18" customHeight="1">
      <c r="B144" s="224" t="s">
        <v>1800</v>
      </c>
      <c r="C144" s="53" t="s">
        <v>1782</v>
      </c>
    </row>
    <row r="145" spans="2:3" s="1" customFormat="1" ht="18" customHeight="1">
      <c r="B145" s="224"/>
      <c r="C145" s="53" t="s">
        <v>1783</v>
      </c>
    </row>
    <row r="146" spans="2:3" s="1" customFormat="1" ht="17.25" customHeight="1">
      <c r="B146" s="86" t="s">
        <v>1800</v>
      </c>
      <c r="C146" s="87"/>
    </row>
    <row r="147" spans="2:3" s="1" customFormat="1" ht="5.25" customHeight="1">
      <c r="B147" s="17"/>
      <c r="C147" s="17"/>
    </row>
    <row r="148" spans="2:3" s="1" customFormat="1" ht="18" customHeight="1">
      <c r="B148" s="85" t="s">
        <v>1589</v>
      </c>
      <c r="C148" s="4" t="s">
        <v>1616</v>
      </c>
    </row>
    <row r="149" spans="2:3" s="1" customFormat="1" ht="18" customHeight="1">
      <c r="B149" s="224" t="s">
        <v>1801</v>
      </c>
      <c r="C149" s="53" t="s">
        <v>1764</v>
      </c>
    </row>
    <row r="150" spans="2:3" s="1" customFormat="1" ht="18" customHeight="1">
      <c r="B150" s="224"/>
      <c r="C150" s="53" t="s">
        <v>1765</v>
      </c>
    </row>
    <row r="151" spans="2:3" s="1" customFormat="1" ht="18" customHeight="1">
      <c r="B151" s="224"/>
      <c r="C151" s="53" t="s">
        <v>1766</v>
      </c>
    </row>
    <row r="152" spans="2:3" s="1" customFormat="1" ht="18" customHeight="1">
      <c r="B152" s="224"/>
      <c r="C152" s="53" t="s">
        <v>1772</v>
      </c>
    </row>
    <row r="153" spans="2:3" s="1" customFormat="1" ht="18" customHeight="1">
      <c r="B153" s="224"/>
      <c r="C153" s="53" t="s">
        <v>1773</v>
      </c>
    </row>
    <row r="154" spans="2:3" s="1" customFormat="1" ht="18" customHeight="1">
      <c r="B154" s="224"/>
      <c r="C154" s="53" t="s">
        <v>1781</v>
      </c>
    </row>
    <row r="155" spans="2:3" s="1" customFormat="1" ht="18" customHeight="1">
      <c r="B155" s="224"/>
      <c r="C155" s="53" t="s">
        <v>1784</v>
      </c>
    </row>
    <row r="156" spans="2:3" s="1" customFormat="1" ht="18" customHeight="1">
      <c r="B156" s="224"/>
      <c r="C156" s="53" t="s">
        <v>1768</v>
      </c>
    </row>
    <row r="157" spans="2:3" s="1" customFormat="1" ht="18" customHeight="1">
      <c r="B157" s="224"/>
      <c r="C157" s="53" t="s">
        <v>1775</v>
      </c>
    </row>
    <row r="158" spans="2:3" s="1" customFormat="1" ht="18" customHeight="1">
      <c r="B158" s="224"/>
      <c r="C158" s="53" t="s">
        <v>1776</v>
      </c>
    </row>
    <row r="159" spans="2:3" s="1" customFormat="1" ht="18" customHeight="1">
      <c r="B159" s="224"/>
      <c r="C159" s="53" t="s">
        <v>1777</v>
      </c>
    </row>
    <row r="160" spans="2:3" s="1" customFormat="1" ht="18" customHeight="1">
      <c r="B160" s="224"/>
      <c r="C160" s="53" t="s">
        <v>1785</v>
      </c>
    </row>
    <row r="161" spans="2:3" s="1" customFormat="1" ht="18" customHeight="1">
      <c r="B161" s="224"/>
      <c r="C161" s="53" t="s">
        <v>1770</v>
      </c>
    </row>
    <row r="162" spans="2:3" s="1" customFormat="1" ht="18" customHeight="1">
      <c r="B162" s="224"/>
      <c r="C162" s="53" t="s">
        <v>1771</v>
      </c>
    </row>
    <row r="163" spans="2:3" s="1" customFormat="1" ht="18" customHeight="1">
      <c r="B163" s="224"/>
      <c r="C163" s="53" t="s">
        <v>1778</v>
      </c>
    </row>
    <row r="164" spans="2:3" s="1" customFormat="1" ht="18" customHeight="1">
      <c r="B164" s="224"/>
      <c r="C164" s="53" t="s">
        <v>1779</v>
      </c>
    </row>
    <row r="165" spans="2:3" s="1" customFormat="1" ht="18" customHeight="1">
      <c r="B165" s="224"/>
      <c r="C165" s="53" t="s">
        <v>1780</v>
      </c>
    </row>
    <row r="166" spans="2:3" s="1" customFormat="1" ht="17.25" customHeight="1">
      <c r="B166" s="86" t="s">
        <v>1801</v>
      </c>
      <c r="C166" s="87"/>
    </row>
    <row r="167" spans="2:3" s="1" customFormat="1" ht="5.25" customHeight="1">
      <c r="B167" s="17"/>
      <c r="C167" s="17"/>
    </row>
    <row r="168" spans="2:3" s="1" customFormat="1" ht="18" customHeight="1">
      <c r="B168" s="85" t="s">
        <v>1589</v>
      </c>
      <c r="C168" s="4" t="s">
        <v>1616</v>
      </c>
    </row>
    <row r="169" spans="2:3" s="1" customFormat="1" ht="18" customHeight="1">
      <c r="B169" s="224" t="s">
        <v>1802</v>
      </c>
      <c r="C169" s="53" t="s">
        <v>1638</v>
      </c>
    </row>
    <row r="170" spans="2:3" s="1" customFormat="1" ht="18" customHeight="1">
      <c r="B170" s="224"/>
      <c r="C170" s="53" t="s">
        <v>1627</v>
      </c>
    </row>
    <row r="171" spans="2:3" s="1" customFormat="1" ht="18" customHeight="1">
      <c r="B171" s="224"/>
      <c r="C171" s="53" t="s">
        <v>1628</v>
      </c>
    </row>
    <row r="172" spans="2:3" s="1" customFormat="1" ht="18" customHeight="1">
      <c r="B172" s="224"/>
      <c r="C172" s="53" t="s">
        <v>1617</v>
      </c>
    </row>
    <row r="173" spans="2:3" s="1" customFormat="1" ht="18" customHeight="1">
      <c r="B173" s="224"/>
      <c r="C173" s="53" t="s">
        <v>1619</v>
      </c>
    </row>
    <row r="174" spans="2:3" s="1" customFormat="1" ht="18" customHeight="1">
      <c r="B174" s="224"/>
      <c r="C174" s="53" t="s">
        <v>1629</v>
      </c>
    </row>
    <row r="175" spans="2:3" s="1" customFormat="1" ht="18" customHeight="1">
      <c r="B175" s="224"/>
      <c r="C175" s="53" t="s">
        <v>1630</v>
      </c>
    </row>
    <row r="176" spans="2:3" s="1" customFormat="1" ht="18" customHeight="1">
      <c r="B176" s="224"/>
      <c r="C176" s="53" t="s">
        <v>1631</v>
      </c>
    </row>
    <row r="177" spans="2:3" s="1" customFormat="1" ht="18" customHeight="1">
      <c r="B177" s="224"/>
      <c r="C177" s="53" t="s">
        <v>1641</v>
      </c>
    </row>
    <row r="178" spans="2:3" s="1" customFormat="1" ht="18" customHeight="1">
      <c r="B178" s="224"/>
      <c r="C178" s="53" t="s">
        <v>1620</v>
      </c>
    </row>
    <row r="179" spans="2:3" s="1" customFormat="1" ht="18" customHeight="1">
      <c r="B179" s="224"/>
      <c r="C179" s="53" t="s">
        <v>1621</v>
      </c>
    </row>
    <row r="180" spans="2:3" s="1" customFormat="1" ht="18" customHeight="1">
      <c r="B180" s="224"/>
      <c r="C180" s="53" t="s">
        <v>1632</v>
      </c>
    </row>
    <row r="181" spans="2:3" s="1" customFormat="1" ht="18" customHeight="1">
      <c r="B181" s="224"/>
      <c r="C181" s="53" t="s">
        <v>1633</v>
      </c>
    </row>
    <row r="182" spans="2:3" s="1" customFormat="1" ht="18" customHeight="1">
      <c r="B182" s="224"/>
      <c r="C182" s="53" t="s">
        <v>1645</v>
      </c>
    </row>
    <row r="183" spans="2:3" s="1" customFormat="1" ht="18" customHeight="1">
      <c r="B183" s="224"/>
      <c r="C183" s="53" t="s">
        <v>1624</v>
      </c>
    </row>
    <row r="184" spans="2:3" s="1" customFormat="1" ht="18" customHeight="1">
      <c r="B184" s="224"/>
      <c r="C184" s="53" t="s">
        <v>1634</v>
      </c>
    </row>
    <row r="185" spans="2:3" s="1" customFormat="1" ht="18" customHeight="1">
      <c r="B185" s="224"/>
      <c r="C185" s="53" t="s">
        <v>1647</v>
      </c>
    </row>
    <row r="186" spans="2:3" s="1" customFormat="1" ht="18" customHeight="1">
      <c r="B186" s="224"/>
      <c r="C186" s="53" t="s">
        <v>1635</v>
      </c>
    </row>
    <row r="187" spans="2:3" s="1" customFormat="1" ht="18" customHeight="1">
      <c r="B187" s="224"/>
      <c r="C187" s="53" t="s">
        <v>1625</v>
      </c>
    </row>
    <row r="188" spans="2:3" s="1" customFormat="1" ht="18" customHeight="1">
      <c r="B188" s="224"/>
      <c r="C188" s="53" t="s">
        <v>1648</v>
      </c>
    </row>
    <row r="189" spans="2:3" s="1" customFormat="1" ht="18" customHeight="1">
      <c r="B189" s="224"/>
      <c r="C189" s="53" t="s">
        <v>1651</v>
      </c>
    </row>
    <row r="190" spans="2:3" s="1" customFormat="1" ht="18" customHeight="1">
      <c r="B190" s="224"/>
      <c r="C190" s="53" t="s">
        <v>1626</v>
      </c>
    </row>
    <row r="191" spans="2:3" s="1" customFormat="1" ht="18" customHeight="1">
      <c r="B191" s="224"/>
      <c r="C191" s="53" t="s">
        <v>1636</v>
      </c>
    </row>
    <row r="192" spans="2:3" s="1" customFormat="1" ht="17.25" customHeight="1">
      <c r="B192" s="86" t="s">
        <v>1802</v>
      </c>
      <c r="C192" s="87"/>
    </row>
    <row r="193" spans="2:3" s="1" customFormat="1" ht="5.25" customHeight="1">
      <c r="B193" s="17"/>
      <c r="C193" s="17"/>
    </row>
    <row r="194" spans="2:3" s="1" customFormat="1" ht="18" customHeight="1">
      <c r="B194" s="85" t="s">
        <v>1589</v>
      </c>
      <c r="C194" s="4" t="s">
        <v>1616</v>
      </c>
    </row>
    <row r="195" spans="2:3" s="1" customFormat="1" ht="18" customHeight="1">
      <c r="B195" s="224" t="s">
        <v>1803</v>
      </c>
      <c r="C195" s="53" t="s">
        <v>1723</v>
      </c>
    </row>
    <row r="196" spans="2:3" s="1" customFormat="1" ht="18" customHeight="1">
      <c r="B196" s="224"/>
      <c r="C196" s="53" t="s">
        <v>1712</v>
      </c>
    </row>
    <row r="197" spans="2:3" s="1" customFormat="1" ht="18" customHeight="1">
      <c r="B197" s="224"/>
      <c r="C197" s="53" t="s">
        <v>1713</v>
      </c>
    </row>
    <row r="198" spans="2:3" s="1" customFormat="1" ht="17.25" customHeight="1">
      <c r="B198" s="86" t="s">
        <v>1803</v>
      </c>
      <c r="C198" s="87"/>
    </row>
    <row r="199" spans="2:3" s="1" customFormat="1" ht="5.25" customHeight="1">
      <c r="B199" s="17"/>
      <c r="C199" s="17"/>
    </row>
    <row r="200" spans="2:3" s="1" customFormat="1" ht="18" customHeight="1">
      <c r="B200" s="85" t="s">
        <v>1589</v>
      </c>
      <c r="C200" s="4" t="s">
        <v>1616</v>
      </c>
    </row>
    <row r="201" spans="2:3" s="1" customFormat="1" ht="18" customHeight="1">
      <c r="B201" s="224" t="s">
        <v>1804</v>
      </c>
      <c r="C201" s="53" t="s">
        <v>1787</v>
      </c>
    </row>
    <row r="202" spans="2:3" s="1" customFormat="1" ht="18" customHeight="1">
      <c r="B202" s="224"/>
      <c r="C202" s="53" t="s">
        <v>1809</v>
      </c>
    </row>
    <row r="203" spans="2:3" s="1" customFormat="1" ht="18" customHeight="1">
      <c r="B203" s="224"/>
      <c r="C203" s="53" t="s">
        <v>1788</v>
      </c>
    </row>
    <row r="204" spans="2:3" s="1" customFormat="1" ht="17.25" customHeight="1">
      <c r="B204" s="86" t="s">
        <v>1804</v>
      </c>
      <c r="C204" s="87"/>
    </row>
    <row r="205" spans="2:3" s="1" customFormat="1" ht="5.25" customHeight="1">
      <c r="B205" s="17"/>
      <c r="C205" s="17"/>
    </row>
    <row r="206" spans="2:3" s="1" customFormat="1" ht="18" customHeight="1">
      <c r="B206" s="85" t="s">
        <v>1589</v>
      </c>
      <c r="C206" s="4" t="s">
        <v>1616</v>
      </c>
    </row>
    <row r="207" spans="2:3" s="1" customFormat="1" ht="18" customHeight="1">
      <c r="B207" s="224" t="s">
        <v>1805</v>
      </c>
      <c r="C207" s="53" t="s">
        <v>1743</v>
      </c>
    </row>
    <row r="208" spans="2:3" s="1" customFormat="1" ht="18" customHeight="1">
      <c r="B208" s="224"/>
      <c r="C208" s="53" t="s">
        <v>1744</v>
      </c>
    </row>
    <row r="209" spans="2:3" s="1" customFormat="1" ht="18" customHeight="1">
      <c r="B209" s="224"/>
      <c r="C209" s="53" t="s">
        <v>1618</v>
      </c>
    </row>
    <row r="210" spans="2:3" s="1" customFormat="1" ht="18" customHeight="1">
      <c r="B210" s="224"/>
      <c r="C210" s="53" t="s">
        <v>1653</v>
      </c>
    </row>
    <row r="211" spans="2:3" s="1" customFormat="1" ht="18" customHeight="1">
      <c r="B211" s="224"/>
      <c r="C211" s="53" t="s">
        <v>1747</v>
      </c>
    </row>
    <row r="212" spans="2:3" s="1" customFormat="1" ht="18" customHeight="1">
      <c r="B212" s="224"/>
      <c r="C212" s="53" t="s">
        <v>1759</v>
      </c>
    </row>
    <row r="213" spans="2:3" s="1" customFormat="1" ht="18" customHeight="1">
      <c r="B213" s="224"/>
      <c r="C213" s="53" t="s">
        <v>1760</v>
      </c>
    </row>
    <row r="214" spans="2:3" s="1" customFormat="1" ht="18" customHeight="1">
      <c r="B214" s="224"/>
      <c r="C214" s="53" t="s">
        <v>1622</v>
      </c>
    </row>
    <row r="215" spans="2:3" s="1" customFormat="1" ht="18" customHeight="1">
      <c r="B215" s="224"/>
      <c r="C215" s="53" t="s">
        <v>1623</v>
      </c>
    </row>
    <row r="216" spans="2:3" s="1" customFormat="1" ht="18" customHeight="1">
      <c r="B216" s="224"/>
      <c r="C216" s="53" t="s">
        <v>1654</v>
      </c>
    </row>
    <row r="217" spans="2:3" s="1" customFormat="1" ht="18" customHeight="1">
      <c r="B217" s="224"/>
      <c r="C217" s="53" t="s">
        <v>1657</v>
      </c>
    </row>
    <row r="218" spans="2:3" s="1" customFormat="1" ht="18" customHeight="1">
      <c r="B218" s="224"/>
      <c r="C218" s="53" t="s">
        <v>1761</v>
      </c>
    </row>
    <row r="219" spans="2:3" s="1" customFormat="1" ht="18" customHeight="1">
      <c r="B219" s="224"/>
      <c r="C219" s="53" t="s">
        <v>1762</v>
      </c>
    </row>
    <row r="220" spans="2:3" s="1" customFormat="1" ht="18" customHeight="1">
      <c r="B220" s="224"/>
      <c r="C220" s="53" t="s">
        <v>1660</v>
      </c>
    </row>
    <row r="221" spans="2:3" s="1" customFormat="1" ht="18" customHeight="1">
      <c r="B221" s="224"/>
      <c r="C221" s="53" t="s">
        <v>1763</v>
      </c>
    </row>
    <row r="222" spans="2:3" s="1" customFormat="1" ht="17.25" customHeight="1">
      <c r="B222" s="86" t="s">
        <v>1805</v>
      </c>
      <c r="C222" s="87"/>
    </row>
    <row r="223" spans="2:3" s="1" customFormat="1" ht="5.25" customHeight="1">
      <c r="B223" s="17"/>
      <c r="C223" s="17"/>
    </row>
    <row r="224" spans="2:3" s="1" customFormat="1" ht="18" customHeight="1">
      <c r="B224" s="85" t="s">
        <v>1589</v>
      </c>
      <c r="C224" s="4" t="s">
        <v>1616</v>
      </c>
    </row>
    <row r="225" spans="2:3" s="1" customFormat="1" ht="18" customHeight="1">
      <c r="B225" s="14" t="s">
        <v>1806</v>
      </c>
      <c r="C225" s="53" t="s">
        <v>1789</v>
      </c>
    </row>
    <row r="226" spans="2:3" s="1" customFormat="1" ht="17.25" customHeight="1">
      <c r="B226" s="86" t="s">
        <v>1806</v>
      </c>
      <c r="C226" s="87"/>
    </row>
    <row r="227" spans="2:3" s="1" customFormat="1" ht="5.25" customHeight="1">
      <c r="B227" s="17"/>
      <c r="C227" s="17"/>
    </row>
    <row r="228" spans="2:3" s="1" customFormat="1" ht="18" customHeight="1">
      <c r="B228" s="85" t="s">
        <v>1589</v>
      </c>
      <c r="C228" s="4" t="s">
        <v>1616</v>
      </c>
    </row>
    <row r="229" spans="2:3" s="1" customFormat="1" ht="18" customHeight="1">
      <c r="B229" s="224" t="s">
        <v>1810</v>
      </c>
      <c r="C229" s="53" t="s">
        <v>1811</v>
      </c>
    </row>
    <row r="230" spans="2:3" s="1" customFormat="1" ht="18" customHeight="1">
      <c r="B230" s="224"/>
      <c r="C230" s="53" t="s">
        <v>1812</v>
      </c>
    </row>
    <row r="231" spans="2:3" s="1" customFormat="1" ht="18" customHeight="1">
      <c r="B231" s="224"/>
      <c r="C231" s="53" t="s">
        <v>1813</v>
      </c>
    </row>
    <row r="232" spans="2:3" s="1" customFormat="1" ht="18" customHeight="1">
      <c r="B232" s="224"/>
      <c r="C232" s="53" t="s">
        <v>1814</v>
      </c>
    </row>
    <row r="233" spans="2:3" s="1" customFormat="1" ht="18" customHeight="1">
      <c r="B233" s="224"/>
      <c r="C233" s="53" t="s">
        <v>1815</v>
      </c>
    </row>
    <row r="234" spans="2:3" s="1" customFormat="1" ht="18" customHeight="1">
      <c r="B234" s="224"/>
      <c r="C234" s="53" t="s">
        <v>1816</v>
      </c>
    </row>
    <row r="235" spans="2:3" s="1" customFormat="1" ht="18" customHeight="1">
      <c r="B235" s="224"/>
      <c r="C235" s="53" t="s">
        <v>1817</v>
      </c>
    </row>
    <row r="236" spans="2:3" s="1" customFormat="1" ht="18" customHeight="1">
      <c r="B236" s="224"/>
      <c r="C236" s="53" t="s">
        <v>1818</v>
      </c>
    </row>
    <row r="237" spans="2:3" s="1" customFormat="1" ht="18" customHeight="1">
      <c r="B237" s="224"/>
      <c r="C237" s="53" t="s">
        <v>1819</v>
      </c>
    </row>
    <row r="238" spans="2:3" s="1" customFormat="1" ht="18" customHeight="1">
      <c r="B238" s="224"/>
      <c r="C238" s="53" t="s">
        <v>1820</v>
      </c>
    </row>
    <row r="239" spans="2:3" s="1" customFormat="1" ht="18" customHeight="1">
      <c r="B239" s="224"/>
      <c r="C239" s="53" t="s">
        <v>1821</v>
      </c>
    </row>
    <row r="240" spans="2:3" s="1" customFormat="1" ht="18" customHeight="1">
      <c r="B240" s="224"/>
      <c r="C240" s="53" t="s">
        <v>1822</v>
      </c>
    </row>
    <row r="241" spans="2:3" s="1" customFormat="1" ht="18" customHeight="1">
      <c r="B241" s="224"/>
      <c r="C241" s="53" t="s">
        <v>1786</v>
      </c>
    </row>
    <row r="242" spans="2:3" s="1" customFormat="1" ht="17.25" customHeight="1">
      <c r="B242" s="86" t="s">
        <v>1810</v>
      </c>
      <c r="C242" s="87"/>
    </row>
    <row r="243" spans="2:3" s="1" customFormat="1" ht="5.25" customHeight="1">
      <c r="B243" s="17"/>
      <c r="C243" s="17"/>
    </row>
    <row r="244" spans="2:3" s="1" customFormat="1" ht="18" customHeight="1">
      <c r="B244" s="85" t="s">
        <v>1589</v>
      </c>
      <c r="C244" s="4" t="s">
        <v>1616</v>
      </c>
    </row>
    <row r="245" spans="2:3" s="1" customFormat="1" ht="18" customHeight="1">
      <c r="B245" s="14" t="s">
        <v>1823</v>
      </c>
      <c r="C245" s="53" t="s">
        <v>1824</v>
      </c>
    </row>
    <row r="246" spans="2:3" s="1" customFormat="1" ht="17.25" customHeight="1">
      <c r="B246" s="86" t="s">
        <v>1823</v>
      </c>
      <c r="C246" s="87"/>
    </row>
    <row r="247" spans="2:3" s="1" customFormat="1" ht="5.25" customHeight="1">
      <c r="B247" s="17"/>
      <c r="C247" s="17"/>
    </row>
  </sheetData>
  <mergeCells count="17">
    <mergeCell ref="B229:B241"/>
    <mergeCell ref="B138:B140"/>
    <mergeCell ref="B144:B145"/>
    <mergeCell ref="B169:B191"/>
    <mergeCell ref="B195:B197"/>
    <mergeCell ref="B201:B203"/>
    <mergeCell ref="B207:B221"/>
    <mergeCell ref="B149:B165"/>
    <mergeCell ref="F2:G3"/>
    <mergeCell ref="E5:F5"/>
    <mergeCell ref="B8:B24"/>
    <mergeCell ref="B28:B33"/>
    <mergeCell ref="B37:B52"/>
    <mergeCell ref="B56:B58"/>
    <mergeCell ref="B62:B86"/>
    <mergeCell ref="B90:B116"/>
    <mergeCell ref="B120:B13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18"/>
  <sheetViews>
    <sheetView workbookViewId="0"/>
  </sheetViews>
  <sheetFormatPr defaultColWidth="8.85546875" defaultRowHeight="12.75"/>
  <cols>
    <col min="1" max="1" width="1.85546875" style="12" customWidth="1"/>
    <col min="2" max="2" width="41.85546875" style="12" customWidth="1"/>
    <col min="3" max="3" width="10.42578125" style="12" customWidth="1"/>
    <col min="4" max="4" width="10.140625" style="12" customWidth="1"/>
    <col min="5" max="5" width="10.28515625" style="12" customWidth="1"/>
    <col min="6" max="6" width="11.5703125" style="12" customWidth="1"/>
    <col min="7" max="7" width="6" style="12" customWidth="1"/>
    <col min="8" max="8" width="12.140625" style="12" customWidth="1"/>
    <col min="9" max="9" width="0.7109375" style="12" customWidth="1"/>
    <col min="10" max="10" width="29.5703125" style="12" customWidth="1"/>
    <col min="11" max="16384" width="8.85546875" style="12"/>
  </cols>
  <sheetData>
    <row r="1" spans="2:10" s="1" customFormat="1" ht="11.25" customHeight="1" thickBot="1"/>
    <row r="2" spans="2:10" s="1" customFormat="1" ht="15.75" customHeight="1" thickBot="1">
      <c r="D2" s="216" t="s">
        <v>0</v>
      </c>
      <c r="E2" s="216"/>
      <c r="F2" s="216"/>
      <c r="J2" s="2" t="s">
        <v>1825</v>
      </c>
    </row>
    <row r="3" spans="2:10" s="1" customFormat="1" ht="3" customHeight="1" thickBot="1">
      <c r="D3" s="216"/>
      <c r="E3" s="216"/>
      <c r="F3" s="216"/>
    </row>
    <row r="4" spans="2:10" s="1" customFormat="1" ht="37.5" customHeight="1"/>
    <row r="5" spans="2:10" s="1" customFormat="1" ht="15" customHeight="1" thickBot="1">
      <c r="C5" s="263" t="s">
        <v>1826</v>
      </c>
      <c r="D5" s="263"/>
      <c r="E5" s="263"/>
      <c r="F5" s="263"/>
      <c r="G5" s="263"/>
    </row>
    <row r="6" spans="2:10" s="1" customFormat="1" ht="12" customHeight="1" thickBot="1">
      <c r="B6" s="220" t="s">
        <v>213</v>
      </c>
      <c r="C6" s="263"/>
      <c r="D6" s="263"/>
      <c r="E6" s="263"/>
      <c r="F6" s="263"/>
      <c r="G6" s="263"/>
    </row>
    <row r="7" spans="2:10" s="1" customFormat="1" ht="3" customHeight="1">
      <c r="B7" s="220"/>
    </row>
    <row r="8" spans="2:10" s="1" customFormat="1" ht="8.25" customHeight="1"/>
    <row r="9" spans="2:10" s="1" customFormat="1" ht="15" customHeight="1">
      <c r="B9" s="2" t="s">
        <v>1555</v>
      </c>
    </row>
    <row r="10" spans="2:10" s="1" customFormat="1" ht="2.25" customHeight="1"/>
    <row r="11" spans="2:10" s="1" customFormat="1" ht="16.5" customHeight="1">
      <c r="C11" s="240" t="s">
        <v>858</v>
      </c>
      <c r="D11" s="240"/>
      <c r="E11" s="240"/>
      <c r="F11" s="240"/>
    </row>
    <row r="12" spans="2:10" s="1" customFormat="1" ht="18" customHeight="1">
      <c r="B12" s="88"/>
      <c r="C12" s="219" t="s">
        <v>1827</v>
      </c>
      <c r="D12" s="219"/>
      <c r="E12" s="219" t="s">
        <v>1828</v>
      </c>
      <c r="F12" s="219"/>
    </row>
    <row r="13" spans="2:10" s="1" customFormat="1" ht="18" customHeight="1">
      <c r="B13" s="19" t="s">
        <v>1829</v>
      </c>
      <c r="C13" s="4" t="s">
        <v>900</v>
      </c>
      <c r="D13" s="4" t="s">
        <v>901</v>
      </c>
      <c r="E13" s="4" t="s">
        <v>900</v>
      </c>
      <c r="F13" s="4" t="s">
        <v>901</v>
      </c>
    </row>
    <row r="14" spans="2:10" s="1" customFormat="1" ht="18" customHeight="1">
      <c r="B14" s="6" t="s">
        <v>1830</v>
      </c>
      <c r="C14" s="7">
        <v>1774</v>
      </c>
      <c r="D14" s="8">
        <v>1.2669075743076286E-2</v>
      </c>
      <c r="E14" s="7">
        <v>20015</v>
      </c>
      <c r="F14" s="8">
        <v>0.27364204366788347</v>
      </c>
    </row>
    <row r="15" spans="2:10" s="1" customFormat="1" ht="18" customHeight="1">
      <c r="B15" s="6" t="s">
        <v>1831</v>
      </c>
      <c r="C15" s="7">
        <v>136059</v>
      </c>
      <c r="D15" s="8">
        <v>0.97166954708411291</v>
      </c>
      <c r="E15" s="7">
        <v>26229</v>
      </c>
      <c r="F15" s="8">
        <v>0.35859890898650587</v>
      </c>
    </row>
    <row r="16" spans="2:10" s="1" customFormat="1" ht="18" customHeight="1">
      <c r="B16" s="6" t="s">
        <v>1832</v>
      </c>
      <c r="C16" s="7">
        <v>2184</v>
      </c>
      <c r="D16" s="8">
        <v>1.5597103395083771E-2</v>
      </c>
      <c r="E16" s="7">
        <v>25949</v>
      </c>
      <c r="F16" s="8">
        <v>0.35477079146329793</v>
      </c>
    </row>
    <row r="17" spans="2:6" s="1" customFormat="1" ht="18" customHeight="1">
      <c r="B17" s="6" t="s">
        <v>1833</v>
      </c>
      <c r="C17" s="7">
        <v>9</v>
      </c>
      <c r="D17" s="8">
        <v>6.4273777726993564E-5</v>
      </c>
      <c r="E17" s="7">
        <v>950</v>
      </c>
      <c r="F17" s="8">
        <v>1.298825588231273E-2</v>
      </c>
    </row>
    <row r="18" spans="2:6" s="1" customFormat="1" ht="18" customHeight="1">
      <c r="B18" s="9" t="s">
        <v>839</v>
      </c>
      <c r="C18" s="10">
        <v>140026</v>
      </c>
      <c r="D18" s="11">
        <v>1</v>
      </c>
      <c r="E18" s="10">
        <v>73143</v>
      </c>
      <c r="F18" s="11">
        <v>1</v>
      </c>
    </row>
  </sheetData>
  <mergeCells count="6">
    <mergeCell ref="D2:F3"/>
    <mergeCell ref="C5:G6"/>
    <mergeCell ref="B6:B7"/>
    <mergeCell ref="C11:F11"/>
    <mergeCell ref="C12:D12"/>
    <mergeCell ref="E12:F12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25"/>
  <sheetViews>
    <sheetView workbookViewId="0"/>
  </sheetViews>
  <sheetFormatPr defaultColWidth="8.85546875" defaultRowHeight="12.75"/>
  <cols>
    <col min="1" max="1" width="1.42578125" style="12" customWidth="1"/>
    <col min="2" max="2" width="20.140625" style="12" customWidth="1"/>
    <col min="3" max="3" width="10.28515625" style="12" customWidth="1"/>
    <col min="4" max="4" width="10.140625" style="12" customWidth="1"/>
    <col min="5" max="5" width="10.42578125" style="12" customWidth="1"/>
    <col min="6" max="6" width="9.85546875" style="12" customWidth="1"/>
    <col min="7" max="7" width="10.140625" style="12" customWidth="1"/>
    <col min="8" max="8" width="13" style="12" customWidth="1"/>
    <col min="9" max="9" width="6.5703125" style="12" customWidth="1"/>
    <col min="10" max="10" width="13.5703125" style="12" customWidth="1"/>
    <col min="11" max="11" width="2.28515625" style="12" customWidth="1"/>
    <col min="12" max="12" width="26.5703125" style="12" customWidth="1"/>
    <col min="13" max="16384" width="8.85546875" style="12"/>
  </cols>
  <sheetData>
    <row r="1" spans="2:12" s="1" customFormat="1" ht="11.25" customHeight="1" thickBot="1"/>
    <row r="2" spans="2:12" s="1" customFormat="1" ht="15.75" customHeight="1" thickBot="1">
      <c r="F2" s="216" t="s">
        <v>0</v>
      </c>
      <c r="G2" s="216"/>
      <c r="H2" s="216"/>
      <c r="K2" s="220" t="s">
        <v>1834</v>
      </c>
      <c r="L2" s="220"/>
    </row>
    <row r="3" spans="2:12" s="1" customFormat="1" ht="3" customHeight="1" thickBot="1">
      <c r="F3" s="216"/>
      <c r="G3" s="216"/>
      <c r="H3" s="216"/>
    </row>
    <row r="4" spans="2:12" s="1" customFormat="1" ht="37.5" customHeight="1"/>
    <row r="5" spans="2:12" s="1" customFormat="1" ht="16.5" customHeight="1" thickBot="1">
      <c r="F5" s="263" t="s">
        <v>1835</v>
      </c>
      <c r="G5" s="263"/>
      <c r="H5" s="263"/>
      <c r="I5" s="263"/>
      <c r="J5" s="263"/>
      <c r="K5" s="263"/>
    </row>
    <row r="6" spans="2:12" s="1" customFormat="1" ht="14.25" customHeight="1" thickBot="1">
      <c r="B6" s="2" t="s">
        <v>213</v>
      </c>
      <c r="F6" s="263"/>
      <c r="G6" s="263"/>
      <c r="H6" s="263"/>
      <c r="I6" s="263"/>
      <c r="J6" s="263"/>
      <c r="K6" s="263"/>
    </row>
    <row r="7" spans="2:12" s="1" customFormat="1" ht="7.5" customHeight="1"/>
    <row r="8" spans="2:12" s="1" customFormat="1" ht="15" customHeight="1">
      <c r="B8" s="2" t="s">
        <v>1836</v>
      </c>
    </row>
    <row r="9" spans="2:12" s="1" customFormat="1" ht="7.5" customHeight="1"/>
    <row r="10" spans="2:12" s="1" customFormat="1" ht="15" customHeight="1">
      <c r="B10" s="2" t="s">
        <v>1015</v>
      </c>
    </row>
    <row r="11" spans="2:12" s="1" customFormat="1" ht="9" customHeight="1"/>
    <row r="12" spans="2:12" s="1" customFormat="1" ht="15" customHeight="1">
      <c r="B12" s="2" t="s">
        <v>1837</v>
      </c>
    </row>
    <row r="13" spans="2:12" s="1" customFormat="1" ht="9.75" customHeight="1"/>
    <row r="14" spans="2:12" s="1" customFormat="1" ht="15" customHeight="1">
      <c r="B14" s="2" t="s">
        <v>1555</v>
      </c>
    </row>
    <row r="15" spans="2:12" s="1" customFormat="1" ht="18.75" customHeight="1"/>
    <row r="16" spans="2:12" s="1" customFormat="1" ht="18" customHeight="1">
      <c r="B16" s="234" t="s">
        <v>1838</v>
      </c>
      <c r="C16" s="219" t="s">
        <v>1839</v>
      </c>
      <c r="D16" s="219"/>
      <c r="E16" s="219" t="s">
        <v>1840</v>
      </c>
      <c r="F16" s="219"/>
      <c r="G16" s="219" t="s">
        <v>858</v>
      </c>
      <c r="H16" s="219"/>
    </row>
    <row r="17" spans="2:8" s="1" customFormat="1" ht="18" customHeight="1">
      <c r="B17" s="234"/>
      <c r="C17" s="4" t="s">
        <v>900</v>
      </c>
      <c r="D17" s="4" t="s">
        <v>1841</v>
      </c>
      <c r="E17" s="4" t="s">
        <v>900</v>
      </c>
      <c r="F17" s="4" t="s">
        <v>1841</v>
      </c>
      <c r="G17" s="4" t="s">
        <v>900</v>
      </c>
      <c r="H17" s="4" t="s">
        <v>1841</v>
      </c>
    </row>
    <row r="18" spans="2:8" s="1" customFormat="1" ht="18" customHeight="1">
      <c r="B18" s="6" t="s">
        <v>1842</v>
      </c>
      <c r="C18" s="7">
        <v>2780</v>
      </c>
      <c r="D18" s="8">
        <v>3.9274967153129989E-2</v>
      </c>
      <c r="E18" s="7">
        <v>2150</v>
      </c>
      <c r="F18" s="8">
        <v>3.6090780903780297E-2</v>
      </c>
      <c r="G18" s="7">
        <v>124</v>
      </c>
      <c r="H18" s="8">
        <v>4.6285927584919749E-2</v>
      </c>
    </row>
    <row r="19" spans="2:8" s="1" customFormat="1" ht="18" customHeight="1">
      <c r="B19" s="6" t="s">
        <v>1843</v>
      </c>
      <c r="C19" s="7">
        <v>17658</v>
      </c>
      <c r="D19" s="8">
        <v>0.24946667985250695</v>
      </c>
      <c r="E19" s="7">
        <v>15371</v>
      </c>
      <c r="F19" s="8">
        <v>0.25802390384744511</v>
      </c>
      <c r="G19" s="7">
        <v>201</v>
      </c>
      <c r="H19" s="8">
        <v>7.5027995520716692E-2</v>
      </c>
    </row>
    <row r="20" spans="2:8" s="1" customFormat="1" ht="18" customHeight="1">
      <c r="B20" s="6" t="s">
        <v>1844</v>
      </c>
      <c r="C20" s="7">
        <v>5831</v>
      </c>
      <c r="D20" s="8">
        <v>8.2378537219388842E-2</v>
      </c>
      <c r="E20" s="7">
        <v>5291</v>
      </c>
      <c r="F20" s="8">
        <v>8.881689384274491E-2</v>
      </c>
      <c r="G20" s="7">
        <v>43</v>
      </c>
      <c r="H20" s="8">
        <v>1.6050765210899591E-2</v>
      </c>
    </row>
    <row r="21" spans="2:8" s="1" customFormat="1" ht="18" customHeight="1">
      <c r="B21" s="6" t="s">
        <v>1845</v>
      </c>
      <c r="C21" s="7">
        <v>810</v>
      </c>
      <c r="D21" s="8">
        <v>1.1443425681307658E-2</v>
      </c>
      <c r="E21" s="7">
        <v>649</v>
      </c>
      <c r="F21" s="8">
        <v>1.0894379910024845E-2</v>
      </c>
      <c r="G21" s="7">
        <v>30</v>
      </c>
      <c r="H21" s="8">
        <v>1.1198208286674132E-2</v>
      </c>
    </row>
    <row r="22" spans="2:8" s="1" customFormat="1" ht="18" customHeight="1">
      <c r="B22" s="6" t="s">
        <v>1846</v>
      </c>
      <c r="C22" s="7">
        <v>512</v>
      </c>
      <c r="D22" s="8">
        <v>7.233375245468545E-3</v>
      </c>
      <c r="E22" s="7">
        <v>420</v>
      </c>
      <c r="F22" s="8">
        <v>7.0502920835291746E-3</v>
      </c>
      <c r="G22" s="7"/>
      <c r="H22" s="8"/>
    </row>
    <row r="23" spans="2:8" s="1" customFormat="1" ht="18" customHeight="1">
      <c r="B23" s="6" t="s">
        <v>1847</v>
      </c>
      <c r="C23" s="7">
        <v>39819</v>
      </c>
      <c r="D23" s="8">
        <v>0.56255032988146869</v>
      </c>
      <c r="E23" s="7">
        <v>32419</v>
      </c>
      <c r="F23" s="8">
        <v>0.54419861679983883</v>
      </c>
      <c r="G23" s="7">
        <v>1047</v>
      </c>
      <c r="H23" s="8">
        <v>0.39081746920492721</v>
      </c>
    </row>
    <row r="24" spans="2:8" s="1" customFormat="1" ht="18" customHeight="1">
      <c r="B24" s="6" t="s">
        <v>1848</v>
      </c>
      <c r="C24" s="7">
        <v>3373</v>
      </c>
      <c r="D24" s="8">
        <v>4.7652684966729301E-2</v>
      </c>
      <c r="E24" s="7">
        <v>3272</v>
      </c>
      <c r="F24" s="8">
        <v>5.4925132612636811E-2</v>
      </c>
      <c r="G24" s="7">
        <v>1234</v>
      </c>
      <c r="H24" s="8">
        <v>0.46061963419186264</v>
      </c>
    </row>
    <row r="25" spans="2:8" s="1" customFormat="1" ht="17.25" customHeight="1">
      <c r="B25" s="9" t="s">
        <v>839</v>
      </c>
      <c r="C25" s="10">
        <v>70783</v>
      </c>
      <c r="D25" s="11">
        <v>1</v>
      </c>
      <c r="E25" s="10">
        <v>59572</v>
      </c>
      <c r="F25" s="11">
        <v>1</v>
      </c>
      <c r="G25" s="10">
        <v>2679</v>
      </c>
      <c r="H25" s="11">
        <v>1</v>
      </c>
    </row>
  </sheetData>
  <mergeCells count="7">
    <mergeCell ref="F2:H3"/>
    <mergeCell ref="K2:L2"/>
    <mergeCell ref="F5:K6"/>
    <mergeCell ref="B16:B17"/>
    <mergeCell ref="C16:D16"/>
    <mergeCell ref="E16:F16"/>
    <mergeCell ref="G16:H16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31"/>
  <sheetViews>
    <sheetView workbookViewId="0"/>
  </sheetViews>
  <sheetFormatPr defaultColWidth="8.85546875" defaultRowHeight="12.75"/>
  <cols>
    <col min="1" max="1" width="1.42578125" style="12" customWidth="1"/>
    <col min="2" max="2" width="65.140625" style="12" customWidth="1"/>
    <col min="3" max="4" width="7.85546875" style="12" customWidth="1"/>
    <col min="5" max="5" width="7.28515625" style="12" customWidth="1"/>
    <col min="6" max="10" width="7.85546875" style="12" customWidth="1"/>
    <col min="11" max="11" width="3.28515625" style="12" customWidth="1"/>
    <col min="12" max="16384" width="8.85546875" style="12"/>
  </cols>
  <sheetData>
    <row r="1" spans="2:10" s="1" customFormat="1" ht="11.25" customHeight="1" thickBot="1"/>
    <row r="2" spans="2:10" s="1" customFormat="1" ht="15.75" customHeight="1" thickBot="1">
      <c r="B2" s="216" t="s">
        <v>0</v>
      </c>
      <c r="C2" s="216"/>
      <c r="D2" s="216"/>
      <c r="G2" s="220" t="s">
        <v>1849</v>
      </c>
      <c r="H2" s="220"/>
      <c r="I2" s="220"/>
      <c r="J2" s="220"/>
    </row>
    <row r="3" spans="2:10" s="1" customFormat="1" ht="3" customHeight="1" thickBot="1">
      <c r="B3" s="216"/>
      <c r="C3" s="216"/>
      <c r="D3" s="216"/>
    </row>
    <row r="4" spans="2:10" s="1" customFormat="1" ht="37.5" customHeight="1"/>
    <row r="5" spans="2:10" s="1" customFormat="1" ht="16.5" customHeight="1" thickBot="1">
      <c r="B5" s="217" t="s">
        <v>1850</v>
      </c>
      <c r="C5" s="217"/>
      <c r="D5" s="217"/>
      <c r="E5" s="217"/>
    </row>
    <row r="6" spans="2:10" s="1" customFormat="1" ht="13.5" customHeight="1">
      <c r="B6" s="2" t="s">
        <v>213</v>
      </c>
    </row>
    <row r="7" spans="2:10" s="1" customFormat="1" ht="6.75" customHeight="1"/>
    <row r="8" spans="2:10" s="1" customFormat="1" ht="15" customHeight="1">
      <c r="B8" s="2" t="s">
        <v>1015</v>
      </c>
    </row>
    <row r="9" spans="2:10" s="1" customFormat="1" ht="6" customHeight="1"/>
    <row r="10" spans="2:10" s="1" customFormat="1" ht="15" customHeight="1">
      <c r="B10" s="2" t="s">
        <v>1851</v>
      </c>
    </row>
    <row r="11" spans="2:10" s="1" customFormat="1" ht="6" customHeight="1"/>
    <row r="12" spans="2:10" s="1" customFormat="1" ht="15" customHeight="1">
      <c r="B12" s="2" t="s">
        <v>1555</v>
      </c>
    </row>
    <row r="13" spans="2:10" s="1" customFormat="1" ht="7.5" customHeight="1"/>
    <row r="14" spans="2:10" s="1" customFormat="1" ht="18" customHeight="1">
      <c r="B14" s="234" t="s">
        <v>1852</v>
      </c>
      <c r="C14" s="219" t="s">
        <v>1839</v>
      </c>
      <c r="D14" s="219"/>
      <c r="E14" s="219" t="s">
        <v>1840</v>
      </c>
      <c r="F14" s="219"/>
      <c r="G14" s="219" t="s">
        <v>858</v>
      </c>
      <c r="H14" s="219"/>
      <c r="I14" s="219"/>
      <c r="J14" s="219"/>
    </row>
    <row r="15" spans="2:10" s="1" customFormat="1" ht="18" customHeight="1">
      <c r="B15" s="234"/>
      <c r="C15" s="4" t="s">
        <v>900</v>
      </c>
      <c r="D15" s="4" t="s">
        <v>1841</v>
      </c>
      <c r="E15" s="4" t="s">
        <v>900</v>
      </c>
      <c r="F15" s="4" t="s">
        <v>1841</v>
      </c>
      <c r="G15" s="4" t="s">
        <v>900</v>
      </c>
      <c r="H15" s="4" t="s">
        <v>1841</v>
      </c>
      <c r="I15" s="4" t="s">
        <v>1578</v>
      </c>
      <c r="J15" s="4" t="s">
        <v>1841</v>
      </c>
    </row>
    <row r="16" spans="2:10" s="1" customFormat="1" ht="18" customHeight="1">
      <c r="B16" s="6" t="s">
        <v>1853</v>
      </c>
      <c r="C16" s="7">
        <v>1292903</v>
      </c>
      <c r="D16" s="8">
        <v>0.96183826811486384</v>
      </c>
      <c r="E16" s="7">
        <v>1126100</v>
      </c>
      <c r="F16" s="8">
        <v>0.97140895273126282</v>
      </c>
      <c r="G16" s="7">
        <v>197535</v>
      </c>
      <c r="H16" s="8">
        <v>0.92665912961077834</v>
      </c>
      <c r="I16" s="7">
        <v>292254</v>
      </c>
      <c r="J16" s="8">
        <v>0.93650742786828511</v>
      </c>
    </row>
    <row r="17" spans="2:10" s="1" customFormat="1" ht="18" customHeight="1">
      <c r="B17" s="6" t="s">
        <v>1854</v>
      </c>
      <c r="C17" s="7">
        <v>4535</v>
      </c>
      <c r="D17" s="8">
        <v>3.3737539056687992E-3</v>
      </c>
      <c r="E17" s="7">
        <v>4210</v>
      </c>
      <c r="F17" s="8">
        <v>3.6316771965177307E-3</v>
      </c>
      <c r="G17" s="7">
        <v>82</v>
      </c>
      <c r="H17" s="8">
        <v>3.8467131712397205E-4</v>
      </c>
      <c r="I17" s="7">
        <v>85</v>
      </c>
      <c r="J17" s="8">
        <v>2.7237653331966112E-4</v>
      </c>
    </row>
    <row r="18" spans="2:10" s="1" customFormat="1" ht="18" customHeight="1">
      <c r="B18" s="6" t="s">
        <v>1855</v>
      </c>
      <c r="C18" s="7">
        <v>83</v>
      </c>
      <c r="D18" s="8">
        <v>6.1746763874423447E-5</v>
      </c>
      <c r="E18" s="7">
        <v>74</v>
      </c>
      <c r="F18" s="8">
        <v>6.3834706067057495E-5</v>
      </c>
      <c r="G18" s="7">
        <v>8</v>
      </c>
      <c r="H18" s="8">
        <v>3.7528908987704589E-5</v>
      </c>
      <c r="I18" s="7">
        <v>9</v>
      </c>
      <c r="J18" s="8">
        <v>2.8839868233846468E-5</v>
      </c>
    </row>
    <row r="19" spans="2:10" s="1" customFormat="1" ht="18" customHeight="1">
      <c r="B19" s="6" t="s">
        <v>1856</v>
      </c>
      <c r="C19" s="7">
        <v>25941</v>
      </c>
      <c r="D19" s="8">
        <v>1.9298467489956853E-2</v>
      </c>
      <c r="E19" s="7">
        <v>15851</v>
      </c>
      <c r="F19" s="8">
        <v>1.367356656579633E-2</v>
      </c>
      <c r="G19" s="7">
        <v>8389</v>
      </c>
      <c r="H19" s="8">
        <v>3.9353752187231729E-2</v>
      </c>
      <c r="I19" s="7">
        <v>10594</v>
      </c>
      <c r="J19" s="8">
        <v>3.3947729341041052E-2</v>
      </c>
    </row>
    <row r="20" spans="2:10" s="1" customFormat="1" ht="18" customHeight="1">
      <c r="B20" s="6" t="s">
        <v>1857</v>
      </c>
      <c r="C20" s="7">
        <v>1103</v>
      </c>
      <c r="D20" s="8">
        <v>8.2056241630709713E-4</v>
      </c>
      <c r="E20" s="7">
        <v>774</v>
      </c>
      <c r="F20" s="8">
        <v>6.6767652021489869E-4</v>
      </c>
      <c r="G20" s="7">
        <v>476</v>
      </c>
      <c r="H20" s="8">
        <v>2.2329700847684231E-3</v>
      </c>
      <c r="I20" s="7">
        <v>482</v>
      </c>
      <c r="J20" s="8">
        <v>1.5445351654126665E-3</v>
      </c>
    </row>
    <row r="21" spans="2:10" s="1" customFormat="1" ht="18" customHeight="1">
      <c r="B21" s="6" t="s">
        <v>1858</v>
      </c>
      <c r="C21" s="7">
        <v>2625</v>
      </c>
      <c r="D21" s="8">
        <v>1.9528343996429102E-3</v>
      </c>
      <c r="E21" s="7">
        <v>1947</v>
      </c>
      <c r="F21" s="8">
        <v>1.6795428744940668E-3</v>
      </c>
      <c r="G21" s="7">
        <v>110</v>
      </c>
      <c r="H21" s="8">
        <v>5.1602249858093813E-4</v>
      </c>
      <c r="I21" s="7">
        <v>110</v>
      </c>
      <c r="J21" s="8">
        <v>3.5248727841367906E-4</v>
      </c>
    </row>
    <row r="22" spans="2:10" s="1" customFormat="1" ht="18" customHeight="1">
      <c r="B22" s="6" t="s">
        <v>1859</v>
      </c>
      <c r="C22" s="7">
        <v>1885</v>
      </c>
      <c r="D22" s="8">
        <v>1.4023210831721469E-3</v>
      </c>
      <c r="E22" s="7">
        <v>1662</v>
      </c>
      <c r="F22" s="8">
        <v>1.4336929930195887E-3</v>
      </c>
      <c r="G22" s="7">
        <v>172</v>
      </c>
      <c r="H22" s="8">
        <v>8.0687154323564876E-4</v>
      </c>
      <c r="I22" s="7">
        <v>468</v>
      </c>
      <c r="J22" s="8">
        <v>1.4996731481600164E-3</v>
      </c>
    </row>
    <row r="23" spans="2:10" s="1" customFormat="1" ht="18" customHeight="1">
      <c r="B23" s="6" t="s">
        <v>1860</v>
      </c>
      <c r="C23" s="7">
        <v>2589</v>
      </c>
      <c r="D23" s="8">
        <v>1.9260526707335218E-3</v>
      </c>
      <c r="E23" s="7">
        <v>2263</v>
      </c>
      <c r="F23" s="8">
        <v>1.9521343220236637E-3</v>
      </c>
      <c r="G23" s="7">
        <v>984</v>
      </c>
      <c r="H23" s="8">
        <v>4.6160558054876644E-3</v>
      </c>
      <c r="I23" s="7">
        <v>1513</v>
      </c>
      <c r="J23" s="8">
        <v>4.8483022930899677E-3</v>
      </c>
    </row>
    <row r="24" spans="2:10" s="1" customFormat="1" ht="18" customHeight="1">
      <c r="B24" s="6" t="s">
        <v>1861</v>
      </c>
      <c r="C24" s="7">
        <v>4268</v>
      </c>
      <c r="D24" s="8">
        <v>3.1751227495908346E-3</v>
      </c>
      <c r="E24" s="7">
        <v>3877</v>
      </c>
      <c r="F24" s="8">
        <v>3.3444210192159719E-3</v>
      </c>
      <c r="G24" s="7">
        <v>249</v>
      </c>
      <c r="H24" s="8">
        <v>1.1680872922423054E-3</v>
      </c>
      <c r="I24" s="7">
        <v>720</v>
      </c>
      <c r="J24" s="8">
        <v>2.3071894587077175E-3</v>
      </c>
    </row>
    <row r="25" spans="2:10" s="1" customFormat="1" ht="18" customHeight="1">
      <c r="B25" s="6" t="s">
        <v>1862</v>
      </c>
      <c r="C25" s="7">
        <v>6</v>
      </c>
      <c r="D25" s="8">
        <v>4.4636214848980806E-6</v>
      </c>
      <c r="E25" s="7">
        <v>6</v>
      </c>
      <c r="F25" s="8">
        <v>5.1757869784100669E-6</v>
      </c>
      <c r="G25" s="7">
        <v>19</v>
      </c>
      <c r="H25" s="8">
        <v>8.913115884579841E-5</v>
      </c>
      <c r="I25" s="7">
        <v>81</v>
      </c>
      <c r="J25" s="8">
        <v>2.595588141046182E-4</v>
      </c>
    </row>
    <row r="26" spans="2:10" s="1" customFormat="1" ht="18" customHeight="1">
      <c r="B26" s="6" t="s">
        <v>1863</v>
      </c>
      <c r="C26" s="7">
        <v>1</v>
      </c>
      <c r="D26" s="8">
        <v>7.439369141496801E-7</v>
      </c>
      <c r="E26" s="7">
        <v>1</v>
      </c>
      <c r="F26" s="8">
        <v>8.6263116306834452E-7</v>
      </c>
      <c r="G26" s="7"/>
      <c r="H26" s="8"/>
      <c r="I26" s="7"/>
      <c r="J26" s="8"/>
    </row>
    <row r="27" spans="2:10" s="1" customFormat="1" ht="18" customHeight="1">
      <c r="B27" s="6" t="s">
        <v>1864</v>
      </c>
      <c r="C27" s="7">
        <v>1119</v>
      </c>
      <c r="D27" s="8">
        <v>8.3246540693349201E-4</v>
      </c>
      <c r="E27" s="7">
        <v>951</v>
      </c>
      <c r="F27" s="8">
        <v>8.2036223607799563E-4</v>
      </c>
      <c r="G27" s="7">
        <v>122</v>
      </c>
      <c r="H27" s="8">
        <v>5.7231586206249506E-4</v>
      </c>
      <c r="I27" s="7">
        <v>137</v>
      </c>
      <c r="J27" s="8">
        <v>4.3900688311521846E-4</v>
      </c>
    </row>
    <row r="28" spans="2:10" s="1" customFormat="1" ht="18" customHeight="1">
      <c r="B28" s="6" t="s">
        <v>1865</v>
      </c>
      <c r="C28" s="7">
        <v>99</v>
      </c>
      <c r="D28" s="8">
        <v>7.3649754500818335E-5</v>
      </c>
      <c r="E28" s="7">
        <v>86</v>
      </c>
      <c r="F28" s="8">
        <v>7.4186280023877632E-5</v>
      </c>
      <c r="G28" s="7">
        <v>13</v>
      </c>
      <c r="H28" s="8">
        <v>6.0984477105019958E-5</v>
      </c>
      <c r="I28" s="7">
        <v>14</v>
      </c>
      <c r="J28" s="8">
        <v>4.4862017252650065E-5</v>
      </c>
    </row>
    <row r="29" spans="2:10" s="1" customFormat="1" ht="18" customHeight="1">
      <c r="B29" s="6" t="s">
        <v>1866</v>
      </c>
      <c r="C29" s="7">
        <v>77</v>
      </c>
      <c r="D29" s="8">
        <v>5.7283142389525369E-5</v>
      </c>
      <c r="E29" s="7">
        <v>65</v>
      </c>
      <c r="F29" s="8">
        <v>5.6071025599442399E-5</v>
      </c>
      <c r="G29" s="7">
        <v>17</v>
      </c>
      <c r="H29" s="8">
        <v>7.974893159887226E-5</v>
      </c>
      <c r="I29" s="7">
        <v>17</v>
      </c>
      <c r="J29" s="8">
        <v>5.447530666393222E-5</v>
      </c>
    </row>
    <row r="30" spans="2:10" s="1" customFormat="1" ht="18" customHeight="1">
      <c r="B30" s="6" t="s">
        <v>1867</v>
      </c>
      <c r="C30" s="7">
        <v>6966</v>
      </c>
      <c r="D30" s="8">
        <v>5.1822645439666718E-3</v>
      </c>
      <c r="E30" s="7">
        <v>1377</v>
      </c>
      <c r="F30" s="8">
        <v>1.1878431115451104E-3</v>
      </c>
      <c r="G30" s="7">
        <v>4993</v>
      </c>
      <c r="H30" s="8">
        <v>2.3422730321951128E-2</v>
      </c>
      <c r="I30" s="7">
        <v>5584</v>
      </c>
      <c r="J30" s="8">
        <v>1.7893536024199855E-2</v>
      </c>
    </row>
    <row r="31" spans="2:10" s="1" customFormat="1" ht="18" customHeight="1">
      <c r="B31" s="9" t="s">
        <v>839</v>
      </c>
      <c r="C31" s="10">
        <v>1344200</v>
      </c>
      <c r="D31" s="11">
        <v>1</v>
      </c>
      <c r="E31" s="10">
        <v>1159244</v>
      </c>
      <c r="F31" s="11">
        <v>1</v>
      </c>
      <c r="G31" s="10">
        <v>213169</v>
      </c>
      <c r="H31" s="11">
        <v>1</v>
      </c>
      <c r="I31" s="10">
        <v>312068</v>
      </c>
      <c r="J31" s="11">
        <v>1</v>
      </c>
    </row>
  </sheetData>
  <mergeCells count="7">
    <mergeCell ref="B2:D3"/>
    <mergeCell ref="G2:J2"/>
    <mergeCell ref="B5:E5"/>
    <mergeCell ref="B14:B15"/>
    <mergeCell ref="C14:D14"/>
    <mergeCell ref="E14:F14"/>
    <mergeCell ref="G14:J1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215"/>
  <sheetViews>
    <sheetView workbookViewId="0"/>
  </sheetViews>
  <sheetFormatPr defaultColWidth="8.85546875" defaultRowHeight="12.75"/>
  <cols>
    <col min="1" max="1" width="1.42578125" style="12" customWidth="1"/>
    <col min="2" max="2" width="67.7109375" style="12" bestFit="1" customWidth="1"/>
    <col min="3" max="8" width="10.5703125" style="12" customWidth="1"/>
    <col min="9" max="9" width="7.85546875" style="12" customWidth="1"/>
    <col min="10" max="10" width="0.28515625" style="12" customWidth="1"/>
    <col min="11" max="11" width="13.5703125" style="12" customWidth="1"/>
    <col min="12" max="12" width="30.7109375" style="12" customWidth="1"/>
    <col min="13" max="16384" width="8.85546875" style="12"/>
  </cols>
  <sheetData>
    <row r="1" spans="2:12" s="1" customFormat="1" ht="11.25" customHeight="1" thickBot="1"/>
    <row r="2" spans="2:12" s="1" customFormat="1" ht="15.75" customHeight="1" thickBot="1">
      <c r="F2" s="216" t="s">
        <v>0</v>
      </c>
      <c r="G2" s="216"/>
      <c r="H2" s="216"/>
      <c r="I2" s="216"/>
      <c r="J2" s="216"/>
      <c r="L2" s="2" t="s">
        <v>1</v>
      </c>
    </row>
    <row r="3" spans="2:12" s="1" customFormat="1" ht="3" customHeight="1" thickBot="1">
      <c r="F3" s="216"/>
      <c r="G3" s="216"/>
      <c r="H3" s="216"/>
      <c r="I3" s="216"/>
      <c r="J3" s="216"/>
    </row>
    <row r="4" spans="2:12" s="1" customFormat="1" ht="37.5" customHeight="1"/>
    <row r="5" spans="2:12" s="1" customFormat="1" ht="15" customHeight="1" thickBot="1">
      <c r="E5" s="217" t="s">
        <v>2</v>
      </c>
      <c r="F5" s="217"/>
      <c r="G5" s="217"/>
      <c r="H5" s="217"/>
    </row>
    <row r="6" spans="2:12" s="1" customFormat="1" ht="3" customHeight="1" thickBot="1">
      <c r="E6" s="217"/>
      <c r="F6" s="217"/>
      <c r="G6" s="217"/>
      <c r="H6" s="217"/>
    </row>
    <row r="7" spans="2:12" s="1" customFormat="1" ht="12" customHeight="1">
      <c r="B7" s="2" t="s">
        <v>213</v>
      </c>
    </row>
    <row r="8" spans="2:12" s="1" customFormat="1" ht="8.25" customHeight="1"/>
    <row r="9" spans="2:12" s="1" customFormat="1" ht="15" customHeight="1">
      <c r="B9" s="2" t="s">
        <v>3</v>
      </c>
    </row>
    <row r="10" spans="2:12" s="1" customFormat="1" ht="11.25" customHeight="1"/>
    <row r="11" spans="2:12" s="1" customFormat="1" ht="18" customHeight="1">
      <c r="B11" s="218" t="s">
        <v>4</v>
      </c>
      <c r="C11" s="219" t="s">
        <v>5</v>
      </c>
      <c r="D11" s="219"/>
      <c r="E11" s="219"/>
      <c r="F11" s="219" t="s">
        <v>6</v>
      </c>
      <c r="G11" s="219"/>
      <c r="H11" s="219"/>
    </row>
    <row r="12" spans="2:12" s="1" customFormat="1" ht="18" customHeight="1">
      <c r="B12" s="218"/>
      <c r="C12" s="3">
        <v>2012</v>
      </c>
      <c r="D12" s="3">
        <v>2013</v>
      </c>
      <c r="E12" s="4" t="s">
        <v>7</v>
      </c>
      <c r="F12" s="5">
        <v>2012</v>
      </c>
      <c r="G12" s="5">
        <v>2013</v>
      </c>
      <c r="H12" s="4" t="s">
        <v>7</v>
      </c>
    </row>
    <row r="13" spans="2:12" s="1" customFormat="1" ht="16.5" customHeight="1">
      <c r="B13" s="6" t="s">
        <v>8</v>
      </c>
      <c r="C13" s="7">
        <v>10333</v>
      </c>
      <c r="D13" s="7">
        <v>10113</v>
      </c>
      <c r="E13" s="8">
        <v>-2.1291009387399595E-2</v>
      </c>
      <c r="F13" s="7">
        <v>4037</v>
      </c>
      <c r="G13" s="7">
        <v>3559</v>
      </c>
      <c r="H13" s="8">
        <v>-0.11840475600693584</v>
      </c>
    </row>
    <row r="14" spans="2:12" s="1" customFormat="1" ht="16.5" customHeight="1">
      <c r="B14" s="6" t="s">
        <v>9</v>
      </c>
      <c r="C14" s="7">
        <v>18504</v>
      </c>
      <c r="D14" s="7">
        <v>18093</v>
      </c>
      <c r="E14" s="8">
        <v>-2.221141374837873E-2</v>
      </c>
      <c r="F14" s="7">
        <v>3254</v>
      </c>
      <c r="G14" s="7">
        <v>1886</v>
      </c>
      <c r="H14" s="8">
        <v>-0.42040565457897972</v>
      </c>
    </row>
    <row r="15" spans="2:12" s="1" customFormat="1" ht="16.5" customHeight="1">
      <c r="B15" s="6" t="s">
        <v>10</v>
      </c>
      <c r="C15" s="7">
        <v>15319</v>
      </c>
      <c r="D15" s="7">
        <v>15065</v>
      </c>
      <c r="E15" s="8">
        <v>-1.6580716756968469E-2</v>
      </c>
      <c r="F15" s="7">
        <v>3033</v>
      </c>
      <c r="G15" s="7">
        <v>2443</v>
      </c>
      <c r="H15" s="8">
        <v>-0.1945268710847346</v>
      </c>
    </row>
    <row r="16" spans="2:12" s="1" customFormat="1" ht="16.5" customHeight="1">
      <c r="B16" s="6" t="s">
        <v>11</v>
      </c>
      <c r="C16" s="7">
        <v>11913</v>
      </c>
      <c r="D16" s="7">
        <v>11587</v>
      </c>
      <c r="E16" s="8">
        <v>-2.7365063376143708E-2</v>
      </c>
      <c r="F16" s="7">
        <v>3336</v>
      </c>
      <c r="G16" s="7">
        <v>1340</v>
      </c>
      <c r="H16" s="8">
        <v>-0.59832134292565953</v>
      </c>
    </row>
    <row r="17" spans="2:8" s="1" customFormat="1" ht="16.5" customHeight="1">
      <c r="B17" s="6" t="s">
        <v>12</v>
      </c>
      <c r="C17" s="7">
        <v>1626</v>
      </c>
      <c r="D17" s="7">
        <v>1658</v>
      </c>
      <c r="E17" s="8">
        <v>1.968019680196802E-2</v>
      </c>
      <c r="F17" s="7">
        <v>893</v>
      </c>
      <c r="G17" s="7">
        <v>695</v>
      </c>
      <c r="H17" s="8">
        <v>-0.22172452407614782</v>
      </c>
    </row>
    <row r="18" spans="2:8" s="1" customFormat="1" ht="16.5" customHeight="1">
      <c r="B18" s="6" t="s">
        <v>13</v>
      </c>
      <c r="C18" s="7">
        <v>7608</v>
      </c>
      <c r="D18" s="7">
        <v>6844</v>
      </c>
      <c r="E18" s="8">
        <v>-0.10042060988433228</v>
      </c>
      <c r="F18" s="7">
        <v>1988</v>
      </c>
      <c r="G18" s="7">
        <v>1728</v>
      </c>
      <c r="H18" s="8">
        <v>-0.13078470824949698</v>
      </c>
    </row>
    <row r="19" spans="2:8" s="1" customFormat="1" ht="16.5" customHeight="1">
      <c r="B19" s="6" t="s">
        <v>14</v>
      </c>
      <c r="C19" s="7">
        <v>619</v>
      </c>
      <c r="D19" s="7">
        <v>502</v>
      </c>
      <c r="E19" s="8">
        <v>-0.18901453957996769</v>
      </c>
      <c r="F19" s="7"/>
      <c r="G19" s="7"/>
      <c r="H19" s="8"/>
    </row>
    <row r="20" spans="2:8" s="1" customFormat="1" ht="16.5" customHeight="1">
      <c r="B20" s="6" t="s">
        <v>15</v>
      </c>
      <c r="C20" s="7">
        <v>3860</v>
      </c>
      <c r="D20" s="7">
        <v>3833</v>
      </c>
      <c r="E20" s="8">
        <v>-6.9948186528497412E-3</v>
      </c>
      <c r="F20" s="7">
        <v>425</v>
      </c>
      <c r="G20" s="7">
        <v>418</v>
      </c>
      <c r="H20" s="8">
        <v>-1.6470588235294119E-2</v>
      </c>
    </row>
    <row r="21" spans="2:8" s="1" customFormat="1" ht="16.5" customHeight="1">
      <c r="B21" s="6" t="s">
        <v>16</v>
      </c>
      <c r="C21" s="7">
        <v>4270</v>
      </c>
      <c r="D21" s="7">
        <v>4240</v>
      </c>
      <c r="E21" s="8">
        <v>-7.0257611241217799E-3</v>
      </c>
      <c r="F21" s="7">
        <v>1569</v>
      </c>
      <c r="G21" s="7">
        <v>1594</v>
      </c>
      <c r="H21" s="8">
        <v>1.5933715742511154E-2</v>
      </c>
    </row>
    <row r="22" spans="2:8" s="1" customFormat="1" ht="16.5" customHeight="1">
      <c r="B22" s="6" t="s">
        <v>17</v>
      </c>
      <c r="C22" s="7">
        <v>6152</v>
      </c>
      <c r="D22" s="7">
        <v>6293</v>
      </c>
      <c r="E22" s="8">
        <v>2.2919375812743822E-2</v>
      </c>
      <c r="F22" s="7">
        <v>1050</v>
      </c>
      <c r="G22" s="7">
        <v>886</v>
      </c>
      <c r="H22" s="8">
        <v>-0.15619047619047619</v>
      </c>
    </row>
    <row r="23" spans="2:8" s="1" customFormat="1" ht="16.5" customHeight="1">
      <c r="B23" s="6" t="s">
        <v>18</v>
      </c>
      <c r="C23" s="7">
        <v>4646</v>
      </c>
      <c r="D23" s="7">
        <v>3912</v>
      </c>
      <c r="E23" s="8">
        <v>-0.15798536375376668</v>
      </c>
      <c r="F23" s="7">
        <v>1750</v>
      </c>
      <c r="G23" s="7">
        <v>1579</v>
      </c>
      <c r="H23" s="8">
        <v>-9.7714285714285712E-2</v>
      </c>
    </row>
    <row r="24" spans="2:8" s="1" customFormat="1" ht="16.5" customHeight="1">
      <c r="B24" s="6" t="s">
        <v>19</v>
      </c>
      <c r="C24" s="7">
        <v>437</v>
      </c>
      <c r="D24" s="7">
        <v>397</v>
      </c>
      <c r="E24" s="8">
        <v>-9.1533180778032033E-2</v>
      </c>
      <c r="F24" s="7">
        <v>188</v>
      </c>
      <c r="G24" s="7">
        <v>321</v>
      </c>
      <c r="H24" s="8">
        <v>0.70744680851063835</v>
      </c>
    </row>
    <row r="25" spans="2:8" s="1" customFormat="1" ht="16.5" customHeight="1">
      <c r="B25" s="6" t="s">
        <v>20</v>
      </c>
      <c r="C25" s="7">
        <v>9654</v>
      </c>
      <c r="D25" s="7">
        <v>9722</v>
      </c>
      <c r="E25" s="8">
        <v>7.0437124507975969E-3</v>
      </c>
      <c r="F25" s="7">
        <v>1248</v>
      </c>
      <c r="G25" s="7">
        <v>1012</v>
      </c>
      <c r="H25" s="8">
        <v>-0.1891025641025641</v>
      </c>
    </row>
    <row r="26" spans="2:8" s="1" customFormat="1" ht="16.5" customHeight="1">
      <c r="B26" s="6" t="s">
        <v>21</v>
      </c>
      <c r="C26" s="7">
        <v>836</v>
      </c>
      <c r="D26" s="7">
        <v>1039</v>
      </c>
      <c r="E26" s="8">
        <v>0.24282296650717702</v>
      </c>
      <c r="F26" s="7">
        <v>1884</v>
      </c>
      <c r="G26" s="7">
        <v>448</v>
      </c>
      <c r="H26" s="8">
        <v>-0.76220806794055207</v>
      </c>
    </row>
    <row r="27" spans="2:8" s="1" customFormat="1" ht="16.5" customHeight="1">
      <c r="B27" s="6" t="s">
        <v>22</v>
      </c>
      <c r="C27" s="7">
        <v>1980</v>
      </c>
      <c r="D27" s="7">
        <v>1999</v>
      </c>
      <c r="E27" s="8">
        <v>9.5959595959595953E-3</v>
      </c>
      <c r="F27" s="7">
        <v>373</v>
      </c>
      <c r="G27" s="7">
        <v>283</v>
      </c>
      <c r="H27" s="8">
        <v>-0.24128686327077747</v>
      </c>
    </row>
    <row r="28" spans="2:8" s="1" customFormat="1" ht="16.5" customHeight="1">
      <c r="B28" s="6" t="s">
        <v>23</v>
      </c>
      <c r="C28" s="7">
        <v>7364</v>
      </c>
      <c r="D28" s="7">
        <v>7155</v>
      </c>
      <c r="E28" s="8">
        <v>-2.8381314502987507E-2</v>
      </c>
      <c r="F28" s="7">
        <v>986</v>
      </c>
      <c r="G28" s="7">
        <v>1157</v>
      </c>
      <c r="H28" s="8">
        <v>0.17342799188640973</v>
      </c>
    </row>
    <row r="29" spans="2:8" s="1" customFormat="1" ht="16.5" customHeight="1">
      <c r="B29" s="6" t="s">
        <v>24</v>
      </c>
      <c r="C29" s="7">
        <v>9763</v>
      </c>
      <c r="D29" s="7">
        <v>9589</v>
      </c>
      <c r="E29" s="8">
        <v>-1.7822390658609036E-2</v>
      </c>
      <c r="F29" s="7">
        <v>1583</v>
      </c>
      <c r="G29" s="7">
        <v>1246</v>
      </c>
      <c r="H29" s="8">
        <v>-0.21288692356285535</v>
      </c>
    </row>
    <row r="30" spans="2:8" s="1" customFormat="1" ht="16.5" customHeight="1">
      <c r="B30" s="6" t="s">
        <v>25</v>
      </c>
      <c r="C30" s="7">
        <v>6680</v>
      </c>
      <c r="D30" s="7">
        <v>6985</v>
      </c>
      <c r="E30" s="8">
        <v>4.5658682634730538E-2</v>
      </c>
      <c r="F30" s="7">
        <v>759</v>
      </c>
      <c r="G30" s="7">
        <v>832</v>
      </c>
      <c r="H30" s="8">
        <v>9.6179183135704879E-2</v>
      </c>
    </row>
    <row r="31" spans="2:8" s="1" customFormat="1" ht="16.5" customHeight="1">
      <c r="B31" s="6" t="s">
        <v>26</v>
      </c>
      <c r="C31" s="7">
        <v>4599</v>
      </c>
      <c r="D31" s="7">
        <v>4949</v>
      </c>
      <c r="E31" s="8">
        <v>7.6103500761035003E-2</v>
      </c>
      <c r="F31" s="7">
        <v>1004</v>
      </c>
      <c r="G31" s="7">
        <v>1197</v>
      </c>
      <c r="H31" s="8">
        <v>0.19223107569721115</v>
      </c>
    </row>
    <row r="32" spans="2:8" s="1" customFormat="1" ht="16.5" customHeight="1">
      <c r="B32" s="6" t="s">
        <v>27</v>
      </c>
      <c r="C32" s="7">
        <v>2064</v>
      </c>
      <c r="D32" s="7">
        <v>2077</v>
      </c>
      <c r="E32" s="8">
        <v>6.2984496124031007E-3</v>
      </c>
      <c r="F32" s="7">
        <v>149</v>
      </c>
      <c r="G32" s="7">
        <v>212</v>
      </c>
      <c r="H32" s="8">
        <v>0.42281879194630873</v>
      </c>
    </row>
    <row r="33" spans="2:8" s="1" customFormat="1" ht="16.5" customHeight="1">
      <c r="B33" s="6" t="s">
        <v>28</v>
      </c>
      <c r="C33" s="7">
        <v>3063</v>
      </c>
      <c r="D33" s="7">
        <v>3177</v>
      </c>
      <c r="E33" s="8">
        <v>3.7218413320274243E-2</v>
      </c>
      <c r="F33" s="7"/>
      <c r="G33" s="7">
        <v>94</v>
      </c>
      <c r="H33" s="8"/>
    </row>
    <row r="34" spans="2:8" s="1" customFormat="1" ht="16.5" customHeight="1">
      <c r="B34" s="6" t="s">
        <v>29</v>
      </c>
      <c r="C34" s="7">
        <v>3317</v>
      </c>
      <c r="D34" s="7">
        <v>3486</v>
      </c>
      <c r="E34" s="8">
        <v>5.0949653301175762E-2</v>
      </c>
      <c r="F34" s="7">
        <v>30</v>
      </c>
      <c r="G34" s="7">
        <v>32</v>
      </c>
      <c r="H34" s="8">
        <v>6.6666666666666666E-2</v>
      </c>
    </row>
    <row r="35" spans="2:8" s="1" customFormat="1" ht="16.5" customHeight="1">
      <c r="B35" s="6" t="s">
        <v>30</v>
      </c>
      <c r="C35" s="7">
        <v>734</v>
      </c>
      <c r="D35" s="7">
        <v>787</v>
      </c>
      <c r="E35" s="8">
        <v>7.2207084468664848E-2</v>
      </c>
      <c r="F35" s="7"/>
      <c r="G35" s="7"/>
      <c r="H35" s="8"/>
    </row>
    <row r="36" spans="2:8" s="1" customFormat="1" ht="16.5" customHeight="1">
      <c r="B36" s="6" t="s">
        <v>31</v>
      </c>
      <c r="C36" s="7">
        <v>80</v>
      </c>
      <c r="D36" s="7"/>
      <c r="E36" s="8">
        <v>-1</v>
      </c>
      <c r="F36" s="7"/>
      <c r="G36" s="7"/>
      <c r="H36" s="8"/>
    </row>
    <row r="37" spans="2:8" s="1" customFormat="1" ht="16.5" customHeight="1">
      <c r="B37" s="6" t="s">
        <v>32</v>
      </c>
      <c r="C37" s="7">
        <v>11530</v>
      </c>
      <c r="D37" s="7">
        <v>10950</v>
      </c>
      <c r="E37" s="8">
        <v>-5.0303555941023419E-2</v>
      </c>
      <c r="F37" s="7">
        <v>1149</v>
      </c>
      <c r="G37" s="7">
        <v>933</v>
      </c>
      <c r="H37" s="8">
        <v>-0.18798955613577023</v>
      </c>
    </row>
    <row r="38" spans="2:8" s="1" customFormat="1" ht="16.5" customHeight="1">
      <c r="B38" s="6" t="s">
        <v>33</v>
      </c>
      <c r="C38" s="7">
        <v>2424</v>
      </c>
      <c r="D38" s="7">
        <v>2152</v>
      </c>
      <c r="E38" s="8">
        <v>-0.11221122112211221</v>
      </c>
      <c r="F38" s="7">
        <v>205</v>
      </c>
      <c r="G38" s="7">
        <v>201</v>
      </c>
      <c r="H38" s="8">
        <v>-1.9512195121951219E-2</v>
      </c>
    </row>
    <row r="39" spans="2:8" s="1" customFormat="1" ht="16.5" customHeight="1">
      <c r="B39" s="6" t="s">
        <v>34</v>
      </c>
      <c r="C39" s="7">
        <v>882</v>
      </c>
      <c r="D39" s="7">
        <v>750</v>
      </c>
      <c r="E39" s="8">
        <v>-0.14965986394557823</v>
      </c>
      <c r="F39" s="7">
        <v>6</v>
      </c>
      <c r="G39" s="7"/>
      <c r="H39" s="8">
        <v>-1</v>
      </c>
    </row>
    <row r="40" spans="2:8" s="1" customFormat="1" ht="16.5" customHeight="1">
      <c r="B40" s="6" t="s">
        <v>35</v>
      </c>
      <c r="C40" s="7">
        <v>7272</v>
      </c>
      <c r="D40" s="7">
        <v>6702</v>
      </c>
      <c r="E40" s="8">
        <v>-7.8382838283828388E-2</v>
      </c>
      <c r="F40" s="7">
        <v>935</v>
      </c>
      <c r="G40" s="7">
        <v>1103</v>
      </c>
      <c r="H40" s="8">
        <v>0.17967914438502675</v>
      </c>
    </row>
    <row r="41" spans="2:8" s="1" customFormat="1" ht="16.5" customHeight="1">
      <c r="B41" s="6" t="s">
        <v>36</v>
      </c>
      <c r="C41" s="7">
        <v>12246</v>
      </c>
      <c r="D41" s="7">
        <v>11931</v>
      </c>
      <c r="E41" s="8">
        <v>-2.572268495835375E-2</v>
      </c>
      <c r="F41" s="7">
        <v>5156</v>
      </c>
      <c r="G41" s="7">
        <v>5078</v>
      </c>
      <c r="H41" s="8">
        <v>-1.5128006206361521E-2</v>
      </c>
    </row>
    <row r="42" spans="2:8" s="1" customFormat="1" ht="16.5" customHeight="1">
      <c r="B42" s="6" t="s">
        <v>37</v>
      </c>
      <c r="C42" s="7">
        <v>7935</v>
      </c>
      <c r="D42" s="7">
        <v>7239</v>
      </c>
      <c r="E42" s="8">
        <v>-8.771266540642722E-2</v>
      </c>
      <c r="F42" s="7">
        <v>1620</v>
      </c>
      <c r="G42" s="7">
        <v>1628</v>
      </c>
      <c r="H42" s="8">
        <v>4.9382716049382715E-3</v>
      </c>
    </row>
    <row r="43" spans="2:8" s="1" customFormat="1" ht="16.5" customHeight="1">
      <c r="B43" s="6" t="s">
        <v>38</v>
      </c>
      <c r="C43" s="7">
        <v>9290</v>
      </c>
      <c r="D43" s="7">
        <v>9206</v>
      </c>
      <c r="E43" s="8">
        <v>-9.0419806243272338E-3</v>
      </c>
      <c r="F43" s="7">
        <v>3769</v>
      </c>
      <c r="G43" s="7">
        <v>3417</v>
      </c>
      <c r="H43" s="8">
        <v>-9.3393473069779784E-2</v>
      </c>
    </row>
    <row r="44" spans="2:8" s="1" customFormat="1" ht="16.5" customHeight="1">
      <c r="B44" s="6" t="s">
        <v>39</v>
      </c>
      <c r="C44" s="7">
        <v>11072</v>
      </c>
      <c r="D44" s="7">
        <v>10871</v>
      </c>
      <c r="E44" s="8">
        <v>-1.8153901734104045E-2</v>
      </c>
      <c r="F44" s="7">
        <v>1348</v>
      </c>
      <c r="G44" s="7">
        <v>1029</v>
      </c>
      <c r="H44" s="8">
        <v>-0.23664688427299704</v>
      </c>
    </row>
    <row r="45" spans="2:8" s="1" customFormat="1" ht="16.5" customHeight="1">
      <c r="B45" s="6" t="s">
        <v>40</v>
      </c>
      <c r="C45" s="7">
        <v>13183</v>
      </c>
      <c r="D45" s="7">
        <v>13374</v>
      </c>
      <c r="E45" s="8">
        <v>1.4488356216339225E-2</v>
      </c>
      <c r="F45" s="7">
        <v>455</v>
      </c>
      <c r="G45" s="7">
        <v>425</v>
      </c>
      <c r="H45" s="8">
        <v>-6.5934065934065936E-2</v>
      </c>
    </row>
    <row r="46" spans="2:8" s="1" customFormat="1" ht="16.5" customHeight="1">
      <c r="B46" s="6" t="s">
        <v>41</v>
      </c>
      <c r="C46" s="7">
        <v>15942</v>
      </c>
      <c r="D46" s="7">
        <v>15659</v>
      </c>
      <c r="E46" s="8">
        <v>-1.7751850457909925E-2</v>
      </c>
      <c r="F46" s="7">
        <v>3122</v>
      </c>
      <c r="G46" s="7">
        <v>2030</v>
      </c>
      <c r="H46" s="8">
        <v>-0.34977578475336324</v>
      </c>
    </row>
    <row r="47" spans="2:8" s="1" customFormat="1" ht="16.5" customHeight="1">
      <c r="B47" s="6" t="s">
        <v>42</v>
      </c>
      <c r="C47" s="7">
        <v>8830</v>
      </c>
      <c r="D47" s="7">
        <v>8718</v>
      </c>
      <c r="E47" s="8">
        <v>-1.2684031710079275E-2</v>
      </c>
      <c r="F47" s="7">
        <v>1518</v>
      </c>
      <c r="G47" s="7">
        <v>1216</v>
      </c>
      <c r="H47" s="8">
        <v>-0.19894598155467721</v>
      </c>
    </row>
    <row r="48" spans="2:8" s="1" customFormat="1" ht="16.5" customHeight="1">
      <c r="B48" s="6" t="s">
        <v>43</v>
      </c>
      <c r="C48" s="7">
        <v>5599</v>
      </c>
      <c r="D48" s="7">
        <v>5265</v>
      </c>
      <c r="E48" s="8">
        <v>-5.9653509555277727E-2</v>
      </c>
      <c r="F48" s="7">
        <v>78</v>
      </c>
      <c r="G48" s="7">
        <v>87</v>
      </c>
      <c r="H48" s="8">
        <v>0.11538461538461539</v>
      </c>
    </row>
    <row r="49" spans="2:8" s="1" customFormat="1" ht="16.5" customHeight="1">
      <c r="B49" s="6" t="s">
        <v>44</v>
      </c>
      <c r="C49" s="7">
        <v>11044</v>
      </c>
      <c r="D49" s="7">
        <v>11301</v>
      </c>
      <c r="E49" s="8">
        <v>2.3270554147048171E-2</v>
      </c>
      <c r="F49" s="7">
        <v>1396</v>
      </c>
      <c r="G49" s="7">
        <v>971</v>
      </c>
      <c r="H49" s="8">
        <v>-0.30444126074498568</v>
      </c>
    </row>
    <row r="50" spans="2:8" s="1" customFormat="1" ht="16.5" customHeight="1">
      <c r="B50" s="6" t="s">
        <v>45</v>
      </c>
      <c r="C50" s="7">
        <v>9500</v>
      </c>
      <c r="D50" s="7">
        <v>9364</v>
      </c>
      <c r="E50" s="8">
        <v>-1.4315789473684211E-2</v>
      </c>
      <c r="F50" s="7">
        <v>1904</v>
      </c>
      <c r="G50" s="7">
        <v>1698</v>
      </c>
      <c r="H50" s="8">
        <v>-0.10819327731092437</v>
      </c>
    </row>
    <row r="51" spans="2:8" s="1" customFormat="1" ht="16.5" customHeight="1">
      <c r="B51" s="6" t="s">
        <v>46</v>
      </c>
      <c r="C51" s="7">
        <v>15238</v>
      </c>
      <c r="D51" s="7">
        <v>14720</v>
      </c>
      <c r="E51" s="8">
        <v>-3.3993962462265388E-2</v>
      </c>
      <c r="F51" s="7">
        <v>4029</v>
      </c>
      <c r="G51" s="7">
        <v>3878</v>
      </c>
      <c r="H51" s="8">
        <v>-3.7478282452221394E-2</v>
      </c>
    </row>
    <row r="52" spans="2:8" s="1" customFormat="1" ht="16.5" customHeight="1">
      <c r="B52" s="6" t="s">
        <v>47</v>
      </c>
      <c r="C52" s="7">
        <v>3048</v>
      </c>
      <c r="D52" s="7">
        <v>3122</v>
      </c>
      <c r="E52" s="8">
        <v>2.4278215223097113E-2</v>
      </c>
      <c r="F52" s="7">
        <v>341</v>
      </c>
      <c r="G52" s="7">
        <v>217</v>
      </c>
      <c r="H52" s="8">
        <v>-0.36363636363636365</v>
      </c>
    </row>
    <row r="53" spans="2:8" s="1" customFormat="1" ht="16.5" customHeight="1">
      <c r="B53" s="6" t="s">
        <v>48</v>
      </c>
      <c r="C53" s="7">
        <v>1216</v>
      </c>
      <c r="D53" s="7">
        <v>1158</v>
      </c>
      <c r="E53" s="8">
        <v>-4.7697368421052634E-2</v>
      </c>
      <c r="F53" s="7">
        <v>365</v>
      </c>
      <c r="G53" s="7">
        <v>360</v>
      </c>
      <c r="H53" s="8">
        <v>-1.3698630136986301E-2</v>
      </c>
    </row>
    <row r="54" spans="2:8" s="1" customFormat="1" ht="16.5" customHeight="1">
      <c r="B54" s="6" t="s">
        <v>49</v>
      </c>
      <c r="C54" s="7">
        <v>15791</v>
      </c>
      <c r="D54" s="7">
        <v>16030</v>
      </c>
      <c r="E54" s="8">
        <v>1.5135203596985624E-2</v>
      </c>
      <c r="F54" s="7">
        <v>4862</v>
      </c>
      <c r="G54" s="7">
        <v>2493</v>
      </c>
      <c r="H54" s="8">
        <v>-0.48724804607157546</v>
      </c>
    </row>
    <row r="55" spans="2:8" s="1" customFormat="1" ht="16.5" customHeight="1">
      <c r="B55" s="6" t="s">
        <v>50</v>
      </c>
      <c r="C55" s="7">
        <v>5283</v>
      </c>
      <c r="D55" s="7">
        <v>5391</v>
      </c>
      <c r="E55" s="8">
        <v>2.0442930153321975E-2</v>
      </c>
      <c r="F55" s="7">
        <v>490</v>
      </c>
      <c r="G55" s="7">
        <v>389</v>
      </c>
      <c r="H55" s="8">
        <v>-0.20612244897959184</v>
      </c>
    </row>
    <row r="56" spans="2:8" s="1" customFormat="1" ht="16.5" customHeight="1">
      <c r="B56" s="6" t="s">
        <v>51</v>
      </c>
      <c r="C56" s="7">
        <v>1538</v>
      </c>
      <c r="D56" s="7">
        <v>1407</v>
      </c>
      <c r="E56" s="8">
        <v>-8.5175552665799736E-2</v>
      </c>
      <c r="F56" s="7">
        <v>1</v>
      </c>
      <c r="G56" s="7"/>
      <c r="H56" s="8">
        <v>-1</v>
      </c>
    </row>
    <row r="57" spans="2:8" s="1" customFormat="1" ht="16.5" customHeight="1">
      <c r="B57" s="6" t="s">
        <v>52</v>
      </c>
      <c r="C57" s="7">
        <v>3386</v>
      </c>
      <c r="D57" s="7">
        <v>2548</v>
      </c>
      <c r="E57" s="8">
        <v>-0.24748966331955111</v>
      </c>
      <c r="F57" s="7">
        <v>726</v>
      </c>
      <c r="G57" s="7">
        <v>690</v>
      </c>
      <c r="H57" s="8">
        <v>-4.9586776859504134E-2</v>
      </c>
    </row>
    <row r="58" spans="2:8" s="1" customFormat="1" ht="16.5" customHeight="1">
      <c r="B58" s="6" t="s">
        <v>53</v>
      </c>
      <c r="C58" s="7">
        <v>1180</v>
      </c>
      <c r="D58" s="7">
        <v>1134</v>
      </c>
      <c r="E58" s="8">
        <v>-3.898305084745763E-2</v>
      </c>
      <c r="F58" s="7">
        <v>1885</v>
      </c>
      <c r="G58" s="7">
        <v>1470</v>
      </c>
      <c r="H58" s="8">
        <v>-0.22015915119363394</v>
      </c>
    </row>
    <row r="59" spans="2:8" s="1" customFormat="1" ht="16.5" customHeight="1">
      <c r="B59" s="6" t="s">
        <v>54</v>
      </c>
      <c r="C59" s="7">
        <v>1419</v>
      </c>
      <c r="D59" s="7">
        <v>1419</v>
      </c>
      <c r="E59" s="8">
        <v>0</v>
      </c>
      <c r="F59" s="7">
        <v>1191</v>
      </c>
      <c r="G59" s="7">
        <v>1144</v>
      </c>
      <c r="H59" s="8">
        <v>-3.9462636439966413E-2</v>
      </c>
    </row>
    <row r="60" spans="2:8" s="1" customFormat="1" ht="16.5" customHeight="1">
      <c r="B60" s="6" t="s">
        <v>55</v>
      </c>
      <c r="C60" s="7">
        <v>706</v>
      </c>
      <c r="D60" s="7">
        <v>683</v>
      </c>
      <c r="E60" s="8">
        <v>-3.2577903682719546E-2</v>
      </c>
      <c r="F60" s="7"/>
      <c r="G60" s="7"/>
      <c r="H60" s="8"/>
    </row>
    <row r="61" spans="2:8" s="1" customFormat="1" ht="16.5" customHeight="1">
      <c r="B61" s="6" t="s">
        <v>56</v>
      </c>
      <c r="C61" s="7">
        <v>5618</v>
      </c>
      <c r="D61" s="7">
        <v>5546</v>
      </c>
      <c r="E61" s="8">
        <v>-1.2815948736205056E-2</v>
      </c>
      <c r="F61" s="7">
        <v>729</v>
      </c>
      <c r="G61" s="7">
        <v>705</v>
      </c>
      <c r="H61" s="8">
        <v>-3.292181069958848E-2</v>
      </c>
    </row>
    <row r="62" spans="2:8" s="1" customFormat="1" ht="16.5" customHeight="1">
      <c r="B62" s="6" t="s">
        <v>57</v>
      </c>
      <c r="C62" s="7">
        <v>3117</v>
      </c>
      <c r="D62" s="7">
        <v>2770</v>
      </c>
      <c r="E62" s="8">
        <v>-0.11132499197946744</v>
      </c>
      <c r="F62" s="7">
        <v>1881</v>
      </c>
      <c r="G62" s="7">
        <v>1429</v>
      </c>
      <c r="H62" s="8">
        <v>-0.24029771398192451</v>
      </c>
    </row>
    <row r="63" spans="2:8" s="1" customFormat="1" ht="16.5" customHeight="1">
      <c r="B63" s="6" t="s">
        <v>58</v>
      </c>
      <c r="C63" s="7">
        <v>928</v>
      </c>
      <c r="D63" s="7">
        <v>913</v>
      </c>
      <c r="E63" s="8">
        <v>-1.6163793103448277E-2</v>
      </c>
      <c r="F63" s="7">
        <v>6752</v>
      </c>
      <c r="G63" s="7">
        <v>6567</v>
      </c>
      <c r="H63" s="8">
        <v>-2.7399289099526065E-2</v>
      </c>
    </row>
    <row r="64" spans="2:8" s="1" customFormat="1" ht="16.5" customHeight="1">
      <c r="B64" s="6" t="s">
        <v>59</v>
      </c>
      <c r="C64" s="7">
        <v>10305</v>
      </c>
      <c r="D64" s="7">
        <v>10037</v>
      </c>
      <c r="E64" s="8">
        <v>-2.6006792819019894E-2</v>
      </c>
      <c r="F64" s="7">
        <v>2619</v>
      </c>
      <c r="G64" s="7">
        <v>3175</v>
      </c>
      <c r="H64" s="8">
        <v>0.21229476899579994</v>
      </c>
    </row>
    <row r="65" spans="2:8" s="1" customFormat="1" ht="16.5" customHeight="1">
      <c r="B65" s="6" t="s">
        <v>60</v>
      </c>
      <c r="C65" s="7">
        <v>3220</v>
      </c>
      <c r="D65" s="7">
        <v>2685</v>
      </c>
      <c r="E65" s="8">
        <v>-0.16614906832298137</v>
      </c>
      <c r="F65" s="7">
        <v>856</v>
      </c>
      <c r="G65" s="7">
        <v>1248</v>
      </c>
      <c r="H65" s="8">
        <v>0.45794392523364486</v>
      </c>
    </row>
    <row r="66" spans="2:8" s="1" customFormat="1" ht="16.5" customHeight="1">
      <c r="B66" s="6" t="s">
        <v>61</v>
      </c>
      <c r="C66" s="7">
        <v>1197</v>
      </c>
      <c r="D66" s="7">
        <v>1237</v>
      </c>
      <c r="E66" s="8">
        <v>3.3416875522138678E-2</v>
      </c>
      <c r="F66" s="7"/>
      <c r="G66" s="7"/>
      <c r="H66" s="8"/>
    </row>
    <row r="67" spans="2:8" s="1" customFormat="1" ht="16.5" customHeight="1">
      <c r="B67" s="6" t="s">
        <v>62</v>
      </c>
      <c r="C67" s="7">
        <v>5912</v>
      </c>
      <c r="D67" s="7">
        <v>5562</v>
      </c>
      <c r="E67" s="8">
        <v>-5.9201623815967525E-2</v>
      </c>
      <c r="F67" s="7"/>
      <c r="G67" s="7"/>
      <c r="H67" s="8"/>
    </row>
    <row r="68" spans="2:8" s="1" customFormat="1" ht="16.5" customHeight="1">
      <c r="B68" s="6" t="s">
        <v>63</v>
      </c>
      <c r="C68" s="7">
        <v>577</v>
      </c>
      <c r="D68" s="7">
        <v>1335</v>
      </c>
      <c r="E68" s="8">
        <v>1.3136915077989602</v>
      </c>
      <c r="F68" s="7">
        <v>296</v>
      </c>
      <c r="G68" s="7">
        <v>756</v>
      </c>
      <c r="H68" s="8">
        <v>1.5540540540540539</v>
      </c>
    </row>
    <row r="69" spans="2:8" s="1" customFormat="1" ht="16.5" customHeight="1">
      <c r="B69" s="6" t="s">
        <v>64</v>
      </c>
      <c r="C69" s="7">
        <v>8610</v>
      </c>
      <c r="D69" s="7">
        <v>8707</v>
      </c>
      <c r="E69" s="8">
        <v>1.1265969802555169E-2</v>
      </c>
      <c r="F69" s="7">
        <v>710</v>
      </c>
      <c r="G69" s="7">
        <v>785</v>
      </c>
      <c r="H69" s="8">
        <v>0.10563380281690141</v>
      </c>
    </row>
    <row r="70" spans="2:8" s="1" customFormat="1" ht="16.5" customHeight="1">
      <c r="B70" s="6" t="s">
        <v>65</v>
      </c>
      <c r="C70" s="7">
        <v>7803</v>
      </c>
      <c r="D70" s="7">
        <v>7008</v>
      </c>
      <c r="E70" s="8">
        <v>-0.10188389081122645</v>
      </c>
      <c r="F70" s="7">
        <v>237</v>
      </c>
      <c r="G70" s="7">
        <v>1701</v>
      </c>
      <c r="H70" s="8">
        <v>6.1772151898734178</v>
      </c>
    </row>
    <row r="71" spans="2:8" s="1" customFormat="1" ht="16.5" customHeight="1">
      <c r="B71" s="6" t="s">
        <v>66</v>
      </c>
      <c r="C71" s="7">
        <v>999</v>
      </c>
      <c r="D71" s="7">
        <v>1171</v>
      </c>
      <c r="E71" s="8">
        <v>0.17217217217217218</v>
      </c>
      <c r="F71" s="7">
        <v>1501</v>
      </c>
      <c r="G71" s="7">
        <v>897</v>
      </c>
      <c r="H71" s="8">
        <v>-0.40239840106595604</v>
      </c>
    </row>
    <row r="72" spans="2:8" s="1" customFormat="1" ht="16.5" customHeight="1">
      <c r="B72" s="6" t="s">
        <v>67</v>
      </c>
      <c r="C72" s="7">
        <v>655</v>
      </c>
      <c r="D72" s="7">
        <v>650</v>
      </c>
      <c r="E72" s="8">
        <v>-7.6335877862595417E-3</v>
      </c>
      <c r="F72" s="7"/>
      <c r="G72" s="7"/>
      <c r="H72" s="8"/>
    </row>
    <row r="73" spans="2:8" s="1" customFormat="1" ht="16.5" customHeight="1">
      <c r="B73" s="6" t="s">
        <v>68</v>
      </c>
      <c r="C73" s="7">
        <v>2147</v>
      </c>
      <c r="D73" s="7">
        <v>2085</v>
      </c>
      <c r="E73" s="8">
        <v>-2.887750349324639E-2</v>
      </c>
      <c r="F73" s="7"/>
      <c r="G73" s="7"/>
      <c r="H73" s="8"/>
    </row>
    <row r="74" spans="2:8" s="1" customFormat="1" ht="16.5" customHeight="1">
      <c r="B74" s="6" t="s">
        <v>69</v>
      </c>
      <c r="C74" s="7">
        <v>5542</v>
      </c>
      <c r="D74" s="7">
        <v>4909</v>
      </c>
      <c r="E74" s="8">
        <v>-0.1142186936124143</v>
      </c>
      <c r="F74" s="7">
        <v>106</v>
      </c>
      <c r="G74" s="7">
        <v>115</v>
      </c>
      <c r="H74" s="8">
        <v>8.4905660377358486E-2</v>
      </c>
    </row>
    <row r="75" spans="2:8" s="1" customFormat="1" ht="16.5" customHeight="1">
      <c r="B75" s="6" t="s">
        <v>70</v>
      </c>
      <c r="C75" s="7">
        <v>4337</v>
      </c>
      <c r="D75" s="7">
        <v>4420</v>
      </c>
      <c r="E75" s="8">
        <v>1.9137652755360848E-2</v>
      </c>
      <c r="F75" s="7">
        <v>578</v>
      </c>
      <c r="G75" s="7">
        <v>847</v>
      </c>
      <c r="H75" s="8">
        <v>0.46539792387543255</v>
      </c>
    </row>
    <row r="76" spans="2:8" s="1" customFormat="1" ht="16.5" customHeight="1">
      <c r="B76" s="6" t="s">
        <v>71</v>
      </c>
      <c r="C76" s="7">
        <v>3861</v>
      </c>
      <c r="D76" s="7">
        <v>4427</v>
      </c>
      <c r="E76" s="8">
        <v>0.1465941465941466</v>
      </c>
      <c r="F76" s="7">
        <v>169</v>
      </c>
      <c r="G76" s="7">
        <v>128</v>
      </c>
      <c r="H76" s="8">
        <v>-0.24260355029585798</v>
      </c>
    </row>
    <row r="77" spans="2:8" s="1" customFormat="1" ht="16.5" customHeight="1">
      <c r="B77" s="6" t="s">
        <v>72</v>
      </c>
      <c r="C77" s="7">
        <v>7293</v>
      </c>
      <c r="D77" s="7">
        <v>7145</v>
      </c>
      <c r="E77" s="8">
        <v>-2.0293432058137939E-2</v>
      </c>
      <c r="F77" s="7">
        <v>1465</v>
      </c>
      <c r="G77" s="7">
        <v>1768</v>
      </c>
      <c r="H77" s="8">
        <v>0.2068259385665529</v>
      </c>
    </row>
    <row r="78" spans="2:8" s="1" customFormat="1" ht="16.5" customHeight="1">
      <c r="B78" s="6" t="s">
        <v>73</v>
      </c>
      <c r="C78" s="7">
        <v>401</v>
      </c>
      <c r="D78" s="7">
        <v>370</v>
      </c>
      <c r="E78" s="8">
        <v>-7.7306733167082295E-2</v>
      </c>
      <c r="F78" s="7">
        <v>1746</v>
      </c>
      <c r="G78" s="7">
        <v>1609</v>
      </c>
      <c r="H78" s="8">
        <v>-7.8465063001145474E-2</v>
      </c>
    </row>
    <row r="79" spans="2:8" s="1" customFormat="1" ht="16.5" customHeight="1">
      <c r="B79" s="6" t="s">
        <v>74</v>
      </c>
      <c r="C79" s="7">
        <v>2229</v>
      </c>
      <c r="D79" s="7">
        <v>1624</v>
      </c>
      <c r="E79" s="8">
        <v>-0.27142216240466577</v>
      </c>
      <c r="F79" s="7"/>
      <c r="G79" s="7">
        <v>549</v>
      </c>
      <c r="H79" s="8"/>
    </row>
    <row r="80" spans="2:8" s="1" customFormat="1" ht="16.5" customHeight="1">
      <c r="B80" s="6" t="s">
        <v>75</v>
      </c>
      <c r="C80" s="7">
        <v>819</v>
      </c>
      <c r="D80" s="7">
        <v>806</v>
      </c>
      <c r="E80" s="8">
        <v>-1.5873015873015872E-2</v>
      </c>
      <c r="F80" s="7">
        <v>136</v>
      </c>
      <c r="G80" s="7">
        <v>162</v>
      </c>
      <c r="H80" s="8">
        <v>0.19117647058823528</v>
      </c>
    </row>
    <row r="81" spans="2:8" s="1" customFormat="1" ht="16.5" customHeight="1">
      <c r="B81" s="6" t="s">
        <v>76</v>
      </c>
      <c r="C81" s="7">
        <v>13862</v>
      </c>
      <c r="D81" s="7">
        <v>13305</v>
      </c>
      <c r="E81" s="8">
        <v>-4.0181791949213674E-2</v>
      </c>
      <c r="F81" s="7">
        <v>2853</v>
      </c>
      <c r="G81" s="7">
        <v>1696</v>
      </c>
      <c r="H81" s="8">
        <v>-0.40553803014370837</v>
      </c>
    </row>
    <row r="82" spans="2:8" s="1" customFormat="1" ht="16.5" customHeight="1">
      <c r="B82" s="6" t="s">
        <v>77</v>
      </c>
      <c r="C82" s="7">
        <v>4394</v>
      </c>
      <c r="D82" s="7">
        <v>4092</v>
      </c>
      <c r="E82" s="8">
        <v>-6.8730086481565769E-2</v>
      </c>
      <c r="F82" s="7">
        <v>198</v>
      </c>
      <c r="G82" s="7">
        <v>144</v>
      </c>
      <c r="H82" s="8">
        <v>-0.27272727272727271</v>
      </c>
    </row>
    <row r="83" spans="2:8" s="1" customFormat="1" ht="16.5" customHeight="1">
      <c r="B83" s="6" t="s">
        <v>78</v>
      </c>
      <c r="C83" s="7">
        <v>8156</v>
      </c>
      <c r="D83" s="7">
        <v>8263</v>
      </c>
      <c r="E83" s="8">
        <v>1.3119176066699363E-2</v>
      </c>
      <c r="F83" s="7">
        <v>1744</v>
      </c>
      <c r="G83" s="7">
        <v>1083</v>
      </c>
      <c r="H83" s="8">
        <v>-0.3790137614678899</v>
      </c>
    </row>
    <row r="84" spans="2:8" s="1" customFormat="1" ht="16.5" customHeight="1">
      <c r="B84" s="6" t="s">
        <v>79</v>
      </c>
      <c r="C84" s="7">
        <v>3045</v>
      </c>
      <c r="D84" s="7">
        <v>2795</v>
      </c>
      <c r="E84" s="8">
        <v>-8.2101806239737271E-2</v>
      </c>
      <c r="F84" s="7">
        <v>637</v>
      </c>
      <c r="G84" s="7">
        <v>559</v>
      </c>
      <c r="H84" s="8">
        <v>-0.12244897959183673</v>
      </c>
    </row>
    <row r="85" spans="2:8" s="1" customFormat="1" ht="16.5" customHeight="1">
      <c r="B85" s="6" t="s">
        <v>80</v>
      </c>
      <c r="C85" s="7">
        <v>1156</v>
      </c>
      <c r="D85" s="7">
        <v>1111</v>
      </c>
      <c r="E85" s="8">
        <v>-3.8927335640138408E-2</v>
      </c>
      <c r="F85" s="7">
        <v>169</v>
      </c>
      <c r="G85" s="7"/>
      <c r="H85" s="8">
        <v>-1</v>
      </c>
    </row>
    <row r="86" spans="2:8" s="1" customFormat="1" ht="16.5" customHeight="1">
      <c r="B86" s="6" t="s">
        <v>81</v>
      </c>
      <c r="C86" s="7">
        <v>2482</v>
      </c>
      <c r="D86" s="7">
        <v>2415</v>
      </c>
      <c r="E86" s="8">
        <v>-2.6994359387590653E-2</v>
      </c>
      <c r="F86" s="7">
        <v>756</v>
      </c>
      <c r="G86" s="7">
        <v>696</v>
      </c>
      <c r="H86" s="8">
        <v>-7.9365079365079361E-2</v>
      </c>
    </row>
    <row r="87" spans="2:8" s="1" customFormat="1" ht="16.5" customHeight="1">
      <c r="B87" s="6" t="s">
        <v>82</v>
      </c>
      <c r="C87" s="7">
        <v>4599</v>
      </c>
      <c r="D87" s="7">
        <v>4793</v>
      </c>
      <c r="E87" s="8">
        <v>4.2183083278973688E-2</v>
      </c>
      <c r="F87" s="7">
        <v>434</v>
      </c>
      <c r="G87" s="7">
        <v>335</v>
      </c>
      <c r="H87" s="8">
        <v>-0.22811059907834103</v>
      </c>
    </row>
    <row r="88" spans="2:8" s="1" customFormat="1" ht="16.5" customHeight="1">
      <c r="B88" s="6" t="s">
        <v>83</v>
      </c>
      <c r="C88" s="7">
        <v>10908</v>
      </c>
      <c r="D88" s="7">
        <v>11218</v>
      </c>
      <c r="E88" s="8">
        <v>2.841950861752842E-2</v>
      </c>
      <c r="F88" s="7">
        <v>1791</v>
      </c>
      <c r="G88" s="7">
        <v>1273</v>
      </c>
      <c r="H88" s="8">
        <v>-0.28922389726409825</v>
      </c>
    </row>
    <row r="89" spans="2:8" s="1" customFormat="1" ht="16.5" customHeight="1">
      <c r="B89" s="6" t="s">
        <v>84</v>
      </c>
      <c r="C89" s="7">
        <v>10950</v>
      </c>
      <c r="D89" s="7">
        <v>10975</v>
      </c>
      <c r="E89" s="8">
        <v>2.2831050228310501E-3</v>
      </c>
      <c r="F89" s="7">
        <v>2488</v>
      </c>
      <c r="G89" s="7">
        <v>2325</v>
      </c>
      <c r="H89" s="8">
        <v>-6.5514469453376203E-2</v>
      </c>
    </row>
    <row r="90" spans="2:8" s="1" customFormat="1" ht="16.5" customHeight="1">
      <c r="B90" s="6" t="s">
        <v>85</v>
      </c>
      <c r="C90" s="7">
        <v>2576</v>
      </c>
      <c r="D90" s="7">
        <v>2637</v>
      </c>
      <c r="E90" s="8">
        <v>2.3680124223602484E-2</v>
      </c>
      <c r="F90" s="7">
        <v>1492</v>
      </c>
      <c r="G90" s="7">
        <v>1182</v>
      </c>
      <c r="H90" s="8">
        <v>-0.20777479892761394</v>
      </c>
    </row>
    <row r="91" spans="2:8" s="1" customFormat="1" ht="16.5" customHeight="1">
      <c r="B91" s="6" t="s">
        <v>86</v>
      </c>
      <c r="C91" s="7">
        <v>3637</v>
      </c>
      <c r="D91" s="7">
        <v>4085</v>
      </c>
      <c r="E91" s="8">
        <v>0.12317844377233984</v>
      </c>
      <c r="F91" s="7">
        <v>446</v>
      </c>
      <c r="G91" s="7">
        <v>441</v>
      </c>
      <c r="H91" s="8">
        <v>-1.1210762331838564E-2</v>
      </c>
    </row>
    <row r="92" spans="2:8" s="1" customFormat="1" ht="16.5" customHeight="1">
      <c r="B92" s="6" t="s">
        <v>87</v>
      </c>
      <c r="C92" s="7">
        <v>3871</v>
      </c>
      <c r="D92" s="7">
        <v>4006</v>
      </c>
      <c r="E92" s="8">
        <v>3.4874709377421854E-2</v>
      </c>
      <c r="F92" s="7">
        <v>309</v>
      </c>
      <c r="G92" s="7">
        <v>277</v>
      </c>
      <c r="H92" s="8">
        <v>-0.10355987055016182</v>
      </c>
    </row>
    <row r="93" spans="2:8" s="1" customFormat="1" ht="16.5" customHeight="1">
      <c r="B93" s="6" t="s">
        <v>88</v>
      </c>
      <c r="C93" s="7">
        <v>10397</v>
      </c>
      <c r="D93" s="7">
        <v>10579</v>
      </c>
      <c r="E93" s="8">
        <v>1.7505049533519286E-2</v>
      </c>
      <c r="F93" s="7">
        <v>1737</v>
      </c>
      <c r="G93" s="7">
        <v>1204</v>
      </c>
      <c r="H93" s="8">
        <v>-0.3068508923431203</v>
      </c>
    </row>
    <row r="94" spans="2:8" s="1" customFormat="1" ht="16.5" customHeight="1">
      <c r="B94" s="6" t="s">
        <v>89</v>
      </c>
      <c r="C94" s="7">
        <v>11237</v>
      </c>
      <c r="D94" s="7">
        <v>11865</v>
      </c>
      <c r="E94" s="8">
        <v>5.5886802527364957E-2</v>
      </c>
      <c r="F94" s="7">
        <v>1309</v>
      </c>
      <c r="G94" s="7">
        <v>1477</v>
      </c>
      <c r="H94" s="8">
        <v>0.12834224598930483</v>
      </c>
    </row>
    <row r="95" spans="2:8" s="1" customFormat="1" ht="16.5" customHeight="1">
      <c r="B95" s="6" t="s">
        <v>90</v>
      </c>
      <c r="C95" s="7">
        <v>1395</v>
      </c>
      <c r="D95" s="7">
        <v>1457</v>
      </c>
      <c r="E95" s="8">
        <v>4.4444444444444446E-2</v>
      </c>
      <c r="F95" s="7">
        <v>319</v>
      </c>
      <c r="G95" s="7"/>
      <c r="H95" s="8">
        <v>-1</v>
      </c>
    </row>
    <row r="96" spans="2:8" s="1" customFormat="1" ht="16.5" customHeight="1">
      <c r="B96" s="6" t="s">
        <v>91</v>
      </c>
      <c r="C96" s="7">
        <v>10538</v>
      </c>
      <c r="D96" s="7">
        <v>10616</v>
      </c>
      <c r="E96" s="8">
        <v>7.4017840197380903E-3</v>
      </c>
      <c r="F96" s="7">
        <v>1035</v>
      </c>
      <c r="G96" s="7">
        <v>869</v>
      </c>
      <c r="H96" s="8">
        <v>-0.16038647342995169</v>
      </c>
    </row>
    <row r="97" spans="2:8" s="1" customFormat="1" ht="16.5" customHeight="1">
      <c r="B97" s="6" t="s">
        <v>92</v>
      </c>
      <c r="C97" s="7">
        <v>677</v>
      </c>
      <c r="D97" s="7">
        <v>309</v>
      </c>
      <c r="E97" s="8">
        <v>-0.54357459379615958</v>
      </c>
      <c r="F97" s="7"/>
      <c r="G97" s="7"/>
      <c r="H97" s="8"/>
    </row>
    <row r="98" spans="2:8" s="1" customFormat="1" ht="16.5" customHeight="1">
      <c r="B98" s="6" t="s">
        <v>93</v>
      </c>
      <c r="C98" s="7">
        <v>11563</v>
      </c>
      <c r="D98" s="7">
        <v>11596</v>
      </c>
      <c r="E98" s="8">
        <v>2.8539306408371531E-3</v>
      </c>
      <c r="F98" s="7">
        <v>1116</v>
      </c>
      <c r="G98" s="7">
        <v>1300</v>
      </c>
      <c r="H98" s="8">
        <v>0.16487455197132617</v>
      </c>
    </row>
    <row r="99" spans="2:8" s="1" customFormat="1" ht="16.5" customHeight="1">
      <c r="B99" s="6" t="s">
        <v>94</v>
      </c>
      <c r="C99" s="7">
        <v>7273</v>
      </c>
      <c r="D99" s="7">
        <v>6845</v>
      </c>
      <c r="E99" s="8">
        <v>-5.8847793207754712E-2</v>
      </c>
      <c r="F99" s="7">
        <v>231</v>
      </c>
      <c r="G99" s="7">
        <v>153</v>
      </c>
      <c r="H99" s="8">
        <v>-0.33766233766233766</v>
      </c>
    </row>
    <row r="100" spans="2:8" s="1" customFormat="1" ht="16.5" customHeight="1">
      <c r="B100" s="6" t="s">
        <v>95</v>
      </c>
      <c r="C100" s="7">
        <v>280</v>
      </c>
      <c r="D100" s="7">
        <v>272</v>
      </c>
      <c r="E100" s="8">
        <v>-2.8571428571428571E-2</v>
      </c>
      <c r="F100" s="7"/>
      <c r="G100" s="7"/>
      <c r="H100" s="8"/>
    </row>
    <row r="101" spans="2:8" s="1" customFormat="1" ht="16.5" customHeight="1">
      <c r="B101" s="6" t="s">
        <v>96</v>
      </c>
      <c r="C101" s="7">
        <v>4406</v>
      </c>
      <c r="D101" s="7">
        <v>4188</v>
      </c>
      <c r="E101" s="8">
        <v>-4.9477984566500224E-2</v>
      </c>
      <c r="F101" s="7">
        <v>1352</v>
      </c>
      <c r="G101" s="7">
        <v>1565</v>
      </c>
      <c r="H101" s="8">
        <v>0.15754437869822485</v>
      </c>
    </row>
    <row r="102" spans="2:8" s="1" customFormat="1" ht="16.5" customHeight="1">
      <c r="B102" s="6" t="s">
        <v>97</v>
      </c>
      <c r="C102" s="7">
        <v>446</v>
      </c>
      <c r="D102" s="7">
        <v>442</v>
      </c>
      <c r="E102" s="8">
        <v>-8.9686098654708519E-3</v>
      </c>
      <c r="F102" s="7"/>
      <c r="G102" s="7"/>
      <c r="H102" s="8"/>
    </row>
    <row r="103" spans="2:8" s="1" customFormat="1" ht="16.5" customHeight="1">
      <c r="B103" s="6" t="s">
        <v>98</v>
      </c>
      <c r="C103" s="7">
        <v>4243</v>
      </c>
      <c r="D103" s="7">
        <v>3839</v>
      </c>
      <c r="E103" s="8">
        <v>-9.5215649304737221E-2</v>
      </c>
      <c r="F103" s="7">
        <v>520</v>
      </c>
      <c r="G103" s="7">
        <v>434</v>
      </c>
      <c r="H103" s="8">
        <v>-0.16538461538461538</v>
      </c>
    </row>
    <row r="104" spans="2:8" s="1" customFormat="1" ht="16.5" customHeight="1">
      <c r="B104" s="6" t="s">
        <v>99</v>
      </c>
      <c r="C104" s="7">
        <v>5023</v>
      </c>
      <c r="D104" s="7">
        <v>4922</v>
      </c>
      <c r="E104" s="8">
        <v>-2.0107505474815848E-2</v>
      </c>
      <c r="F104" s="7">
        <v>153</v>
      </c>
      <c r="G104" s="7">
        <v>156</v>
      </c>
      <c r="H104" s="8">
        <v>1.9607843137254902E-2</v>
      </c>
    </row>
    <row r="105" spans="2:8" s="1" customFormat="1" ht="16.5" customHeight="1">
      <c r="B105" s="6" t="s">
        <v>100</v>
      </c>
      <c r="C105" s="7">
        <v>8996</v>
      </c>
      <c r="D105" s="7">
        <v>9054</v>
      </c>
      <c r="E105" s="8">
        <v>6.4473099155180078E-3</v>
      </c>
      <c r="F105" s="7">
        <v>1792</v>
      </c>
      <c r="G105" s="7">
        <v>1470</v>
      </c>
      <c r="H105" s="8">
        <v>-0.1796875</v>
      </c>
    </row>
    <row r="106" spans="2:8" s="1" customFormat="1" ht="16.5" customHeight="1">
      <c r="B106" s="6" t="s">
        <v>101</v>
      </c>
      <c r="C106" s="7">
        <v>711</v>
      </c>
      <c r="D106" s="7">
        <v>623</v>
      </c>
      <c r="E106" s="8">
        <v>-0.12376933895921238</v>
      </c>
      <c r="F106" s="7"/>
      <c r="G106" s="7"/>
      <c r="H106" s="8"/>
    </row>
    <row r="107" spans="2:8" s="1" customFormat="1" ht="16.5" customHeight="1">
      <c r="B107" s="6" t="s">
        <v>102</v>
      </c>
      <c r="C107" s="7">
        <v>2750</v>
      </c>
      <c r="D107" s="7"/>
      <c r="E107" s="8">
        <v>-1</v>
      </c>
      <c r="F107" s="7">
        <v>29</v>
      </c>
      <c r="G107" s="7"/>
      <c r="H107" s="8">
        <v>-1</v>
      </c>
    </row>
    <row r="108" spans="2:8" s="1" customFormat="1" ht="16.5" customHeight="1">
      <c r="B108" s="6" t="s">
        <v>103</v>
      </c>
      <c r="C108" s="7">
        <v>3012</v>
      </c>
      <c r="D108" s="7">
        <v>3038</v>
      </c>
      <c r="E108" s="8">
        <v>8.6321381142098266E-3</v>
      </c>
      <c r="F108" s="7">
        <v>95</v>
      </c>
      <c r="G108" s="7">
        <v>65</v>
      </c>
      <c r="H108" s="8">
        <v>-0.31578947368421051</v>
      </c>
    </row>
    <row r="109" spans="2:8" s="1" customFormat="1" ht="16.5" customHeight="1">
      <c r="B109" s="6" t="s">
        <v>104</v>
      </c>
      <c r="C109" s="7">
        <v>12948</v>
      </c>
      <c r="D109" s="7">
        <v>13017</v>
      </c>
      <c r="E109" s="8">
        <v>5.3290083410565342E-3</v>
      </c>
      <c r="F109" s="7">
        <v>1668</v>
      </c>
      <c r="G109" s="7">
        <v>1664</v>
      </c>
      <c r="H109" s="8">
        <v>-2.3980815347721821E-3</v>
      </c>
    </row>
    <row r="110" spans="2:8" s="1" customFormat="1" ht="16.5" customHeight="1">
      <c r="B110" s="6" t="s">
        <v>105</v>
      </c>
      <c r="C110" s="7">
        <v>1235</v>
      </c>
      <c r="D110" s="7">
        <v>1274</v>
      </c>
      <c r="E110" s="8">
        <v>3.1578947368421054E-2</v>
      </c>
      <c r="F110" s="7"/>
      <c r="G110" s="7"/>
      <c r="H110" s="8"/>
    </row>
    <row r="111" spans="2:8" s="1" customFormat="1" ht="16.5" customHeight="1">
      <c r="B111" s="6" t="s">
        <v>106</v>
      </c>
      <c r="C111" s="7">
        <v>10697</v>
      </c>
      <c r="D111" s="7">
        <v>11058</v>
      </c>
      <c r="E111" s="8">
        <v>3.3747779751332148E-2</v>
      </c>
      <c r="F111" s="7">
        <v>1984</v>
      </c>
      <c r="G111" s="7">
        <v>1857</v>
      </c>
      <c r="H111" s="8">
        <v>-6.4012096774193547E-2</v>
      </c>
    </row>
    <row r="112" spans="2:8" s="1" customFormat="1" ht="16.5" customHeight="1">
      <c r="B112" s="6" t="s">
        <v>107</v>
      </c>
      <c r="C112" s="7">
        <v>500</v>
      </c>
      <c r="D112" s="7">
        <v>512</v>
      </c>
      <c r="E112" s="8">
        <v>2.4E-2</v>
      </c>
      <c r="F112" s="7"/>
      <c r="G112" s="7"/>
      <c r="H112" s="8"/>
    </row>
    <row r="113" spans="2:8" s="1" customFormat="1" ht="16.5" customHeight="1">
      <c r="B113" s="6" t="s">
        <v>108</v>
      </c>
      <c r="C113" s="7">
        <v>10555</v>
      </c>
      <c r="D113" s="7">
        <v>10374</v>
      </c>
      <c r="E113" s="8">
        <v>-1.7148270961629561E-2</v>
      </c>
      <c r="F113" s="7">
        <v>974</v>
      </c>
      <c r="G113" s="7">
        <v>1022</v>
      </c>
      <c r="H113" s="8">
        <v>4.9281314168377825E-2</v>
      </c>
    </row>
    <row r="114" spans="2:8" s="1" customFormat="1" ht="16.5" customHeight="1">
      <c r="B114" s="6" t="s">
        <v>109</v>
      </c>
      <c r="C114" s="7">
        <v>226</v>
      </c>
      <c r="D114" s="7">
        <v>219</v>
      </c>
      <c r="E114" s="8">
        <v>-3.0973451327433628E-2</v>
      </c>
      <c r="F114" s="7"/>
      <c r="G114" s="7"/>
      <c r="H114" s="8"/>
    </row>
    <row r="115" spans="2:8" s="1" customFormat="1" ht="16.5" customHeight="1">
      <c r="B115" s="6" t="s">
        <v>110</v>
      </c>
      <c r="C115" s="7">
        <v>1487</v>
      </c>
      <c r="D115" s="7">
        <v>1579</v>
      </c>
      <c r="E115" s="8">
        <v>6.1869535978480161E-2</v>
      </c>
      <c r="F115" s="7">
        <v>8</v>
      </c>
      <c r="G115" s="7"/>
      <c r="H115" s="8">
        <v>-1</v>
      </c>
    </row>
    <row r="116" spans="2:8" s="1" customFormat="1" ht="16.5" customHeight="1">
      <c r="B116" s="6" t="s">
        <v>111</v>
      </c>
      <c r="C116" s="7">
        <v>1957</v>
      </c>
      <c r="D116" s="7">
        <v>1928</v>
      </c>
      <c r="E116" s="8">
        <v>-1.4818599897802759E-2</v>
      </c>
      <c r="F116" s="7">
        <v>52</v>
      </c>
      <c r="G116" s="7">
        <v>17</v>
      </c>
      <c r="H116" s="8">
        <v>-0.67307692307692313</v>
      </c>
    </row>
    <row r="117" spans="2:8" s="1" customFormat="1" ht="16.5" customHeight="1">
      <c r="B117" s="6" t="s">
        <v>112</v>
      </c>
      <c r="C117" s="7">
        <v>1156</v>
      </c>
      <c r="D117" s="7">
        <v>1254</v>
      </c>
      <c r="E117" s="8">
        <v>8.4775086505190306E-2</v>
      </c>
      <c r="F117" s="7">
        <v>120</v>
      </c>
      <c r="G117" s="7">
        <v>102</v>
      </c>
      <c r="H117" s="8">
        <v>-0.15</v>
      </c>
    </row>
    <row r="118" spans="2:8" s="1" customFormat="1" ht="16.5" customHeight="1">
      <c r="B118" s="6" t="s">
        <v>113</v>
      </c>
      <c r="C118" s="7">
        <v>8628</v>
      </c>
      <c r="D118" s="7">
        <v>8738</v>
      </c>
      <c r="E118" s="8">
        <v>1.2749188687992583E-2</v>
      </c>
      <c r="F118" s="7">
        <v>936</v>
      </c>
      <c r="G118" s="7">
        <v>875</v>
      </c>
      <c r="H118" s="8">
        <v>-6.5170940170940175E-2</v>
      </c>
    </row>
    <row r="119" spans="2:8" s="1" customFormat="1" ht="16.5" customHeight="1">
      <c r="B119" s="6" t="s">
        <v>114</v>
      </c>
      <c r="C119" s="7">
        <v>11201</v>
      </c>
      <c r="D119" s="7">
        <v>10992</v>
      </c>
      <c r="E119" s="8">
        <v>-1.8659048299258994E-2</v>
      </c>
      <c r="F119" s="7">
        <v>1929</v>
      </c>
      <c r="G119" s="7">
        <v>1829</v>
      </c>
      <c r="H119" s="8">
        <v>-5.1840331778123382E-2</v>
      </c>
    </row>
    <row r="120" spans="2:8" s="1" customFormat="1" ht="16.5" customHeight="1">
      <c r="B120" s="6" t="s">
        <v>115</v>
      </c>
      <c r="C120" s="7">
        <v>235</v>
      </c>
      <c r="D120" s="7"/>
      <c r="E120" s="8">
        <v>-1</v>
      </c>
      <c r="F120" s="7"/>
      <c r="G120" s="7"/>
      <c r="H120" s="8"/>
    </row>
    <row r="121" spans="2:8" s="1" customFormat="1" ht="16.5" customHeight="1">
      <c r="B121" s="6" t="s">
        <v>116</v>
      </c>
      <c r="C121" s="7">
        <v>1500</v>
      </c>
      <c r="D121" s="7">
        <v>1386</v>
      </c>
      <c r="E121" s="8">
        <v>-7.5999999999999998E-2</v>
      </c>
      <c r="F121" s="7">
        <v>3938</v>
      </c>
      <c r="G121" s="7">
        <v>2223</v>
      </c>
      <c r="H121" s="8">
        <v>-0.43550025393600811</v>
      </c>
    </row>
    <row r="122" spans="2:8" s="1" customFormat="1" ht="16.5" customHeight="1">
      <c r="B122" s="6" t="s">
        <v>117</v>
      </c>
      <c r="C122" s="7">
        <v>6392</v>
      </c>
      <c r="D122" s="7">
        <v>6684</v>
      </c>
      <c r="E122" s="8">
        <v>4.5682102628285357E-2</v>
      </c>
      <c r="F122" s="7">
        <v>682</v>
      </c>
      <c r="G122" s="7">
        <v>660</v>
      </c>
      <c r="H122" s="8">
        <v>-3.2258064516129031E-2</v>
      </c>
    </row>
    <row r="123" spans="2:8" s="1" customFormat="1" ht="16.5" customHeight="1">
      <c r="B123" s="6" t="s">
        <v>118</v>
      </c>
      <c r="C123" s="7">
        <v>488</v>
      </c>
      <c r="D123" s="7">
        <v>506</v>
      </c>
      <c r="E123" s="8">
        <v>3.6885245901639344E-2</v>
      </c>
      <c r="F123" s="7">
        <v>71</v>
      </c>
      <c r="G123" s="7">
        <v>82</v>
      </c>
      <c r="H123" s="8">
        <v>0.15492957746478872</v>
      </c>
    </row>
    <row r="124" spans="2:8" s="1" customFormat="1" ht="16.5" customHeight="1">
      <c r="B124" s="6" t="s">
        <v>119</v>
      </c>
      <c r="C124" s="7">
        <v>1043</v>
      </c>
      <c r="D124" s="7">
        <v>1196</v>
      </c>
      <c r="E124" s="8">
        <v>0.14669223394055608</v>
      </c>
      <c r="F124" s="7"/>
      <c r="G124" s="7"/>
      <c r="H124" s="8"/>
    </row>
    <row r="125" spans="2:8" s="1" customFormat="1" ht="16.5" customHeight="1">
      <c r="B125" s="6" t="s">
        <v>120</v>
      </c>
      <c r="C125" s="7">
        <v>5027</v>
      </c>
      <c r="D125" s="7">
        <v>4593</v>
      </c>
      <c r="E125" s="8">
        <v>-8.6333797493534911E-2</v>
      </c>
      <c r="F125" s="7"/>
      <c r="G125" s="7">
        <v>270</v>
      </c>
      <c r="H125" s="8"/>
    </row>
    <row r="126" spans="2:8" s="1" customFormat="1" ht="16.5" customHeight="1">
      <c r="B126" s="6" t="s">
        <v>121</v>
      </c>
      <c r="C126" s="7">
        <v>2828</v>
      </c>
      <c r="D126" s="7">
        <v>2842</v>
      </c>
      <c r="E126" s="8">
        <v>4.9504950495049506E-3</v>
      </c>
      <c r="F126" s="7">
        <v>275</v>
      </c>
      <c r="G126" s="7">
        <v>280</v>
      </c>
      <c r="H126" s="8">
        <v>1.8181818181818181E-2</v>
      </c>
    </row>
    <row r="127" spans="2:8" s="1" customFormat="1" ht="16.5" customHeight="1">
      <c r="B127" s="6" t="s">
        <v>122</v>
      </c>
      <c r="C127" s="7">
        <v>13830</v>
      </c>
      <c r="D127" s="7">
        <v>13948</v>
      </c>
      <c r="E127" s="8">
        <v>8.5321764280549533E-3</v>
      </c>
      <c r="F127" s="7">
        <v>3613</v>
      </c>
      <c r="G127" s="7">
        <v>3271</v>
      </c>
      <c r="H127" s="8">
        <v>-9.4658178798782175E-2</v>
      </c>
    </row>
    <row r="128" spans="2:8" s="1" customFormat="1" ht="16.5" customHeight="1">
      <c r="B128" s="6" t="s">
        <v>123</v>
      </c>
      <c r="C128" s="7">
        <v>1231</v>
      </c>
      <c r="D128" s="7">
        <v>1242</v>
      </c>
      <c r="E128" s="8">
        <v>8.9358245329000819E-3</v>
      </c>
      <c r="F128" s="7"/>
      <c r="G128" s="7"/>
      <c r="H128" s="8"/>
    </row>
    <row r="129" spans="2:8" s="1" customFormat="1" ht="16.5" customHeight="1">
      <c r="B129" s="6" t="s">
        <v>124</v>
      </c>
      <c r="C129" s="7">
        <v>1120</v>
      </c>
      <c r="D129" s="7">
        <v>1058</v>
      </c>
      <c r="E129" s="8">
        <v>-5.5357142857142855E-2</v>
      </c>
      <c r="F129" s="7">
        <v>5</v>
      </c>
      <c r="G129" s="7">
        <v>2</v>
      </c>
      <c r="H129" s="8">
        <v>-0.6</v>
      </c>
    </row>
    <row r="130" spans="2:8" s="1" customFormat="1" ht="16.5" customHeight="1">
      <c r="B130" s="6" t="s">
        <v>125</v>
      </c>
      <c r="C130" s="7">
        <v>2194</v>
      </c>
      <c r="D130" s="7">
        <v>2177</v>
      </c>
      <c r="E130" s="8">
        <v>-7.7484047402005471E-3</v>
      </c>
      <c r="F130" s="7">
        <v>971</v>
      </c>
      <c r="G130" s="7">
        <v>940</v>
      </c>
      <c r="H130" s="8">
        <v>-3.1925849639546859E-2</v>
      </c>
    </row>
    <row r="131" spans="2:8" s="1" customFormat="1" ht="16.5" customHeight="1">
      <c r="B131" s="6" t="s">
        <v>126</v>
      </c>
      <c r="C131" s="7">
        <v>3522</v>
      </c>
      <c r="D131" s="7">
        <v>3513</v>
      </c>
      <c r="E131" s="8">
        <v>-2.5553662691652468E-3</v>
      </c>
      <c r="F131" s="7">
        <v>1609</v>
      </c>
      <c r="G131" s="7">
        <v>1573</v>
      </c>
      <c r="H131" s="8">
        <v>-2.2374145431945307E-2</v>
      </c>
    </row>
    <row r="132" spans="2:8" s="1" customFormat="1" ht="16.5" customHeight="1">
      <c r="B132" s="6" t="s">
        <v>127</v>
      </c>
      <c r="C132" s="7">
        <v>4126</v>
      </c>
      <c r="D132" s="7">
        <v>3758</v>
      </c>
      <c r="E132" s="8">
        <v>-8.919049927290354E-2</v>
      </c>
      <c r="F132" s="7">
        <v>571</v>
      </c>
      <c r="G132" s="7">
        <v>802</v>
      </c>
      <c r="H132" s="8">
        <v>0.404553415061296</v>
      </c>
    </row>
    <row r="133" spans="2:8" s="1" customFormat="1" ht="16.5" customHeight="1">
      <c r="B133" s="6" t="s">
        <v>128</v>
      </c>
      <c r="C133" s="7">
        <v>458</v>
      </c>
      <c r="D133" s="7">
        <v>415</v>
      </c>
      <c r="E133" s="8">
        <v>-9.3886462882096067E-2</v>
      </c>
      <c r="F133" s="7"/>
      <c r="G133" s="7"/>
      <c r="H133" s="8"/>
    </row>
    <row r="134" spans="2:8" s="1" customFormat="1" ht="16.5" customHeight="1">
      <c r="B134" s="6" t="s">
        <v>129</v>
      </c>
      <c r="C134" s="7">
        <v>6745</v>
      </c>
      <c r="D134" s="7">
        <v>6802</v>
      </c>
      <c r="E134" s="8">
        <v>8.4507042253521118E-3</v>
      </c>
      <c r="F134" s="7">
        <v>572</v>
      </c>
      <c r="G134" s="7">
        <v>582</v>
      </c>
      <c r="H134" s="8">
        <v>1.7482517482517484E-2</v>
      </c>
    </row>
    <row r="135" spans="2:8" s="1" customFormat="1" ht="16.5" customHeight="1">
      <c r="B135" s="6" t="s">
        <v>130</v>
      </c>
      <c r="C135" s="7">
        <v>3004</v>
      </c>
      <c r="D135" s="7">
        <v>2949</v>
      </c>
      <c r="E135" s="8">
        <v>-1.8308921438082555E-2</v>
      </c>
      <c r="F135" s="7">
        <v>659</v>
      </c>
      <c r="G135" s="7">
        <v>748</v>
      </c>
      <c r="H135" s="8">
        <v>0.13505311077389984</v>
      </c>
    </row>
    <row r="136" spans="2:8" s="1" customFormat="1" ht="16.5" customHeight="1">
      <c r="B136" s="6" t="s">
        <v>131</v>
      </c>
      <c r="C136" s="7">
        <v>831</v>
      </c>
      <c r="D136" s="7">
        <v>750</v>
      </c>
      <c r="E136" s="8">
        <v>-9.7472924187725629E-2</v>
      </c>
      <c r="F136" s="7">
        <v>317</v>
      </c>
      <c r="G136" s="7">
        <v>336</v>
      </c>
      <c r="H136" s="8">
        <v>5.993690851735016E-2</v>
      </c>
    </row>
    <row r="137" spans="2:8" s="1" customFormat="1" ht="16.5" customHeight="1">
      <c r="B137" s="6" t="s">
        <v>132</v>
      </c>
      <c r="C137" s="7">
        <v>6576</v>
      </c>
      <c r="D137" s="7">
        <v>6065</v>
      </c>
      <c r="E137" s="8">
        <v>-7.7706812652068122E-2</v>
      </c>
      <c r="F137" s="7">
        <v>983</v>
      </c>
      <c r="G137" s="7">
        <v>922</v>
      </c>
      <c r="H137" s="8">
        <v>-6.2054933875890131E-2</v>
      </c>
    </row>
    <row r="138" spans="2:8" s="1" customFormat="1" ht="16.5" customHeight="1">
      <c r="B138" s="6" t="s">
        <v>133</v>
      </c>
      <c r="C138" s="7">
        <v>11116</v>
      </c>
      <c r="D138" s="7">
        <v>10806</v>
      </c>
      <c r="E138" s="8">
        <v>-2.788772939906441E-2</v>
      </c>
      <c r="F138" s="7">
        <v>651</v>
      </c>
      <c r="G138" s="7">
        <v>570</v>
      </c>
      <c r="H138" s="8">
        <v>-0.12442396313364056</v>
      </c>
    </row>
    <row r="139" spans="2:8" s="1" customFormat="1" ht="16.5" customHeight="1">
      <c r="B139" s="6" t="s">
        <v>134</v>
      </c>
      <c r="C139" s="7">
        <v>6063</v>
      </c>
      <c r="D139" s="7">
        <v>6107</v>
      </c>
      <c r="E139" s="8">
        <v>7.2571334322942436E-3</v>
      </c>
      <c r="F139" s="7">
        <v>1431</v>
      </c>
      <c r="G139" s="7">
        <v>1473</v>
      </c>
      <c r="H139" s="8">
        <v>2.9350104821802937E-2</v>
      </c>
    </row>
    <row r="140" spans="2:8" s="1" customFormat="1" ht="16.5" customHeight="1">
      <c r="B140" s="6" t="s">
        <v>135</v>
      </c>
      <c r="C140" s="7">
        <v>22237</v>
      </c>
      <c r="D140" s="7">
        <v>22648</v>
      </c>
      <c r="E140" s="8">
        <v>1.8482708998515986E-2</v>
      </c>
      <c r="F140" s="7">
        <v>3832</v>
      </c>
      <c r="G140" s="7">
        <v>2783</v>
      </c>
      <c r="H140" s="8">
        <v>-0.27374739039665968</v>
      </c>
    </row>
    <row r="141" spans="2:8" s="1" customFormat="1" ht="16.5" customHeight="1">
      <c r="B141" s="6" t="s">
        <v>136</v>
      </c>
      <c r="C141" s="7">
        <v>7768</v>
      </c>
      <c r="D141" s="7">
        <v>7751</v>
      </c>
      <c r="E141" s="8">
        <v>-2.1884654994850671E-3</v>
      </c>
      <c r="F141" s="7">
        <v>1690</v>
      </c>
      <c r="G141" s="7">
        <v>1214</v>
      </c>
      <c r="H141" s="8">
        <v>-0.28165680473372778</v>
      </c>
    </row>
    <row r="142" spans="2:8" s="1" customFormat="1" ht="16.5" customHeight="1">
      <c r="B142" s="6" t="s">
        <v>137</v>
      </c>
      <c r="C142" s="7">
        <v>1612</v>
      </c>
      <c r="D142" s="7">
        <v>1360</v>
      </c>
      <c r="E142" s="8">
        <v>-0.15632754342431762</v>
      </c>
      <c r="F142" s="7">
        <v>733</v>
      </c>
      <c r="G142" s="7">
        <v>459</v>
      </c>
      <c r="H142" s="8">
        <v>-0.373806275579809</v>
      </c>
    </row>
    <row r="143" spans="2:8" s="1" customFormat="1" ht="16.5" customHeight="1">
      <c r="B143" s="6" t="s">
        <v>138</v>
      </c>
      <c r="C143" s="7">
        <v>899</v>
      </c>
      <c r="D143" s="7">
        <v>931</v>
      </c>
      <c r="E143" s="8">
        <v>3.5595105672969966E-2</v>
      </c>
      <c r="F143" s="7">
        <v>1184</v>
      </c>
      <c r="G143" s="7">
        <v>1190</v>
      </c>
      <c r="H143" s="8">
        <v>5.0675675675675678E-3</v>
      </c>
    </row>
    <row r="144" spans="2:8" s="1" customFormat="1" ht="16.5" customHeight="1">
      <c r="B144" s="6" t="s">
        <v>139</v>
      </c>
      <c r="C144" s="7">
        <v>3192</v>
      </c>
      <c r="D144" s="7">
        <v>3085</v>
      </c>
      <c r="E144" s="8">
        <v>-3.3521303258145362E-2</v>
      </c>
      <c r="F144" s="7">
        <v>2</v>
      </c>
      <c r="G144" s="7">
        <v>6</v>
      </c>
      <c r="H144" s="8">
        <v>2</v>
      </c>
    </row>
    <row r="145" spans="2:8" s="1" customFormat="1" ht="16.5" customHeight="1">
      <c r="B145" s="6" t="s">
        <v>140</v>
      </c>
      <c r="C145" s="7">
        <v>25434</v>
      </c>
      <c r="D145" s="7">
        <v>28286</v>
      </c>
      <c r="E145" s="8">
        <v>0.11213336478729261</v>
      </c>
      <c r="F145" s="7">
        <v>2312</v>
      </c>
      <c r="G145" s="7">
        <v>2248</v>
      </c>
      <c r="H145" s="8">
        <v>-2.768166089965398E-2</v>
      </c>
    </row>
    <row r="146" spans="2:8" s="1" customFormat="1" ht="16.5" customHeight="1">
      <c r="B146" s="6" t="s">
        <v>141</v>
      </c>
      <c r="C146" s="7">
        <v>1682</v>
      </c>
      <c r="D146" s="7">
        <v>1701</v>
      </c>
      <c r="E146" s="8">
        <v>1.1296076099881093E-2</v>
      </c>
      <c r="F146" s="7"/>
      <c r="G146" s="7"/>
      <c r="H146" s="8"/>
    </row>
    <row r="147" spans="2:8" s="1" customFormat="1" ht="16.5" customHeight="1">
      <c r="B147" s="6" t="s">
        <v>142</v>
      </c>
      <c r="C147" s="7">
        <v>765</v>
      </c>
      <c r="D147" s="7">
        <v>772</v>
      </c>
      <c r="E147" s="8">
        <v>9.1503267973856214E-3</v>
      </c>
      <c r="F147" s="7">
        <v>13</v>
      </c>
      <c r="G147" s="7"/>
      <c r="H147" s="8">
        <v>-1</v>
      </c>
    </row>
    <row r="148" spans="2:8" s="1" customFormat="1" ht="16.5" customHeight="1">
      <c r="B148" s="6" t="s">
        <v>143</v>
      </c>
      <c r="C148" s="7">
        <v>887</v>
      </c>
      <c r="D148" s="7">
        <v>900</v>
      </c>
      <c r="E148" s="8">
        <v>1.4656144306651634E-2</v>
      </c>
      <c r="F148" s="7"/>
      <c r="G148" s="7"/>
      <c r="H148" s="8"/>
    </row>
    <row r="149" spans="2:8" s="1" customFormat="1" ht="16.5" customHeight="1">
      <c r="B149" s="6" t="s">
        <v>144</v>
      </c>
      <c r="C149" s="7">
        <v>1191</v>
      </c>
      <c r="D149" s="7">
        <v>1168</v>
      </c>
      <c r="E149" s="8">
        <v>-1.9311502938706968E-2</v>
      </c>
      <c r="F149" s="7">
        <v>172</v>
      </c>
      <c r="G149" s="7"/>
      <c r="H149" s="8">
        <v>-1</v>
      </c>
    </row>
    <row r="150" spans="2:8" s="1" customFormat="1" ht="16.5" customHeight="1">
      <c r="B150" s="6" t="s">
        <v>145</v>
      </c>
      <c r="C150" s="7">
        <v>842</v>
      </c>
      <c r="D150" s="7">
        <v>880</v>
      </c>
      <c r="E150" s="8">
        <v>4.5130641330166268E-2</v>
      </c>
      <c r="F150" s="7"/>
      <c r="G150" s="7"/>
      <c r="H150" s="8"/>
    </row>
    <row r="151" spans="2:8" s="1" customFormat="1" ht="16.5" customHeight="1">
      <c r="B151" s="6" t="s">
        <v>146</v>
      </c>
      <c r="C151" s="7">
        <v>851</v>
      </c>
      <c r="D151" s="7">
        <v>944</v>
      </c>
      <c r="E151" s="8">
        <v>0.10928319623971798</v>
      </c>
      <c r="F151" s="7">
        <v>1872</v>
      </c>
      <c r="G151" s="7">
        <v>2587</v>
      </c>
      <c r="H151" s="8">
        <v>0.38194444444444442</v>
      </c>
    </row>
    <row r="152" spans="2:8" s="1" customFormat="1" ht="16.5" customHeight="1">
      <c r="B152" s="6" t="s">
        <v>147</v>
      </c>
      <c r="C152" s="7">
        <v>368</v>
      </c>
      <c r="D152" s="7">
        <v>354</v>
      </c>
      <c r="E152" s="8">
        <v>-3.8043478260869568E-2</v>
      </c>
      <c r="F152" s="7"/>
      <c r="G152" s="7"/>
      <c r="H152" s="8"/>
    </row>
    <row r="153" spans="2:8" s="1" customFormat="1" ht="16.5" customHeight="1">
      <c r="B153" s="6" t="s">
        <v>148</v>
      </c>
      <c r="C153" s="7">
        <v>5400</v>
      </c>
      <c r="D153" s="7">
        <v>5654</v>
      </c>
      <c r="E153" s="8">
        <v>4.7037037037037037E-2</v>
      </c>
      <c r="F153" s="7">
        <v>843</v>
      </c>
      <c r="G153" s="7">
        <v>996</v>
      </c>
      <c r="H153" s="8">
        <v>0.18149466192170818</v>
      </c>
    </row>
    <row r="154" spans="2:8" s="1" customFormat="1" ht="16.5" customHeight="1">
      <c r="B154" s="6" t="s">
        <v>149</v>
      </c>
      <c r="C154" s="7">
        <v>352</v>
      </c>
      <c r="D154" s="7">
        <v>326</v>
      </c>
      <c r="E154" s="8">
        <v>-7.3863636363636367E-2</v>
      </c>
      <c r="F154" s="7">
        <v>1398</v>
      </c>
      <c r="G154" s="7">
        <v>2450</v>
      </c>
      <c r="H154" s="8">
        <v>0.75250357653791133</v>
      </c>
    </row>
    <row r="155" spans="2:8" s="1" customFormat="1" ht="16.5" customHeight="1">
      <c r="B155" s="6" t="s">
        <v>150</v>
      </c>
      <c r="C155" s="7">
        <v>3943</v>
      </c>
      <c r="D155" s="7">
        <v>4007</v>
      </c>
      <c r="E155" s="8">
        <v>1.6231295967537408E-2</v>
      </c>
      <c r="F155" s="7">
        <v>611</v>
      </c>
      <c r="G155" s="7">
        <v>646</v>
      </c>
      <c r="H155" s="8">
        <v>5.7283142389525366E-2</v>
      </c>
    </row>
    <row r="156" spans="2:8" s="1" customFormat="1" ht="16.5" customHeight="1">
      <c r="B156" s="6" t="s">
        <v>151</v>
      </c>
      <c r="C156" s="7">
        <v>878</v>
      </c>
      <c r="D156" s="7">
        <v>836</v>
      </c>
      <c r="E156" s="8">
        <v>-4.7835990888382689E-2</v>
      </c>
      <c r="F156" s="7"/>
      <c r="G156" s="7"/>
      <c r="H156" s="8"/>
    </row>
    <row r="157" spans="2:8" s="1" customFormat="1" ht="16.5" customHeight="1">
      <c r="B157" s="6" t="s">
        <v>152</v>
      </c>
      <c r="C157" s="7">
        <v>195</v>
      </c>
      <c r="D157" s="7">
        <v>212</v>
      </c>
      <c r="E157" s="8">
        <v>8.7179487179487175E-2</v>
      </c>
      <c r="F157" s="7"/>
      <c r="G157" s="7"/>
      <c r="H157" s="8"/>
    </row>
    <row r="158" spans="2:8" s="1" customFormat="1" ht="16.5" customHeight="1">
      <c r="B158" s="6" t="s">
        <v>153</v>
      </c>
      <c r="C158" s="7">
        <v>296</v>
      </c>
      <c r="D158" s="7">
        <v>265</v>
      </c>
      <c r="E158" s="8">
        <v>-0.10472972972972973</v>
      </c>
      <c r="F158" s="7"/>
      <c r="G158" s="7"/>
      <c r="H158" s="8"/>
    </row>
    <row r="159" spans="2:8" s="1" customFormat="1" ht="16.5" customHeight="1">
      <c r="B159" s="6" t="s">
        <v>154</v>
      </c>
      <c r="C159" s="7">
        <v>346</v>
      </c>
      <c r="D159" s="7">
        <v>390</v>
      </c>
      <c r="E159" s="8">
        <v>0.12716763005780346</v>
      </c>
      <c r="F159" s="7"/>
      <c r="G159" s="7"/>
      <c r="H159" s="8"/>
    </row>
    <row r="160" spans="2:8" s="1" customFormat="1" ht="16.5" customHeight="1">
      <c r="B160" s="6" t="s">
        <v>155</v>
      </c>
      <c r="C160" s="7">
        <v>414</v>
      </c>
      <c r="D160" s="7">
        <v>406</v>
      </c>
      <c r="E160" s="8">
        <v>-1.932367149758454E-2</v>
      </c>
      <c r="F160" s="7"/>
      <c r="G160" s="7"/>
      <c r="H160" s="8"/>
    </row>
    <row r="161" spans="2:8" s="1" customFormat="1" ht="16.5" customHeight="1">
      <c r="B161" s="6" t="s">
        <v>156</v>
      </c>
      <c r="C161" s="7">
        <v>862</v>
      </c>
      <c r="D161" s="7">
        <v>804</v>
      </c>
      <c r="E161" s="8">
        <v>-6.7285382830626447E-2</v>
      </c>
      <c r="F161" s="7">
        <v>12</v>
      </c>
      <c r="G161" s="7">
        <v>3</v>
      </c>
      <c r="H161" s="8">
        <v>-0.75</v>
      </c>
    </row>
    <row r="162" spans="2:8" s="1" customFormat="1" ht="16.5" customHeight="1">
      <c r="B162" s="6" t="s">
        <v>157</v>
      </c>
      <c r="C162" s="7">
        <v>601</v>
      </c>
      <c r="D162" s="7">
        <v>608</v>
      </c>
      <c r="E162" s="8">
        <v>1.1647254575707155E-2</v>
      </c>
      <c r="F162" s="7"/>
      <c r="G162" s="7"/>
      <c r="H162" s="8"/>
    </row>
    <row r="163" spans="2:8" s="1" customFormat="1" ht="16.5" customHeight="1">
      <c r="B163" s="6" t="s">
        <v>158</v>
      </c>
      <c r="C163" s="7">
        <v>10538</v>
      </c>
      <c r="D163" s="7">
        <v>9973</v>
      </c>
      <c r="E163" s="8">
        <v>-5.3615486809641295E-2</v>
      </c>
      <c r="F163" s="7">
        <v>2472</v>
      </c>
      <c r="G163" s="7">
        <v>3115</v>
      </c>
      <c r="H163" s="8">
        <v>0.26011326860841422</v>
      </c>
    </row>
    <row r="164" spans="2:8" s="1" customFormat="1" ht="16.5" customHeight="1">
      <c r="B164" s="6" t="s">
        <v>159</v>
      </c>
      <c r="C164" s="7">
        <v>1311</v>
      </c>
      <c r="D164" s="7">
        <v>1247</v>
      </c>
      <c r="E164" s="8">
        <v>-4.8817696414950422E-2</v>
      </c>
      <c r="F164" s="7"/>
      <c r="G164" s="7"/>
      <c r="H164" s="8"/>
    </row>
    <row r="165" spans="2:8" s="1" customFormat="1" ht="16.5" customHeight="1">
      <c r="B165" s="6" t="s">
        <v>160</v>
      </c>
      <c r="C165" s="7">
        <v>906</v>
      </c>
      <c r="D165" s="7">
        <v>897</v>
      </c>
      <c r="E165" s="8">
        <v>-9.9337748344370865E-3</v>
      </c>
      <c r="F165" s="7"/>
      <c r="G165" s="7"/>
      <c r="H165" s="8"/>
    </row>
    <row r="166" spans="2:8" s="1" customFormat="1" ht="16.5" customHeight="1">
      <c r="B166" s="6" t="s">
        <v>161</v>
      </c>
      <c r="C166" s="7">
        <v>356</v>
      </c>
      <c r="D166" s="7">
        <v>344</v>
      </c>
      <c r="E166" s="8">
        <v>-3.3707865168539325E-2</v>
      </c>
      <c r="F166" s="7">
        <v>1277</v>
      </c>
      <c r="G166" s="7">
        <v>1384</v>
      </c>
      <c r="H166" s="8">
        <v>8.3790133124510571E-2</v>
      </c>
    </row>
    <row r="167" spans="2:8" s="1" customFormat="1" ht="16.5" customHeight="1">
      <c r="B167" s="6" t="s">
        <v>162</v>
      </c>
      <c r="C167" s="7">
        <v>1429</v>
      </c>
      <c r="D167" s="7">
        <v>1213</v>
      </c>
      <c r="E167" s="8">
        <v>-0.15115465360391883</v>
      </c>
      <c r="F167" s="7">
        <v>1340</v>
      </c>
      <c r="G167" s="7">
        <v>1388</v>
      </c>
      <c r="H167" s="8">
        <v>3.5820895522388062E-2</v>
      </c>
    </row>
    <row r="168" spans="2:8" s="1" customFormat="1" ht="16.5" customHeight="1">
      <c r="B168" s="6" t="s">
        <v>163</v>
      </c>
      <c r="C168" s="7">
        <v>347</v>
      </c>
      <c r="D168" s="7">
        <v>356</v>
      </c>
      <c r="E168" s="8">
        <v>2.5936599423631124E-2</v>
      </c>
      <c r="F168" s="7"/>
      <c r="G168" s="7"/>
      <c r="H168" s="8"/>
    </row>
    <row r="169" spans="2:8" s="1" customFormat="1" ht="16.5" customHeight="1">
      <c r="B169" s="6" t="s">
        <v>164</v>
      </c>
      <c r="C169" s="7">
        <v>8546</v>
      </c>
      <c r="D169" s="7">
        <v>8382</v>
      </c>
      <c r="E169" s="8">
        <v>-1.9190264451205242E-2</v>
      </c>
      <c r="F169" s="7">
        <v>1241</v>
      </c>
      <c r="G169" s="7">
        <v>1007</v>
      </c>
      <c r="H169" s="8">
        <v>-0.18855761482675262</v>
      </c>
    </row>
    <row r="170" spans="2:8" s="1" customFormat="1" ht="16.5" customHeight="1">
      <c r="B170" s="6" t="s">
        <v>165</v>
      </c>
      <c r="C170" s="7">
        <v>4138</v>
      </c>
      <c r="D170" s="7">
        <v>4129</v>
      </c>
      <c r="E170" s="8">
        <v>-2.1749637506041568E-3</v>
      </c>
      <c r="F170" s="7">
        <v>753</v>
      </c>
      <c r="G170" s="7">
        <v>365</v>
      </c>
      <c r="H170" s="8">
        <v>-0.51527224435590968</v>
      </c>
    </row>
    <row r="171" spans="2:8" s="1" customFormat="1" ht="16.5" customHeight="1">
      <c r="B171" s="6" t="s">
        <v>166</v>
      </c>
      <c r="C171" s="7">
        <v>4508</v>
      </c>
      <c r="D171" s="7">
        <v>4395</v>
      </c>
      <c r="E171" s="8">
        <v>-2.5066548358473825E-2</v>
      </c>
      <c r="F171" s="7">
        <v>690</v>
      </c>
      <c r="G171" s="7">
        <v>578</v>
      </c>
      <c r="H171" s="8">
        <v>-0.16231884057971013</v>
      </c>
    </row>
    <row r="172" spans="2:8" s="1" customFormat="1" ht="16.5" customHeight="1">
      <c r="B172" s="6" t="s">
        <v>167</v>
      </c>
      <c r="C172" s="7">
        <v>863</v>
      </c>
      <c r="D172" s="7">
        <v>1985</v>
      </c>
      <c r="E172" s="8">
        <v>1.3001158748551565</v>
      </c>
      <c r="F172" s="7">
        <v>955</v>
      </c>
      <c r="G172" s="7">
        <v>1095</v>
      </c>
      <c r="H172" s="8">
        <v>0.14659685863874344</v>
      </c>
    </row>
    <row r="173" spans="2:8" s="1" customFormat="1" ht="16.5" customHeight="1">
      <c r="B173" s="6" t="s">
        <v>168</v>
      </c>
      <c r="C173" s="7">
        <v>2249</v>
      </c>
      <c r="D173" s="7">
        <v>982</v>
      </c>
      <c r="E173" s="8">
        <v>-0.56336149399733215</v>
      </c>
      <c r="F173" s="7"/>
      <c r="G173" s="7"/>
      <c r="H173" s="8"/>
    </row>
    <row r="174" spans="2:8" s="1" customFormat="1" ht="16.5" customHeight="1">
      <c r="B174" s="6" t="s">
        <v>169</v>
      </c>
      <c r="C174" s="7">
        <v>21443</v>
      </c>
      <c r="D174" s="7">
        <v>20739</v>
      </c>
      <c r="E174" s="8">
        <v>-3.2831226973837613E-2</v>
      </c>
      <c r="F174" s="7">
        <v>8104</v>
      </c>
      <c r="G174" s="7">
        <v>6999</v>
      </c>
      <c r="H174" s="8">
        <v>-0.13635241855873642</v>
      </c>
    </row>
    <row r="175" spans="2:8" s="1" customFormat="1" ht="16.5" customHeight="1">
      <c r="B175" s="6" t="s">
        <v>170</v>
      </c>
      <c r="C175" s="7">
        <v>19135</v>
      </c>
      <c r="D175" s="7">
        <v>19107</v>
      </c>
      <c r="E175" s="8">
        <v>-1.4632871701071334E-3</v>
      </c>
      <c r="F175" s="7">
        <v>10470</v>
      </c>
      <c r="G175" s="7">
        <v>6544</v>
      </c>
      <c r="H175" s="8">
        <v>-0.37497612225405924</v>
      </c>
    </row>
    <row r="176" spans="2:8" s="1" customFormat="1" ht="16.5" customHeight="1">
      <c r="B176" s="6" t="s">
        <v>171</v>
      </c>
      <c r="C176" s="7">
        <v>20368</v>
      </c>
      <c r="D176" s="7">
        <v>20107</v>
      </c>
      <c r="E176" s="8">
        <v>-1.2814218381775334E-2</v>
      </c>
      <c r="F176" s="7">
        <v>3461</v>
      </c>
      <c r="G176" s="7">
        <v>2472</v>
      </c>
      <c r="H176" s="8">
        <v>-0.28575556197630742</v>
      </c>
    </row>
    <row r="177" spans="2:8" s="1" customFormat="1" ht="16.5" customHeight="1">
      <c r="B177" s="6" t="s">
        <v>172</v>
      </c>
      <c r="C177" s="7">
        <v>7951</v>
      </c>
      <c r="D177" s="7">
        <v>7509</v>
      </c>
      <c r="E177" s="8">
        <v>-5.5590491762042511E-2</v>
      </c>
      <c r="F177" s="7">
        <v>710</v>
      </c>
      <c r="G177" s="7">
        <v>630</v>
      </c>
      <c r="H177" s="8">
        <v>-0.11267605633802817</v>
      </c>
    </row>
    <row r="178" spans="2:8" s="1" customFormat="1" ht="16.5" customHeight="1">
      <c r="B178" s="6" t="s">
        <v>173</v>
      </c>
      <c r="C178" s="7">
        <v>34177</v>
      </c>
      <c r="D178" s="7">
        <v>33506</v>
      </c>
      <c r="E178" s="8">
        <v>-1.9633086578693275E-2</v>
      </c>
      <c r="F178" s="7">
        <v>16818</v>
      </c>
      <c r="G178" s="7">
        <v>13288</v>
      </c>
      <c r="H178" s="8">
        <v>-0.20989416101795694</v>
      </c>
    </row>
    <row r="179" spans="2:8" s="1" customFormat="1" ht="16.5" customHeight="1">
      <c r="B179" s="6" t="s">
        <v>174</v>
      </c>
      <c r="C179" s="7">
        <v>44325</v>
      </c>
      <c r="D179" s="7">
        <v>44600</v>
      </c>
      <c r="E179" s="8">
        <v>6.2041737168640719E-3</v>
      </c>
      <c r="F179" s="7">
        <v>11009</v>
      </c>
      <c r="G179" s="7">
        <v>9068</v>
      </c>
      <c r="H179" s="8">
        <v>-0.17631029157961667</v>
      </c>
    </row>
    <row r="180" spans="2:8" s="1" customFormat="1" ht="16.5" customHeight="1">
      <c r="B180" s="6" t="s">
        <v>175</v>
      </c>
      <c r="C180" s="7">
        <v>19584</v>
      </c>
      <c r="D180" s="7">
        <v>19443</v>
      </c>
      <c r="E180" s="8">
        <v>-7.1997549019607839E-3</v>
      </c>
      <c r="F180" s="7">
        <v>5353</v>
      </c>
      <c r="G180" s="7">
        <v>4405</v>
      </c>
      <c r="H180" s="8">
        <v>-0.17709695497851671</v>
      </c>
    </row>
    <row r="181" spans="2:8" s="1" customFormat="1" ht="16.5" customHeight="1">
      <c r="B181" s="6" t="s">
        <v>176</v>
      </c>
      <c r="C181" s="7">
        <v>20646</v>
      </c>
      <c r="D181" s="7">
        <v>20312</v>
      </c>
      <c r="E181" s="8">
        <v>-1.6177467790371016E-2</v>
      </c>
      <c r="F181" s="7">
        <v>4733</v>
      </c>
      <c r="G181" s="7">
        <v>3652</v>
      </c>
      <c r="H181" s="8">
        <v>-0.22839636594126347</v>
      </c>
    </row>
    <row r="182" spans="2:8" s="1" customFormat="1" ht="16.5" customHeight="1">
      <c r="B182" s="6" t="s">
        <v>177</v>
      </c>
      <c r="C182" s="7">
        <v>23485</v>
      </c>
      <c r="D182" s="7">
        <v>23500</v>
      </c>
      <c r="E182" s="8">
        <v>6.3870555673834362E-4</v>
      </c>
      <c r="F182" s="7">
        <v>13517</v>
      </c>
      <c r="G182" s="7">
        <v>7466</v>
      </c>
      <c r="H182" s="8">
        <v>-0.44765850410594066</v>
      </c>
    </row>
    <row r="183" spans="2:8" s="1" customFormat="1" ht="16.5" customHeight="1">
      <c r="B183" s="6" t="s">
        <v>178</v>
      </c>
      <c r="C183" s="7">
        <v>11378</v>
      </c>
      <c r="D183" s="7">
        <v>10964</v>
      </c>
      <c r="E183" s="8">
        <v>-3.6386008085779575E-2</v>
      </c>
      <c r="F183" s="7">
        <v>1517</v>
      </c>
      <c r="G183" s="7">
        <v>1388</v>
      </c>
      <c r="H183" s="8">
        <v>-8.5036255767963087E-2</v>
      </c>
    </row>
    <row r="184" spans="2:8" s="1" customFormat="1" ht="16.5" customHeight="1">
      <c r="B184" s="6" t="s">
        <v>179</v>
      </c>
      <c r="C184" s="7">
        <v>11577</v>
      </c>
      <c r="D184" s="7">
        <v>10315</v>
      </c>
      <c r="E184" s="8">
        <v>-0.10900924246350523</v>
      </c>
      <c r="F184" s="7">
        <v>1763</v>
      </c>
      <c r="G184" s="7">
        <v>1969</v>
      </c>
      <c r="H184" s="8">
        <v>0.11684628474191719</v>
      </c>
    </row>
    <row r="185" spans="2:8" s="1" customFormat="1" ht="16.5" customHeight="1">
      <c r="B185" s="6" t="s">
        <v>180</v>
      </c>
      <c r="C185" s="7">
        <v>3212</v>
      </c>
      <c r="D185" s="7">
        <v>3057</v>
      </c>
      <c r="E185" s="8">
        <v>-4.8256537982565378E-2</v>
      </c>
      <c r="F185" s="7">
        <v>723</v>
      </c>
      <c r="G185" s="7">
        <v>1020</v>
      </c>
      <c r="H185" s="8">
        <v>0.41078838174273857</v>
      </c>
    </row>
    <row r="186" spans="2:8" s="1" customFormat="1" ht="16.5" customHeight="1">
      <c r="B186" s="6" t="s">
        <v>181</v>
      </c>
      <c r="C186" s="7">
        <v>33675</v>
      </c>
      <c r="D186" s="7">
        <v>32908</v>
      </c>
      <c r="E186" s="8">
        <v>-2.2776540460282109E-2</v>
      </c>
      <c r="F186" s="7">
        <v>26003</v>
      </c>
      <c r="G186" s="7">
        <v>27367</v>
      </c>
      <c r="H186" s="8">
        <v>5.2455485905472443E-2</v>
      </c>
    </row>
    <row r="187" spans="2:8" s="1" customFormat="1" ht="16.5" customHeight="1">
      <c r="B187" s="6" t="s">
        <v>182</v>
      </c>
      <c r="C187" s="7">
        <v>18857</v>
      </c>
      <c r="D187" s="7">
        <v>18465</v>
      </c>
      <c r="E187" s="8">
        <v>-2.0788036273002068E-2</v>
      </c>
      <c r="F187" s="7">
        <v>14050</v>
      </c>
      <c r="G187" s="7">
        <v>14350</v>
      </c>
      <c r="H187" s="8">
        <v>2.1352313167259787E-2</v>
      </c>
    </row>
    <row r="188" spans="2:8" s="1" customFormat="1" ht="16.5" customHeight="1">
      <c r="B188" s="6" t="s">
        <v>183</v>
      </c>
      <c r="C188" s="7">
        <v>17889</v>
      </c>
      <c r="D188" s="7">
        <v>17065</v>
      </c>
      <c r="E188" s="8">
        <v>-4.6061825702945945E-2</v>
      </c>
      <c r="F188" s="7">
        <v>4503</v>
      </c>
      <c r="G188" s="7">
        <v>4143</v>
      </c>
      <c r="H188" s="8">
        <v>-7.9946702198534308E-2</v>
      </c>
    </row>
    <row r="189" spans="2:8" s="1" customFormat="1" ht="16.5" customHeight="1">
      <c r="B189" s="6" t="s">
        <v>184</v>
      </c>
      <c r="C189" s="7">
        <v>16951</v>
      </c>
      <c r="D189" s="7">
        <v>17077</v>
      </c>
      <c r="E189" s="8">
        <v>7.4331897823137275E-3</v>
      </c>
      <c r="F189" s="7">
        <v>5772</v>
      </c>
      <c r="G189" s="7">
        <v>4023</v>
      </c>
      <c r="H189" s="8">
        <v>-0.30301455301455299</v>
      </c>
    </row>
    <row r="190" spans="2:8" s="1" customFormat="1" ht="16.5" customHeight="1">
      <c r="B190" s="6" t="s">
        <v>185</v>
      </c>
      <c r="C190" s="7">
        <v>1751</v>
      </c>
      <c r="D190" s="7">
        <v>1810</v>
      </c>
      <c r="E190" s="8">
        <v>3.3695031410622502E-2</v>
      </c>
      <c r="F190" s="7"/>
      <c r="G190" s="7"/>
      <c r="H190" s="8"/>
    </row>
    <row r="191" spans="2:8" s="1" customFormat="1" ht="16.5" customHeight="1">
      <c r="B191" s="6" t="s">
        <v>186</v>
      </c>
      <c r="C191" s="7">
        <v>13947</v>
      </c>
      <c r="D191" s="7">
        <v>14253</v>
      </c>
      <c r="E191" s="8">
        <v>2.1940202194020219E-2</v>
      </c>
      <c r="F191" s="7">
        <v>8903</v>
      </c>
      <c r="G191" s="7">
        <v>7398</v>
      </c>
      <c r="H191" s="8">
        <v>-0.16904414242390206</v>
      </c>
    </row>
    <row r="192" spans="2:8" s="1" customFormat="1" ht="16.5" customHeight="1">
      <c r="B192" s="6" t="s">
        <v>187</v>
      </c>
      <c r="C192" s="7">
        <v>6391</v>
      </c>
      <c r="D192" s="7">
        <v>6233</v>
      </c>
      <c r="E192" s="8">
        <v>-2.4722265686121108E-2</v>
      </c>
      <c r="F192" s="7">
        <v>514</v>
      </c>
      <c r="G192" s="7">
        <v>394</v>
      </c>
      <c r="H192" s="8">
        <v>-0.23346303501945526</v>
      </c>
    </row>
    <row r="193" spans="2:8" s="1" customFormat="1" ht="16.5" customHeight="1">
      <c r="B193" s="6" t="s">
        <v>188</v>
      </c>
      <c r="C193" s="7">
        <v>36002</v>
      </c>
      <c r="D193" s="7">
        <v>34419</v>
      </c>
      <c r="E193" s="8">
        <v>-4.3969779456696848E-2</v>
      </c>
      <c r="F193" s="7">
        <v>12013</v>
      </c>
      <c r="G193" s="7">
        <v>9038</v>
      </c>
      <c r="H193" s="8">
        <v>-0.24764838092066926</v>
      </c>
    </row>
    <row r="194" spans="2:8" s="1" customFormat="1" ht="16.5" customHeight="1">
      <c r="B194" s="6" t="s">
        <v>189</v>
      </c>
      <c r="C194" s="7">
        <v>36136</v>
      </c>
      <c r="D194" s="7">
        <v>35996</v>
      </c>
      <c r="E194" s="8">
        <v>-3.8742528226699139E-3</v>
      </c>
      <c r="F194" s="7">
        <v>15817</v>
      </c>
      <c r="G194" s="7">
        <v>10146</v>
      </c>
      <c r="H194" s="8">
        <v>-0.35853828159575141</v>
      </c>
    </row>
    <row r="195" spans="2:8" s="1" customFormat="1" ht="16.5" customHeight="1">
      <c r="B195" s="6" t="s">
        <v>190</v>
      </c>
      <c r="C195" s="7">
        <v>2135</v>
      </c>
      <c r="D195" s="7">
        <v>2101</v>
      </c>
      <c r="E195" s="8">
        <v>-1.5925058548009369E-2</v>
      </c>
      <c r="F195" s="7"/>
      <c r="G195" s="7"/>
      <c r="H195" s="8"/>
    </row>
    <row r="196" spans="2:8" s="1" customFormat="1" ht="16.5" customHeight="1">
      <c r="B196" s="6" t="s">
        <v>191</v>
      </c>
      <c r="C196" s="7">
        <v>2092</v>
      </c>
      <c r="D196" s="7">
        <v>2243</v>
      </c>
      <c r="E196" s="8">
        <v>7.2179732313575523E-2</v>
      </c>
      <c r="F196" s="7">
        <v>4284</v>
      </c>
      <c r="G196" s="7">
        <v>1850</v>
      </c>
      <c r="H196" s="8">
        <v>-0.56816059757236226</v>
      </c>
    </row>
    <row r="197" spans="2:8" s="1" customFormat="1" ht="16.5" customHeight="1">
      <c r="B197" s="6" t="s">
        <v>192</v>
      </c>
      <c r="C197" s="7">
        <v>1272</v>
      </c>
      <c r="D197" s="7">
        <v>1218</v>
      </c>
      <c r="E197" s="8">
        <v>-4.2452830188679243E-2</v>
      </c>
      <c r="F197" s="7">
        <v>231</v>
      </c>
      <c r="G197" s="7"/>
      <c r="H197" s="8">
        <v>-1</v>
      </c>
    </row>
    <row r="198" spans="2:8" s="1" customFormat="1" ht="16.5" customHeight="1">
      <c r="B198" s="6" t="s">
        <v>193</v>
      </c>
      <c r="C198" s="7">
        <v>974</v>
      </c>
      <c r="D198" s="7">
        <v>925</v>
      </c>
      <c r="E198" s="8">
        <v>-5.0308008213552365E-2</v>
      </c>
      <c r="F198" s="7">
        <v>976</v>
      </c>
      <c r="G198" s="7">
        <v>830</v>
      </c>
      <c r="H198" s="8">
        <v>-0.14959016393442623</v>
      </c>
    </row>
    <row r="199" spans="2:8" s="1" customFormat="1" ht="16.5" customHeight="1">
      <c r="B199" s="6" t="s">
        <v>194</v>
      </c>
      <c r="C199" s="7">
        <v>8029</v>
      </c>
      <c r="D199" s="7">
        <v>8330</v>
      </c>
      <c r="E199" s="8">
        <v>3.7489102005231034E-2</v>
      </c>
      <c r="F199" s="7"/>
      <c r="G199" s="7"/>
      <c r="H199" s="8"/>
    </row>
    <row r="200" spans="2:8" s="1" customFormat="1" ht="16.5" customHeight="1">
      <c r="B200" s="6" t="s">
        <v>195</v>
      </c>
      <c r="C200" s="7">
        <v>40464</v>
      </c>
      <c r="D200" s="7">
        <v>39416</v>
      </c>
      <c r="E200" s="8">
        <v>-2.5899565045472518E-2</v>
      </c>
      <c r="F200" s="7">
        <v>6861</v>
      </c>
      <c r="G200" s="7">
        <v>7064</v>
      </c>
      <c r="H200" s="8">
        <v>2.9587523684594084E-2</v>
      </c>
    </row>
    <row r="201" spans="2:8" s="1" customFormat="1" ht="16.5" customHeight="1">
      <c r="B201" s="6" t="s">
        <v>196</v>
      </c>
      <c r="C201" s="7">
        <v>3545</v>
      </c>
      <c r="D201" s="7">
        <v>3748</v>
      </c>
      <c r="E201" s="8">
        <v>5.7263751763046544E-2</v>
      </c>
      <c r="F201" s="7">
        <v>1049</v>
      </c>
      <c r="G201" s="7">
        <v>1181</v>
      </c>
      <c r="H201" s="8">
        <v>0.12583412774070543</v>
      </c>
    </row>
    <row r="202" spans="2:8" s="1" customFormat="1" ht="16.5" customHeight="1">
      <c r="B202" s="6" t="s">
        <v>197</v>
      </c>
      <c r="C202" s="7">
        <v>1206</v>
      </c>
      <c r="D202" s="7">
        <v>1198</v>
      </c>
      <c r="E202" s="8">
        <v>-6.6334991708126038E-3</v>
      </c>
      <c r="F202" s="7">
        <v>1232</v>
      </c>
      <c r="G202" s="7">
        <v>1655</v>
      </c>
      <c r="H202" s="8">
        <v>0.34334415584415584</v>
      </c>
    </row>
    <row r="203" spans="2:8" s="1" customFormat="1" ht="16.5" customHeight="1">
      <c r="B203" s="6" t="s">
        <v>198</v>
      </c>
      <c r="C203" s="7">
        <v>7789</v>
      </c>
      <c r="D203" s="7">
        <v>7144</v>
      </c>
      <c r="E203" s="8">
        <v>-8.2809089741943773E-2</v>
      </c>
      <c r="F203" s="7">
        <v>1044</v>
      </c>
      <c r="G203" s="7">
        <v>1347</v>
      </c>
      <c r="H203" s="8">
        <v>0.29022988505747127</v>
      </c>
    </row>
    <row r="204" spans="2:8" s="1" customFormat="1" ht="16.5" customHeight="1">
      <c r="B204" s="6" t="s">
        <v>199</v>
      </c>
      <c r="C204" s="7">
        <v>3577</v>
      </c>
      <c r="D204" s="7">
        <v>3557</v>
      </c>
      <c r="E204" s="8">
        <v>-5.5912776069331847E-3</v>
      </c>
      <c r="F204" s="7">
        <v>687</v>
      </c>
      <c r="G204" s="7">
        <v>558</v>
      </c>
      <c r="H204" s="8">
        <v>-0.18777292576419213</v>
      </c>
    </row>
    <row r="205" spans="2:8" s="1" customFormat="1" ht="16.5" customHeight="1">
      <c r="B205" s="6" t="s">
        <v>200</v>
      </c>
      <c r="C205" s="7">
        <v>3247</v>
      </c>
      <c r="D205" s="7">
        <v>3138</v>
      </c>
      <c r="E205" s="8">
        <v>-3.3569448721897134E-2</v>
      </c>
      <c r="F205" s="7"/>
      <c r="G205" s="7"/>
      <c r="H205" s="8"/>
    </row>
    <row r="206" spans="2:8" s="1" customFormat="1" ht="16.5" customHeight="1">
      <c r="B206" s="6" t="s">
        <v>201</v>
      </c>
      <c r="C206" s="7">
        <v>11235</v>
      </c>
      <c r="D206" s="7">
        <v>10788</v>
      </c>
      <c r="E206" s="8">
        <v>-3.9786381842456607E-2</v>
      </c>
      <c r="F206" s="7">
        <v>6286</v>
      </c>
      <c r="G206" s="7">
        <v>5741</v>
      </c>
      <c r="H206" s="8">
        <v>-8.6700604517976454E-2</v>
      </c>
    </row>
    <row r="207" spans="2:8" s="1" customFormat="1" ht="16.5" customHeight="1">
      <c r="B207" s="6" t="s">
        <v>202</v>
      </c>
      <c r="C207" s="7">
        <v>643</v>
      </c>
      <c r="D207" s="7">
        <v>639</v>
      </c>
      <c r="E207" s="8">
        <v>-6.2208398133748056E-3</v>
      </c>
      <c r="F207" s="7">
        <v>1385</v>
      </c>
      <c r="G207" s="7"/>
      <c r="H207" s="8">
        <v>-1</v>
      </c>
    </row>
    <row r="208" spans="2:8" s="1" customFormat="1" ht="16.5" customHeight="1">
      <c r="B208" s="6" t="s">
        <v>203</v>
      </c>
      <c r="C208" s="7">
        <v>27074</v>
      </c>
      <c r="D208" s="7">
        <v>27089</v>
      </c>
      <c r="E208" s="8">
        <v>5.5403708354879219E-4</v>
      </c>
      <c r="F208" s="7">
        <v>13779</v>
      </c>
      <c r="G208" s="7">
        <v>11211</v>
      </c>
      <c r="H208" s="8">
        <v>-0.18637056390158938</v>
      </c>
    </row>
    <row r="209" spans="2:8" s="1" customFormat="1" ht="16.5" customHeight="1">
      <c r="B209" s="6" t="s">
        <v>204</v>
      </c>
      <c r="C209" s="7">
        <v>374</v>
      </c>
      <c r="D209" s="7">
        <v>356</v>
      </c>
      <c r="E209" s="8">
        <v>-4.8128342245989303E-2</v>
      </c>
      <c r="F209" s="7">
        <v>57</v>
      </c>
      <c r="G209" s="7"/>
      <c r="H209" s="8">
        <v>-1</v>
      </c>
    </row>
    <row r="210" spans="2:8" s="1" customFormat="1" ht="16.5" customHeight="1">
      <c r="B210" s="6" t="s">
        <v>205</v>
      </c>
      <c r="C210" s="7">
        <v>685</v>
      </c>
      <c r="D210" s="7">
        <v>727</v>
      </c>
      <c r="E210" s="8">
        <v>6.1313868613138686E-2</v>
      </c>
      <c r="F210" s="7">
        <v>2070</v>
      </c>
      <c r="G210" s="7">
        <v>2051</v>
      </c>
      <c r="H210" s="8">
        <v>-9.1787439613526568E-3</v>
      </c>
    </row>
    <row r="211" spans="2:8" s="1" customFormat="1" ht="16.5" customHeight="1">
      <c r="B211" s="6" t="s">
        <v>206</v>
      </c>
      <c r="C211" s="7">
        <v>15411</v>
      </c>
      <c r="D211" s="7">
        <v>15519</v>
      </c>
      <c r="E211" s="8">
        <v>7.0079813120498347E-3</v>
      </c>
      <c r="F211" s="7">
        <v>1125</v>
      </c>
      <c r="G211" s="7">
        <v>982</v>
      </c>
      <c r="H211" s="8">
        <v>-0.12711111111111112</v>
      </c>
    </row>
    <row r="212" spans="2:8" s="1" customFormat="1" ht="16.5" customHeight="1">
      <c r="B212" s="6" t="s">
        <v>207</v>
      </c>
      <c r="C212" s="7">
        <v>14422</v>
      </c>
      <c r="D212" s="7">
        <v>14020</v>
      </c>
      <c r="E212" s="8">
        <v>-2.7874081264734434E-2</v>
      </c>
      <c r="F212" s="7">
        <v>127</v>
      </c>
      <c r="G212" s="7">
        <v>83</v>
      </c>
      <c r="H212" s="8">
        <v>-0.34645669291338582</v>
      </c>
    </row>
    <row r="213" spans="2:8" s="1" customFormat="1" ht="16.5" customHeight="1">
      <c r="B213" s="6" t="s">
        <v>208</v>
      </c>
      <c r="C213" s="7">
        <v>6877</v>
      </c>
      <c r="D213" s="7">
        <v>6628</v>
      </c>
      <c r="E213" s="8">
        <v>-3.6207648684019197E-2</v>
      </c>
      <c r="F213" s="7">
        <v>1398</v>
      </c>
      <c r="G213" s="7">
        <v>1422</v>
      </c>
      <c r="H213" s="8">
        <v>1.7167381974248927E-2</v>
      </c>
    </row>
    <row r="214" spans="2:8" s="1" customFormat="1" ht="16.5" customHeight="1">
      <c r="B214" s="6" t="s">
        <v>209</v>
      </c>
      <c r="C214" s="7">
        <v>757</v>
      </c>
      <c r="D214" s="7">
        <v>755</v>
      </c>
      <c r="E214" s="8">
        <v>-2.6420079260237781E-3</v>
      </c>
      <c r="F214" s="7">
        <v>764</v>
      </c>
      <c r="G214" s="7">
        <v>155</v>
      </c>
      <c r="H214" s="8">
        <v>-0.79712041884816753</v>
      </c>
    </row>
    <row r="215" spans="2:8" s="1" customFormat="1" ht="18" customHeight="1">
      <c r="B215" s="9" t="s">
        <v>210</v>
      </c>
      <c r="C215" s="10">
        <v>1364941</v>
      </c>
      <c r="D215" s="10">
        <v>1344200</v>
      </c>
      <c r="E215" s="11">
        <v>-1.5195528597939397E-2</v>
      </c>
      <c r="F215" s="10">
        <v>365405</v>
      </c>
      <c r="G215" s="10">
        <v>312068</v>
      </c>
      <c r="H215" s="11">
        <v>-0.14596680395725292</v>
      </c>
    </row>
  </sheetData>
  <mergeCells count="5">
    <mergeCell ref="F2:J3"/>
    <mergeCell ref="E5:H6"/>
    <mergeCell ref="B11:B12"/>
    <mergeCell ref="C11:E11"/>
    <mergeCell ref="F11:H11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21"/>
  <sheetViews>
    <sheetView workbookViewId="0"/>
  </sheetViews>
  <sheetFormatPr defaultColWidth="8.85546875" defaultRowHeight="12.75"/>
  <cols>
    <col min="1" max="1" width="1.42578125" style="12" customWidth="1"/>
    <col min="2" max="2" width="41.85546875" style="12" customWidth="1"/>
    <col min="3" max="10" width="9.42578125" style="12" customWidth="1"/>
    <col min="11" max="11" width="7.5703125" style="12" customWidth="1"/>
    <col min="12" max="16384" width="8.85546875" style="12"/>
  </cols>
  <sheetData>
    <row r="1" spans="2:11" s="1" customFormat="1" ht="11.25" customHeight="1" thickBot="1"/>
    <row r="2" spans="2:11" s="1" customFormat="1" ht="15.75" customHeight="1">
      <c r="D2" s="164" t="s">
        <v>0</v>
      </c>
      <c r="E2" s="165"/>
      <c r="I2" s="220" t="s">
        <v>1868</v>
      </c>
      <c r="J2" s="220"/>
      <c r="K2" s="220"/>
    </row>
    <row r="3" spans="2:11" s="1" customFormat="1" ht="3" customHeight="1" thickBot="1">
      <c r="D3" s="166"/>
      <c r="E3" s="167"/>
    </row>
    <row r="4" spans="2:11" s="1" customFormat="1" ht="37.5" customHeight="1"/>
    <row r="5" spans="2:11" s="1" customFormat="1" ht="16.5" customHeight="1" thickBot="1">
      <c r="D5" s="261" t="s">
        <v>1869</v>
      </c>
      <c r="E5" s="261"/>
      <c r="F5" s="261"/>
      <c r="G5" s="261"/>
      <c r="H5" s="261"/>
    </row>
    <row r="6" spans="2:11" s="1" customFormat="1" ht="13.5" customHeight="1">
      <c r="B6" s="2" t="s">
        <v>213</v>
      </c>
    </row>
    <row r="7" spans="2:11" s="1" customFormat="1" ht="7.5" customHeight="1"/>
    <row r="8" spans="2:11" s="1" customFormat="1" ht="15" customHeight="1">
      <c r="B8" s="2" t="s">
        <v>1015</v>
      </c>
    </row>
    <row r="9" spans="2:11" s="1" customFormat="1" ht="4.5" customHeight="1"/>
    <row r="10" spans="2:11" s="1" customFormat="1" ht="15.75" customHeight="1">
      <c r="B10" s="2" t="s">
        <v>1851</v>
      </c>
    </row>
    <row r="11" spans="2:11" s="1" customFormat="1" ht="6.75" customHeight="1"/>
    <row r="12" spans="2:11" s="1" customFormat="1" ht="15" customHeight="1">
      <c r="B12" s="2" t="s">
        <v>1555</v>
      </c>
    </row>
    <row r="13" spans="2:11" s="1" customFormat="1" ht="25.5" customHeight="1"/>
    <row r="14" spans="2:11" s="1" customFormat="1" ht="18" customHeight="1">
      <c r="B14" s="234" t="s">
        <v>1870</v>
      </c>
      <c r="C14" s="219" t="s">
        <v>1839</v>
      </c>
      <c r="D14" s="219"/>
      <c r="E14" s="219" t="s">
        <v>1840</v>
      </c>
      <c r="F14" s="219"/>
      <c r="G14" s="219" t="s">
        <v>858</v>
      </c>
      <c r="H14" s="219"/>
      <c r="I14" s="219"/>
      <c r="J14" s="219"/>
    </row>
    <row r="15" spans="2:11" s="1" customFormat="1" ht="18" customHeight="1">
      <c r="B15" s="234"/>
      <c r="C15" s="4" t="s">
        <v>900</v>
      </c>
      <c r="D15" s="4" t="s">
        <v>1841</v>
      </c>
      <c r="E15" s="4" t="s">
        <v>900</v>
      </c>
      <c r="F15" s="4" t="s">
        <v>1841</v>
      </c>
      <c r="G15" s="4" t="s">
        <v>900</v>
      </c>
      <c r="H15" s="4" t="s">
        <v>1841</v>
      </c>
      <c r="I15" s="4" t="s">
        <v>1578</v>
      </c>
      <c r="J15" s="4" t="s">
        <v>1841</v>
      </c>
    </row>
    <row r="16" spans="2:11" s="1" customFormat="1" ht="18" customHeight="1">
      <c r="B16" s="6" t="s">
        <v>1871</v>
      </c>
      <c r="C16" s="7">
        <v>545262</v>
      </c>
      <c r="D16" s="8">
        <v>0.4056405296830829</v>
      </c>
      <c r="E16" s="7">
        <v>449159</v>
      </c>
      <c r="F16" s="8">
        <v>0.38745855057261458</v>
      </c>
      <c r="G16" s="7">
        <v>44613</v>
      </c>
      <c r="H16" s="8">
        <v>0.20928465208355812</v>
      </c>
      <c r="I16" s="7">
        <v>63981</v>
      </c>
      <c r="J16" s="8">
        <v>0.20502262327441456</v>
      </c>
    </row>
    <row r="17" spans="2:10" s="1" customFormat="1" ht="18" customHeight="1">
      <c r="B17" s="6" t="s">
        <v>1872</v>
      </c>
      <c r="C17" s="7">
        <v>590212</v>
      </c>
      <c r="D17" s="8">
        <v>0.43908049397411097</v>
      </c>
      <c r="E17" s="7">
        <v>561737</v>
      </c>
      <c r="F17" s="8">
        <v>0.48457184164852268</v>
      </c>
      <c r="G17" s="7">
        <v>352</v>
      </c>
      <c r="H17" s="8">
        <v>1.6512719954590021E-3</v>
      </c>
      <c r="I17" s="7">
        <v>489</v>
      </c>
      <c r="J17" s="8">
        <v>1.5669661740389915E-3</v>
      </c>
    </row>
    <row r="18" spans="2:10" s="1" customFormat="1" ht="18" customHeight="1">
      <c r="B18" s="6" t="s">
        <v>1873</v>
      </c>
      <c r="C18" s="7">
        <v>1104</v>
      </c>
      <c r="D18" s="8">
        <v>8.2130635322124679E-4</v>
      </c>
      <c r="E18" s="7">
        <v>1061</v>
      </c>
      <c r="F18" s="8">
        <v>9.1525166401551354E-4</v>
      </c>
      <c r="G18" s="7"/>
      <c r="H18" s="8"/>
      <c r="I18" s="7"/>
      <c r="J18" s="8"/>
    </row>
    <row r="19" spans="2:10" s="1" customFormat="1" ht="18" customHeight="1">
      <c r="B19" s="6" t="s">
        <v>1874</v>
      </c>
      <c r="C19" s="7">
        <v>161700</v>
      </c>
      <c r="D19" s="8">
        <v>0.12029459901800327</v>
      </c>
      <c r="E19" s="7">
        <v>101465</v>
      </c>
      <c r="F19" s="8">
        <v>8.7526870960729586E-2</v>
      </c>
      <c r="G19" s="7">
        <v>8412</v>
      </c>
      <c r="H19" s="8">
        <v>3.9461647800571376E-2</v>
      </c>
      <c r="I19" s="7">
        <v>8920</v>
      </c>
      <c r="J19" s="8">
        <v>2.8583513849545612E-2</v>
      </c>
    </row>
    <row r="20" spans="2:10" s="1" customFormat="1" ht="18" customHeight="1">
      <c r="B20" s="6" t="s">
        <v>1875</v>
      </c>
      <c r="C20" s="7">
        <v>45922</v>
      </c>
      <c r="D20" s="8">
        <v>3.4163070971581611E-2</v>
      </c>
      <c r="E20" s="7">
        <v>45822</v>
      </c>
      <c r="F20" s="8">
        <v>3.9527485154117685E-2</v>
      </c>
      <c r="G20" s="7">
        <v>159792</v>
      </c>
      <c r="H20" s="8">
        <v>0.74960242812041156</v>
      </c>
      <c r="I20" s="7">
        <v>238678</v>
      </c>
      <c r="J20" s="8">
        <v>0.76482689670200088</v>
      </c>
    </row>
    <row r="21" spans="2:10" s="1" customFormat="1" ht="18" customHeight="1">
      <c r="B21" s="9" t="s">
        <v>839</v>
      </c>
      <c r="C21" s="10">
        <v>1344200</v>
      </c>
      <c r="D21" s="11">
        <v>1</v>
      </c>
      <c r="E21" s="10">
        <v>1159244</v>
      </c>
      <c r="F21" s="11">
        <v>1</v>
      </c>
      <c r="G21" s="10">
        <v>213169</v>
      </c>
      <c r="H21" s="11">
        <v>1</v>
      </c>
      <c r="I21" s="10">
        <v>312068</v>
      </c>
      <c r="J21" s="11">
        <v>1</v>
      </c>
    </row>
  </sheetData>
  <mergeCells count="6">
    <mergeCell ref="I2:K2"/>
    <mergeCell ref="D5:H5"/>
    <mergeCell ref="B14:B15"/>
    <mergeCell ref="C14:D14"/>
    <mergeCell ref="E14:F14"/>
    <mergeCell ref="G14:J1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6"/>
  <sheetViews>
    <sheetView workbookViewId="0"/>
  </sheetViews>
  <sheetFormatPr defaultColWidth="8.85546875" defaultRowHeight="12.75"/>
  <cols>
    <col min="1" max="1" width="0.85546875" style="12" customWidth="1"/>
    <col min="2" max="2" width="0.42578125" style="12" customWidth="1"/>
    <col min="3" max="3" width="63.42578125" style="12" customWidth="1"/>
    <col min="4" max="10" width="7.85546875" style="12" customWidth="1"/>
    <col min="11" max="11" width="14.7109375" style="12" customWidth="1"/>
    <col min="12" max="12" width="4.28515625" style="12" customWidth="1"/>
    <col min="13" max="16384" width="8.85546875" style="12"/>
  </cols>
  <sheetData>
    <row r="1" spans="2:11" s="1" customFormat="1" ht="11.25" customHeight="1" thickBot="1"/>
    <row r="2" spans="2:11" s="1" customFormat="1" ht="15.75" customHeight="1" thickBot="1">
      <c r="C2" s="216" t="s">
        <v>0</v>
      </c>
      <c r="D2" s="216"/>
      <c r="E2" s="216"/>
      <c r="I2" s="220" t="s">
        <v>1876</v>
      </c>
      <c r="J2" s="220"/>
      <c r="K2" s="220"/>
    </row>
    <row r="3" spans="2:11" s="1" customFormat="1" ht="3" customHeight="1" thickBot="1">
      <c r="C3" s="216"/>
      <c r="D3" s="216"/>
      <c r="E3" s="216"/>
    </row>
    <row r="4" spans="2:11" s="1" customFormat="1" ht="37.5" customHeight="1"/>
    <row r="5" spans="2:11" s="1" customFormat="1" ht="3" customHeight="1" thickBot="1">
      <c r="C5" s="217" t="s">
        <v>1877</v>
      </c>
      <c r="D5" s="217"/>
      <c r="E5" s="217"/>
      <c r="F5" s="217"/>
      <c r="G5" s="217"/>
    </row>
    <row r="6" spans="2:11" s="1" customFormat="1" ht="13.5" customHeight="1" thickBot="1">
      <c r="C6" s="217"/>
      <c r="D6" s="217"/>
      <c r="E6" s="217"/>
      <c r="F6" s="217"/>
      <c r="G6" s="217"/>
    </row>
    <row r="7" spans="2:11" s="1" customFormat="1" ht="7.5" customHeight="1"/>
    <row r="8" spans="2:11" s="1" customFormat="1" ht="15" customHeight="1">
      <c r="C8" s="2" t="s">
        <v>1015</v>
      </c>
    </row>
    <row r="9" spans="2:11" s="1" customFormat="1" ht="7.5" customHeight="1"/>
    <row r="10" spans="2:11" s="1" customFormat="1" ht="15" customHeight="1">
      <c r="C10" s="2" t="s">
        <v>1851</v>
      </c>
    </row>
    <row r="11" spans="2:11" s="1" customFormat="1" ht="6" customHeight="1"/>
    <row r="12" spans="2:11" s="1" customFormat="1" ht="15" customHeight="1">
      <c r="C12" s="2" t="s">
        <v>1555</v>
      </c>
    </row>
    <row r="13" spans="2:11" s="1" customFormat="1" ht="18" customHeight="1">
      <c r="B13" s="18"/>
      <c r="C13" s="234" t="s">
        <v>1878</v>
      </c>
      <c r="D13" s="219" t="s">
        <v>1839</v>
      </c>
      <c r="E13" s="219"/>
      <c r="F13" s="219" t="s">
        <v>1840</v>
      </c>
      <c r="G13" s="219"/>
      <c r="H13" s="219" t="s">
        <v>858</v>
      </c>
      <c r="I13" s="219"/>
      <c r="J13" s="219"/>
      <c r="K13" s="219"/>
    </row>
    <row r="14" spans="2:11" s="1" customFormat="1" ht="18" customHeight="1">
      <c r="B14" s="18"/>
      <c r="C14" s="234"/>
      <c r="D14" s="4" t="s">
        <v>900</v>
      </c>
      <c r="E14" s="4" t="s">
        <v>1841</v>
      </c>
      <c r="F14" s="4" t="s">
        <v>900</v>
      </c>
      <c r="G14" s="4" t="s">
        <v>1841</v>
      </c>
      <c r="H14" s="4" t="s">
        <v>900</v>
      </c>
      <c r="I14" s="4" t="s">
        <v>1841</v>
      </c>
      <c r="J14" s="4" t="s">
        <v>1578</v>
      </c>
      <c r="K14" s="4" t="s">
        <v>1841</v>
      </c>
    </row>
    <row r="15" spans="2:11" s="1" customFormat="1" ht="15" customHeight="1">
      <c r="B15" s="264" t="s">
        <v>1879</v>
      </c>
      <c r="C15" s="6" t="s">
        <v>1880</v>
      </c>
      <c r="D15" s="7">
        <v>34545</v>
      </c>
      <c r="E15" s="8">
        <v>2.5699300699300699E-2</v>
      </c>
      <c r="F15" s="7">
        <v>25882</v>
      </c>
      <c r="G15" s="8">
        <v>2.2326619762534892E-2</v>
      </c>
      <c r="H15" s="7">
        <v>8572</v>
      </c>
      <c r="I15" s="8">
        <v>4.0212225980325471E-2</v>
      </c>
      <c r="J15" s="7">
        <v>11244</v>
      </c>
      <c r="K15" s="8">
        <v>3.6030608713485519E-2</v>
      </c>
    </row>
    <row r="16" spans="2:11" s="1" customFormat="1" ht="15" customHeight="1">
      <c r="B16" s="264"/>
      <c r="C16" s="6" t="s">
        <v>1881</v>
      </c>
      <c r="D16" s="7">
        <v>6236</v>
      </c>
      <c r="E16" s="8">
        <v>4.6391905966374049E-3</v>
      </c>
      <c r="F16" s="7">
        <v>4517</v>
      </c>
      <c r="G16" s="8">
        <v>3.8965049635797124E-3</v>
      </c>
      <c r="H16" s="7">
        <v>1904</v>
      </c>
      <c r="I16" s="8">
        <v>8.9318803390736924E-3</v>
      </c>
      <c r="J16" s="7">
        <v>2338</v>
      </c>
      <c r="K16" s="8">
        <v>7.4919568811925609E-3</v>
      </c>
    </row>
    <row r="17" spans="2:11" s="1" customFormat="1" ht="15" customHeight="1">
      <c r="B17" s="264"/>
      <c r="C17" s="6" t="s">
        <v>1882</v>
      </c>
      <c r="D17" s="7">
        <v>100931</v>
      </c>
      <c r="E17" s="8">
        <v>7.5086296682041365E-2</v>
      </c>
      <c r="F17" s="7">
        <v>79106</v>
      </c>
      <c r="G17" s="8">
        <v>6.8239300785684465E-2</v>
      </c>
      <c r="H17" s="7">
        <v>31047</v>
      </c>
      <c r="I17" s="8">
        <v>0.14564500466765806</v>
      </c>
      <c r="J17" s="7">
        <v>39603</v>
      </c>
      <c r="K17" s="8">
        <v>0.12690503351833574</v>
      </c>
    </row>
    <row r="18" spans="2:11" s="1" customFormat="1" ht="15" customHeight="1">
      <c r="B18" s="264"/>
      <c r="C18" s="6" t="s">
        <v>1883</v>
      </c>
      <c r="D18" s="7">
        <v>30421</v>
      </c>
      <c r="E18" s="8">
        <v>2.263130486534742E-2</v>
      </c>
      <c r="F18" s="7">
        <v>23713</v>
      </c>
      <c r="G18" s="8">
        <v>2.0455572769839656E-2</v>
      </c>
      <c r="H18" s="7">
        <v>6145</v>
      </c>
      <c r="I18" s="8">
        <v>2.882689321618059E-2</v>
      </c>
      <c r="J18" s="7">
        <v>8455</v>
      </c>
      <c r="K18" s="8">
        <v>2.7093453990796879E-2</v>
      </c>
    </row>
    <row r="19" spans="2:11" s="1" customFormat="1" ht="15" customHeight="1">
      <c r="B19" s="264"/>
      <c r="C19" s="6" t="s">
        <v>1884</v>
      </c>
      <c r="D19" s="7">
        <v>124774</v>
      </c>
      <c r="E19" s="8">
        <v>9.282398452611218E-2</v>
      </c>
      <c r="F19" s="7">
        <v>98525</v>
      </c>
      <c r="G19" s="8">
        <v>8.4990735341308646E-2</v>
      </c>
      <c r="H19" s="7">
        <v>27382</v>
      </c>
      <c r="I19" s="8">
        <v>0.12845207323766589</v>
      </c>
      <c r="J19" s="7">
        <v>35266</v>
      </c>
      <c r="K19" s="8">
        <v>0.11300742145942551</v>
      </c>
    </row>
    <row r="20" spans="2:11" s="1" customFormat="1" ht="15" customHeight="1">
      <c r="B20" s="264"/>
      <c r="C20" s="6" t="s">
        <v>1885</v>
      </c>
      <c r="D20" s="7">
        <v>1880</v>
      </c>
      <c r="E20" s="8">
        <v>1.3986013986013986E-3</v>
      </c>
      <c r="F20" s="7">
        <v>1573</v>
      </c>
      <c r="G20" s="8">
        <v>1.356918819506506E-3</v>
      </c>
      <c r="H20" s="7">
        <v>688</v>
      </c>
      <c r="I20" s="8">
        <v>3.227486172942595E-3</v>
      </c>
      <c r="J20" s="7">
        <v>731</v>
      </c>
      <c r="K20" s="8">
        <v>2.3424381865490853E-3</v>
      </c>
    </row>
    <row r="21" spans="2:11" s="1" customFormat="1" ht="15" customHeight="1">
      <c r="B21" s="264"/>
      <c r="C21" s="6" t="s">
        <v>1886</v>
      </c>
      <c r="D21" s="7">
        <v>872</v>
      </c>
      <c r="E21" s="8">
        <v>6.4871298913852106E-4</v>
      </c>
      <c r="F21" s="7">
        <v>705</v>
      </c>
      <c r="G21" s="8">
        <v>6.0815496996318287E-4</v>
      </c>
      <c r="H21" s="7">
        <v>234</v>
      </c>
      <c r="I21" s="8">
        <v>1.0977205878903594E-3</v>
      </c>
      <c r="J21" s="7">
        <v>279</v>
      </c>
      <c r="K21" s="8">
        <v>8.940359152492406E-4</v>
      </c>
    </row>
    <row r="22" spans="2:11" s="1" customFormat="1" ht="15" customHeight="1">
      <c r="B22" s="264"/>
      <c r="C22" s="9" t="s">
        <v>1879</v>
      </c>
      <c r="D22" s="10">
        <v>299659</v>
      </c>
      <c r="E22" s="11">
        <v>0.22292739175717899</v>
      </c>
      <c r="F22" s="10">
        <v>234021</v>
      </c>
      <c r="G22" s="11">
        <v>0.20187380741241706</v>
      </c>
      <c r="H22" s="10">
        <v>75972</v>
      </c>
      <c r="I22" s="11">
        <v>0.35639328420173666</v>
      </c>
      <c r="J22" s="10">
        <v>97916</v>
      </c>
      <c r="K22" s="11">
        <v>0.31376494866503457</v>
      </c>
    </row>
    <row r="23" spans="2:11" s="1" customFormat="1" ht="15" customHeight="1">
      <c r="B23" s="264" t="s">
        <v>1887</v>
      </c>
      <c r="C23" s="6" t="s">
        <v>1888</v>
      </c>
      <c r="D23" s="7">
        <v>71492</v>
      </c>
      <c r="E23" s="8">
        <v>5.3185537866388931E-2</v>
      </c>
      <c r="F23" s="7">
        <v>61124</v>
      </c>
      <c r="G23" s="8">
        <v>5.2727467211389489E-2</v>
      </c>
      <c r="H23" s="7">
        <v>11840</v>
      </c>
      <c r="I23" s="8">
        <v>5.5542785301802795E-2</v>
      </c>
      <c r="J23" s="7">
        <v>16868</v>
      </c>
      <c r="K23" s="8">
        <v>5.4052321929835806E-2</v>
      </c>
    </row>
    <row r="24" spans="2:11" s="1" customFormat="1" ht="15" customHeight="1">
      <c r="B24" s="264"/>
      <c r="C24" s="6" t="s">
        <v>1889</v>
      </c>
      <c r="D24" s="7">
        <v>525750</v>
      </c>
      <c r="E24" s="8">
        <v>0.39112483261419434</v>
      </c>
      <c r="F24" s="7">
        <v>477690</v>
      </c>
      <c r="G24" s="8">
        <v>0.41207028028611753</v>
      </c>
      <c r="H24" s="7">
        <v>52216</v>
      </c>
      <c r="I24" s="8">
        <v>0.24495118896274787</v>
      </c>
      <c r="J24" s="7">
        <v>81537</v>
      </c>
      <c r="K24" s="8">
        <v>0.26127959290923775</v>
      </c>
    </row>
    <row r="25" spans="2:11" s="1" customFormat="1" ht="15" customHeight="1">
      <c r="B25" s="264"/>
      <c r="C25" s="6" t="s">
        <v>1890</v>
      </c>
      <c r="D25" s="7">
        <v>10403</v>
      </c>
      <c r="E25" s="8">
        <v>7.7391757178991221E-3</v>
      </c>
      <c r="F25" s="7">
        <v>9632</v>
      </c>
      <c r="G25" s="8">
        <v>8.3088633626742948E-3</v>
      </c>
      <c r="H25" s="7">
        <v>1271</v>
      </c>
      <c r="I25" s="8">
        <v>5.9624054154215666E-3</v>
      </c>
      <c r="J25" s="7">
        <v>2865</v>
      </c>
      <c r="K25" s="8">
        <v>9.1806913877744596E-3</v>
      </c>
    </row>
    <row r="26" spans="2:11" s="1" customFormat="1" ht="15" customHeight="1">
      <c r="B26" s="264"/>
      <c r="C26" s="6" t="s">
        <v>1891</v>
      </c>
      <c r="D26" s="7">
        <v>30560</v>
      </c>
      <c r="E26" s="8">
        <v>2.2734712096414224E-2</v>
      </c>
      <c r="F26" s="7">
        <v>25387</v>
      </c>
      <c r="G26" s="8">
        <v>2.1899617336816064E-2</v>
      </c>
      <c r="H26" s="7">
        <v>6882</v>
      </c>
      <c r="I26" s="8">
        <v>3.2284243956672877E-2</v>
      </c>
      <c r="J26" s="7">
        <v>10369</v>
      </c>
      <c r="K26" s="8">
        <v>3.3226732635194892E-2</v>
      </c>
    </row>
    <row r="27" spans="2:11" s="1" customFormat="1" ht="15" customHeight="1">
      <c r="B27" s="264"/>
      <c r="C27" s="6" t="s">
        <v>1892</v>
      </c>
      <c r="D27" s="7">
        <v>71722</v>
      </c>
      <c r="E27" s="8">
        <v>5.3356643356643356E-2</v>
      </c>
      <c r="F27" s="7">
        <v>60666</v>
      </c>
      <c r="G27" s="8">
        <v>5.2332382138704191E-2</v>
      </c>
      <c r="H27" s="7">
        <v>14854</v>
      </c>
      <c r="I27" s="8">
        <v>6.9681801762920506E-2</v>
      </c>
      <c r="J27" s="7">
        <v>22333</v>
      </c>
      <c r="K27" s="8">
        <v>7.156453080738813E-2</v>
      </c>
    </row>
    <row r="28" spans="2:11" s="1" customFormat="1" ht="15" customHeight="1">
      <c r="B28" s="264"/>
      <c r="C28" s="9" t="s">
        <v>1887</v>
      </c>
      <c r="D28" s="10">
        <v>709927</v>
      </c>
      <c r="E28" s="11">
        <v>0.52814090165153993</v>
      </c>
      <c r="F28" s="10">
        <v>634499</v>
      </c>
      <c r="G28" s="11">
        <v>0.54733861033570153</v>
      </c>
      <c r="H28" s="10">
        <v>87063</v>
      </c>
      <c r="I28" s="11">
        <v>0.40842242539956558</v>
      </c>
      <c r="J28" s="10">
        <v>133972</v>
      </c>
      <c r="K28" s="11">
        <v>0.42930386966943102</v>
      </c>
    </row>
    <row r="29" spans="2:11" s="1" customFormat="1" ht="15" customHeight="1">
      <c r="B29" s="264" t="s">
        <v>1893</v>
      </c>
      <c r="C29" s="6" t="s">
        <v>1894</v>
      </c>
      <c r="D29" s="7">
        <v>197153</v>
      </c>
      <c r="E29" s="8">
        <v>0.14666939443535187</v>
      </c>
      <c r="F29" s="7">
        <v>169879</v>
      </c>
      <c r="G29" s="8">
        <v>0.14654291935088731</v>
      </c>
      <c r="H29" s="7">
        <v>29927</v>
      </c>
      <c r="I29" s="8">
        <v>0.1403909574093794</v>
      </c>
      <c r="J29" s="7">
        <v>46738</v>
      </c>
      <c r="K29" s="8">
        <v>0.14976864016816849</v>
      </c>
    </row>
    <row r="30" spans="2:11" s="1" customFormat="1" ht="15" customHeight="1">
      <c r="B30" s="264"/>
      <c r="C30" s="6" t="s">
        <v>1895</v>
      </c>
      <c r="D30" s="7">
        <v>27794</v>
      </c>
      <c r="E30" s="8">
        <v>2.0676982591876208E-2</v>
      </c>
      <c r="F30" s="7">
        <v>24203</v>
      </c>
      <c r="G30" s="8">
        <v>2.0878262039743144E-2</v>
      </c>
      <c r="H30" s="7">
        <v>4018</v>
      </c>
      <c r="I30" s="8">
        <v>1.884889453907463E-2</v>
      </c>
      <c r="J30" s="7">
        <v>5659</v>
      </c>
      <c r="K30" s="8">
        <v>1.8133868259481909E-2</v>
      </c>
    </row>
    <row r="31" spans="2:11" s="1" customFormat="1" ht="15" customHeight="1">
      <c r="B31" s="264"/>
      <c r="C31" s="6" t="s">
        <v>1896</v>
      </c>
      <c r="D31" s="7">
        <v>4471</v>
      </c>
      <c r="E31" s="8">
        <v>3.3261419431632197E-3</v>
      </c>
      <c r="F31" s="7">
        <v>3776</v>
      </c>
      <c r="G31" s="8">
        <v>3.2572952717460691E-3</v>
      </c>
      <c r="H31" s="7">
        <v>953</v>
      </c>
      <c r="I31" s="8">
        <v>4.4706312831603095E-3</v>
      </c>
      <c r="J31" s="7">
        <v>1310</v>
      </c>
      <c r="K31" s="8">
        <v>4.1978030429265416E-3</v>
      </c>
    </row>
    <row r="32" spans="2:11" s="1" customFormat="1" ht="15" customHeight="1">
      <c r="B32" s="264"/>
      <c r="C32" s="6" t="s">
        <v>1897</v>
      </c>
      <c r="D32" s="7">
        <v>1609</v>
      </c>
      <c r="E32" s="8">
        <v>1.1969944948668353E-3</v>
      </c>
      <c r="F32" s="7">
        <v>1456</v>
      </c>
      <c r="G32" s="8">
        <v>1.2559909734275096E-3</v>
      </c>
      <c r="H32" s="7">
        <v>527</v>
      </c>
      <c r="I32" s="8">
        <v>2.4722168795650399E-3</v>
      </c>
      <c r="J32" s="7">
        <v>1006</v>
      </c>
      <c r="K32" s="8">
        <v>3.2236563825832833E-3</v>
      </c>
    </row>
    <row r="33" spans="2:11" s="1" customFormat="1" ht="15" customHeight="1">
      <c r="B33" s="264"/>
      <c r="C33" s="6" t="s">
        <v>1898</v>
      </c>
      <c r="D33" s="7">
        <v>47056</v>
      </c>
      <c r="E33" s="8">
        <v>3.5006695432227349E-2</v>
      </c>
      <c r="F33" s="7">
        <v>41913</v>
      </c>
      <c r="G33" s="8">
        <v>3.6155459937683522E-2</v>
      </c>
      <c r="H33" s="7">
        <v>6112</v>
      </c>
      <c r="I33" s="8">
        <v>2.8672086466606309E-2</v>
      </c>
      <c r="J33" s="7">
        <v>11504</v>
      </c>
      <c r="K33" s="8">
        <v>3.6863760462463306E-2</v>
      </c>
    </row>
    <row r="34" spans="2:11" s="1" customFormat="1" ht="15" customHeight="1">
      <c r="B34" s="264"/>
      <c r="C34" s="9" t="s">
        <v>1893</v>
      </c>
      <c r="D34" s="10">
        <v>278083</v>
      </c>
      <c r="E34" s="11">
        <v>0.20687620889748548</v>
      </c>
      <c r="F34" s="10">
        <v>241227</v>
      </c>
      <c r="G34" s="11">
        <v>0.20808992757348754</v>
      </c>
      <c r="H34" s="10">
        <v>41537</v>
      </c>
      <c r="I34" s="11">
        <v>0.19485478657778571</v>
      </c>
      <c r="J34" s="10">
        <v>66217</v>
      </c>
      <c r="K34" s="11">
        <v>0.21218772831562352</v>
      </c>
    </row>
    <row r="35" spans="2:11" s="1" customFormat="1" ht="15" customHeight="1">
      <c r="B35" s="89"/>
      <c r="C35" s="14" t="s">
        <v>1899</v>
      </c>
      <c r="D35" s="15">
        <v>56531</v>
      </c>
      <c r="E35" s="90">
        <v>4.2055497693795567E-2</v>
      </c>
      <c r="F35" s="91">
        <v>49497</v>
      </c>
      <c r="G35" s="90">
        <v>4.269765467839385E-2</v>
      </c>
      <c r="H35" s="91">
        <v>8597</v>
      </c>
      <c r="I35" s="90">
        <v>4.0329503820912049E-2</v>
      </c>
      <c r="J35" s="91">
        <v>13963</v>
      </c>
      <c r="K35" s="90">
        <v>4.4743453349910915E-2</v>
      </c>
    </row>
    <row r="36" spans="2:11" s="1" customFormat="1" ht="18" customHeight="1">
      <c r="B36" s="89"/>
      <c r="C36" s="9" t="s">
        <v>839</v>
      </c>
      <c r="D36" s="10">
        <v>1344200</v>
      </c>
      <c r="E36" s="11">
        <v>1</v>
      </c>
      <c r="F36" s="10">
        <v>1159244</v>
      </c>
      <c r="G36" s="11">
        <v>1</v>
      </c>
      <c r="H36" s="10">
        <v>213169</v>
      </c>
      <c r="I36" s="11">
        <v>1</v>
      </c>
      <c r="J36" s="10">
        <v>312068</v>
      </c>
      <c r="K36" s="11">
        <v>1</v>
      </c>
    </row>
  </sheetData>
  <mergeCells count="10">
    <mergeCell ref="B15:B22"/>
    <mergeCell ref="B23:B28"/>
    <mergeCell ref="B29:B34"/>
    <mergeCell ref="C2:E3"/>
    <mergeCell ref="I2:K2"/>
    <mergeCell ref="C5:G6"/>
    <mergeCell ref="C13:C14"/>
    <mergeCell ref="D13:E13"/>
    <mergeCell ref="F13:G13"/>
    <mergeCell ref="H13:K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25"/>
  <sheetViews>
    <sheetView workbookViewId="0"/>
  </sheetViews>
  <sheetFormatPr defaultColWidth="8.85546875" defaultRowHeight="12.75"/>
  <cols>
    <col min="1" max="1" width="1.42578125" style="12" customWidth="1"/>
    <col min="2" max="2" width="57.28515625" style="12" customWidth="1"/>
    <col min="3" max="3" width="7.85546875" style="12" bestFit="1" customWidth="1"/>
    <col min="4" max="4" width="7.85546875" style="12" customWidth="1"/>
    <col min="5" max="5" width="7.5703125" style="12" bestFit="1" customWidth="1"/>
    <col min="6" max="8" width="7.85546875" style="12" customWidth="1"/>
    <col min="9" max="9" width="7.7109375" style="12" customWidth="1"/>
    <col min="10" max="10" width="7.85546875" style="12" customWidth="1"/>
    <col min="11" max="11" width="12" style="12" customWidth="1"/>
    <col min="12" max="16384" width="8.85546875" style="12"/>
  </cols>
  <sheetData>
    <row r="1" spans="2:10" s="1" customFormat="1" ht="11.25" customHeight="1" thickBot="1"/>
    <row r="2" spans="2:10" s="1" customFormat="1" ht="15.75" customHeight="1">
      <c r="C2" s="164" t="s">
        <v>0</v>
      </c>
      <c r="D2" s="168"/>
      <c r="E2" s="165"/>
      <c r="H2" s="220" t="s">
        <v>1900</v>
      </c>
      <c r="I2" s="220"/>
      <c r="J2" s="220"/>
    </row>
    <row r="3" spans="2:10" s="1" customFormat="1" ht="3" customHeight="1" thickBot="1">
      <c r="C3" s="166"/>
      <c r="D3" s="169"/>
      <c r="E3" s="167"/>
    </row>
    <row r="4" spans="2:10" s="1" customFormat="1" ht="37.5" customHeight="1"/>
    <row r="5" spans="2:10" s="1" customFormat="1" ht="16.5" customHeight="1" thickBot="1">
      <c r="B5" s="217" t="s">
        <v>1901</v>
      </c>
      <c r="C5" s="217"/>
      <c r="D5" s="217"/>
      <c r="E5" s="217"/>
      <c r="F5" s="217"/>
      <c r="G5" s="217"/>
    </row>
    <row r="6" spans="2:10" s="1" customFormat="1" ht="13.5" customHeight="1">
      <c r="B6" s="2" t="s">
        <v>213</v>
      </c>
    </row>
    <row r="7" spans="2:10" s="1" customFormat="1" ht="5.25" customHeight="1"/>
    <row r="8" spans="2:10" s="1" customFormat="1" ht="15" customHeight="1">
      <c r="B8" s="2" t="s">
        <v>1015</v>
      </c>
    </row>
    <row r="9" spans="2:10" s="1" customFormat="1" ht="5.25" customHeight="1"/>
    <row r="10" spans="2:10" s="1" customFormat="1" ht="15" customHeight="1">
      <c r="B10" s="2" t="s">
        <v>1851</v>
      </c>
    </row>
    <row r="11" spans="2:10" s="1" customFormat="1" ht="3.75" customHeight="1"/>
    <row r="12" spans="2:10" s="1" customFormat="1" ht="15" customHeight="1">
      <c r="B12" s="2" t="s">
        <v>1555</v>
      </c>
    </row>
    <row r="13" spans="2:10" s="1" customFormat="1" ht="30.75" customHeight="1"/>
    <row r="14" spans="2:10" s="1" customFormat="1" ht="18" customHeight="1">
      <c r="B14" s="234" t="s">
        <v>1902</v>
      </c>
      <c r="C14" s="219" t="s">
        <v>1839</v>
      </c>
      <c r="D14" s="219"/>
      <c r="E14" s="219" t="s">
        <v>1840</v>
      </c>
      <c r="F14" s="219"/>
      <c r="G14" s="219" t="s">
        <v>858</v>
      </c>
      <c r="H14" s="219"/>
      <c r="I14" s="219"/>
      <c r="J14" s="219"/>
    </row>
    <row r="15" spans="2:10" s="1" customFormat="1" ht="18" customHeight="1">
      <c r="B15" s="234"/>
      <c r="C15" s="4" t="s">
        <v>900</v>
      </c>
      <c r="D15" s="4" t="s">
        <v>1841</v>
      </c>
      <c r="E15" s="4" t="s">
        <v>900</v>
      </c>
      <c r="F15" s="4" t="s">
        <v>1841</v>
      </c>
      <c r="G15" s="4" t="s">
        <v>900</v>
      </c>
      <c r="H15" s="4" t="s">
        <v>1841</v>
      </c>
      <c r="I15" s="4" t="s">
        <v>1578</v>
      </c>
      <c r="J15" s="4" t="s">
        <v>1841</v>
      </c>
    </row>
    <row r="16" spans="2:10" s="1" customFormat="1" ht="18" customHeight="1">
      <c r="B16" s="6" t="s">
        <v>1903</v>
      </c>
      <c r="C16" s="7">
        <v>1179800</v>
      </c>
      <c r="D16" s="8">
        <v>0.87769677131379265</v>
      </c>
      <c r="E16" s="7">
        <v>1000278</v>
      </c>
      <c r="F16" s="8">
        <v>0.86287097453167749</v>
      </c>
      <c r="G16" s="7">
        <v>211358</v>
      </c>
      <c r="H16" s="8">
        <v>0.9915043932279084</v>
      </c>
      <c r="I16" s="7">
        <v>308060</v>
      </c>
      <c r="J16" s="8">
        <v>0.98715664534652703</v>
      </c>
    </row>
    <row r="17" spans="2:10" s="1" customFormat="1" ht="18" customHeight="1">
      <c r="B17" s="6" t="s">
        <v>1904</v>
      </c>
      <c r="C17" s="7">
        <v>12181</v>
      </c>
      <c r="D17" s="8">
        <v>9.0618955512572538E-3</v>
      </c>
      <c r="E17" s="7">
        <v>7500</v>
      </c>
      <c r="F17" s="8">
        <v>6.4697337230125839E-3</v>
      </c>
      <c r="G17" s="7">
        <v>841</v>
      </c>
      <c r="H17" s="8">
        <v>3.9452265573324454E-3</v>
      </c>
      <c r="I17" s="7">
        <v>1671</v>
      </c>
      <c r="J17" s="8">
        <v>5.354602202084161E-3</v>
      </c>
    </row>
    <row r="18" spans="2:10" s="1" customFormat="1" ht="18" customHeight="1">
      <c r="B18" s="6" t="s">
        <v>1905</v>
      </c>
      <c r="C18" s="7">
        <v>24698</v>
      </c>
      <c r="D18" s="8">
        <v>1.83737539056688E-2</v>
      </c>
      <c r="E18" s="7">
        <v>24698</v>
      </c>
      <c r="F18" s="8">
        <v>2.1305264465461972E-2</v>
      </c>
      <c r="G18" s="7">
        <v>31</v>
      </c>
      <c r="H18" s="8">
        <v>1.4542452232735529E-4</v>
      </c>
      <c r="I18" s="7">
        <v>72</v>
      </c>
      <c r="J18" s="8">
        <v>2.3071894587077174E-4</v>
      </c>
    </row>
    <row r="19" spans="2:10" s="1" customFormat="1" ht="18" customHeight="1">
      <c r="B19" s="6" t="s">
        <v>1906</v>
      </c>
      <c r="C19" s="7">
        <v>37172</v>
      </c>
      <c r="D19" s="8">
        <v>2.7653622972771907E-2</v>
      </c>
      <c r="E19" s="7">
        <v>37172</v>
      </c>
      <c r="F19" s="8">
        <v>3.2065725593576504E-2</v>
      </c>
      <c r="G19" s="7">
        <v>8</v>
      </c>
      <c r="H19" s="8">
        <v>3.7528908987704589E-5</v>
      </c>
      <c r="I19" s="7">
        <v>37</v>
      </c>
      <c r="J19" s="8">
        <v>1.185639027391466E-4</v>
      </c>
    </row>
    <row r="20" spans="2:10" s="1" customFormat="1" ht="18" customHeight="1">
      <c r="B20" s="6" t="s">
        <v>1907</v>
      </c>
      <c r="C20" s="7">
        <v>10700</v>
      </c>
      <c r="D20" s="8">
        <v>7.960124981401577E-3</v>
      </c>
      <c r="E20" s="7">
        <v>10540</v>
      </c>
      <c r="F20" s="8">
        <v>9.0921324587403523E-3</v>
      </c>
      <c r="G20" s="7">
        <v>110</v>
      </c>
      <c r="H20" s="8">
        <v>5.1602249858093813E-4</v>
      </c>
      <c r="I20" s="7">
        <v>207</v>
      </c>
      <c r="J20" s="8">
        <v>6.6331696937846883E-4</v>
      </c>
    </row>
    <row r="21" spans="2:10" s="1" customFormat="1" ht="18" customHeight="1">
      <c r="B21" s="6" t="s">
        <v>1908</v>
      </c>
      <c r="C21" s="7">
        <v>2427</v>
      </c>
      <c r="D21" s="8">
        <v>1.8055348906412735E-3</v>
      </c>
      <c r="E21" s="7">
        <v>2406</v>
      </c>
      <c r="F21" s="8">
        <v>2.075490578342437E-3</v>
      </c>
      <c r="G21" s="7">
        <v>12</v>
      </c>
      <c r="H21" s="8">
        <v>5.629336348155689E-5</v>
      </c>
      <c r="I21" s="7">
        <v>26</v>
      </c>
      <c r="J21" s="8">
        <v>8.3315174897778685E-5</v>
      </c>
    </row>
    <row r="22" spans="2:10" s="1" customFormat="1" ht="18" customHeight="1">
      <c r="B22" s="6" t="s">
        <v>1909</v>
      </c>
      <c r="C22" s="7">
        <v>38194</v>
      </c>
      <c r="D22" s="8">
        <v>2.8413926499032884E-2</v>
      </c>
      <c r="E22" s="7">
        <v>37803</v>
      </c>
      <c r="F22" s="8">
        <v>3.2610045857472632E-2</v>
      </c>
      <c r="G22" s="7">
        <v>727</v>
      </c>
      <c r="H22" s="8">
        <v>3.4104396042576547E-3</v>
      </c>
      <c r="I22" s="7">
        <v>1890</v>
      </c>
      <c r="J22" s="8">
        <v>6.0563723291077584E-3</v>
      </c>
    </row>
    <row r="23" spans="2:10" s="1" customFormat="1" ht="18" customHeight="1">
      <c r="B23" s="6" t="s">
        <v>1910</v>
      </c>
      <c r="C23" s="7">
        <v>34415</v>
      </c>
      <c r="D23" s="8">
        <v>2.5602588900461239E-2</v>
      </c>
      <c r="E23" s="7">
        <v>34259</v>
      </c>
      <c r="F23" s="8">
        <v>2.9552881015558415E-2</v>
      </c>
      <c r="G23" s="7">
        <v>73</v>
      </c>
      <c r="H23" s="8">
        <v>3.4245129451280441E-4</v>
      </c>
      <c r="I23" s="7">
        <v>79</v>
      </c>
      <c r="J23" s="8">
        <v>2.531499544970968E-4</v>
      </c>
    </row>
    <row r="24" spans="2:10" s="1" customFormat="1" ht="18" customHeight="1">
      <c r="B24" s="6" t="s">
        <v>1911</v>
      </c>
      <c r="C24" s="7">
        <v>4613</v>
      </c>
      <c r="D24" s="8">
        <v>3.4317809849724744E-3</v>
      </c>
      <c r="E24" s="7">
        <v>4588</v>
      </c>
      <c r="F24" s="8">
        <v>3.9577517761575651E-3</v>
      </c>
      <c r="G24" s="7">
        <v>9</v>
      </c>
      <c r="H24" s="8">
        <v>4.2220022611167664E-5</v>
      </c>
      <c r="I24" s="7">
        <v>26</v>
      </c>
      <c r="J24" s="8">
        <v>8.3315174897778685E-5</v>
      </c>
    </row>
    <row r="25" spans="2:10" s="1" customFormat="1" ht="18" customHeight="1">
      <c r="B25" s="9" t="s">
        <v>839</v>
      </c>
      <c r="C25" s="10">
        <v>1344200</v>
      </c>
      <c r="D25" s="11">
        <v>1</v>
      </c>
      <c r="E25" s="10">
        <v>1159244</v>
      </c>
      <c r="F25" s="11">
        <v>1</v>
      </c>
      <c r="G25" s="10">
        <v>213169</v>
      </c>
      <c r="H25" s="11">
        <v>1</v>
      </c>
      <c r="I25" s="10">
        <v>312068</v>
      </c>
      <c r="J25" s="11">
        <v>1</v>
      </c>
    </row>
  </sheetData>
  <mergeCells count="6">
    <mergeCell ref="H2:J2"/>
    <mergeCell ref="B5:G5"/>
    <mergeCell ref="B14:B15"/>
    <mergeCell ref="C14:D14"/>
    <mergeCell ref="E14:F14"/>
    <mergeCell ref="G14:J1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J26"/>
  <sheetViews>
    <sheetView workbookViewId="0"/>
  </sheetViews>
  <sheetFormatPr defaultColWidth="8.85546875" defaultRowHeight="12.75"/>
  <cols>
    <col min="1" max="1" width="1.42578125" style="12" customWidth="1"/>
    <col min="2" max="2" width="77.42578125" style="12" bestFit="1" customWidth="1"/>
    <col min="3" max="10" width="8.42578125" style="12" customWidth="1"/>
    <col min="11" max="16384" width="8.85546875" style="12"/>
  </cols>
  <sheetData>
    <row r="1" spans="2:10" s="1" customFormat="1" ht="11.25" customHeight="1" thickBot="1"/>
    <row r="2" spans="2:10" s="1" customFormat="1" ht="15.75" customHeight="1" thickBot="1">
      <c r="B2" s="216" t="s">
        <v>0</v>
      </c>
      <c r="C2" s="216"/>
      <c r="D2" s="216"/>
      <c r="H2" s="220" t="s">
        <v>1912</v>
      </c>
      <c r="I2" s="220"/>
      <c r="J2" s="220"/>
    </row>
    <row r="3" spans="2:10" s="1" customFormat="1" ht="3" customHeight="1" thickBot="1">
      <c r="B3" s="216"/>
      <c r="C3" s="216"/>
      <c r="D3" s="216"/>
    </row>
    <row r="4" spans="2:10" s="1" customFormat="1" ht="37.5" customHeight="1"/>
    <row r="5" spans="2:10" s="1" customFormat="1" ht="16.5" customHeight="1" thickBot="1">
      <c r="B5" s="217" t="s">
        <v>1913</v>
      </c>
      <c r="C5" s="217"/>
      <c r="D5" s="217"/>
      <c r="E5" s="217"/>
      <c r="F5" s="217"/>
    </row>
    <row r="6" spans="2:10" s="1" customFormat="1" ht="13.5" customHeight="1">
      <c r="B6" s="2" t="s">
        <v>213</v>
      </c>
    </row>
    <row r="7" spans="2:10" s="1" customFormat="1" ht="6" customHeight="1"/>
    <row r="8" spans="2:10" s="1" customFormat="1" ht="15" customHeight="1">
      <c r="B8" s="2" t="s">
        <v>1015</v>
      </c>
    </row>
    <row r="9" spans="2:10" s="1" customFormat="1" ht="6" customHeight="1"/>
    <row r="10" spans="2:10" s="1" customFormat="1" ht="15" customHeight="1">
      <c r="B10" s="2" t="s">
        <v>1851</v>
      </c>
    </row>
    <row r="11" spans="2:10" s="1" customFormat="1" ht="7.5" customHeight="1"/>
    <row r="12" spans="2:10" s="1" customFormat="1" ht="15" customHeight="1">
      <c r="B12" s="2" t="s">
        <v>1555</v>
      </c>
    </row>
    <row r="13" spans="2:10" s="1" customFormat="1" ht="25.5" customHeight="1"/>
    <row r="14" spans="2:10" s="1" customFormat="1" ht="18" customHeight="1">
      <c r="B14" s="234" t="s">
        <v>1914</v>
      </c>
      <c r="C14" s="219" t="s">
        <v>1839</v>
      </c>
      <c r="D14" s="219"/>
      <c r="E14" s="219" t="s">
        <v>1840</v>
      </c>
      <c r="F14" s="219"/>
      <c r="G14" s="219" t="s">
        <v>858</v>
      </c>
      <c r="H14" s="219"/>
      <c r="I14" s="219"/>
      <c r="J14" s="219"/>
    </row>
    <row r="15" spans="2:10" s="1" customFormat="1" ht="18" customHeight="1">
      <c r="B15" s="234"/>
      <c r="C15" s="4" t="s">
        <v>900</v>
      </c>
      <c r="D15" s="4" t="s">
        <v>1841</v>
      </c>
      <c r="E15" s="4" t="s">
        <v>900</v>
      </c>
      <c r="F15" s="4" t="s">
        <v>1841</v>
      </c>
      <c r="G15" s="4" t="s">
        <v>900</v>
      </c>
      <c r="H15" s="4" t="s">
        <v>1841</v>
      </c>
      <c r="I15" s="4" t="s">
        <v>1578</v>
      </c>
      <c r="J15" s="4" t="s">
        <v>1841</v>
      </c>
    </row>
    <row r="16" spans="2:10" s="1" customFormat="1" ht="18" customHeight="1">
      <c r="B16" s="6" t="s">
        <v>1915</v>
      </c>
      <c r="C16" s="7">
        <v>408869</v>
      </c>
      <c r="D16" s="8">
        <v>0.30417274215146556</v>
      </c>
      <c r="E16" s="7">
        <v>386431</v>
      </c>
      <c r="F16" s="8">
        <v>0.33334742297566344</v>
      </c>
      <c r="G16" s="7">
        <v>5714</v>
      </c>
      <c r="H16" s="8">
        <v>2.6805023244468006E-2</v>
      </c>
      <c r="I16" s="7">
        <v>7551</v>
      </c>
      <c r="J16" s="8">
        <v>2.4196649448197188E-2</v>
      </c>
    </row>
    <row r="17" spans="2:10" s="1" customFormat="1" ht="18" customHeight="1">
      <c r="B17" s="6" t="s">
        <v>1916</v>
      </c>
      <c r="C17" s="7">
        <v>243010</v>
      </c>
      <c r="D17" s="8">
        <v>0.18078410950751375</v>
      </c>
      <c r="E17" s="7">
        <v>181357</v>
      </c>
      <c r="F17" s="8">
        <v>0.15644419984058577</v>
      </c>
      <c r="G17" s="7">
        <v>49573</v>
      </c>
      <c r="H17" s="8">
        <v>0.23255257565593496</v>
      </c>
      <c r="I17" s="7">
        <v>71127</v>
      </c>
      <c r="J17" s="8">
        <v>0.22792147865208864</v>
      </c>
    </row>
    <row r="18" spans="2:10" s="1" customFormat="1" ht="18" customHeight="1">
      <c r="B18" s="6" t="s">
        <v>1917</v>
      </c>
      <c r="C18" s="7">
        <v>361814</v>
      </c>
      <c r="D18" s="8">
        <v>0.26916679065615234</v>
      </c>
      <c r="E18" s="7">
        <v>273656</v>
      </c>
      <c r="F18" s="8">
        <v>0.23606419356063088</v>
      </c>
      <c r="G18" s="7">
        <v>151037</v>
      </c>
      <c r="H18" s="8">
        <v>0.7085317283469923</v>
      </c>
      <c r="I18" s="7">
        <v>222150</v>
      </c>
      <c r="J18" s="8">
        <v>0.71186408090544373</v>
      </c>
    </row>
    <row r="19" spans="2:10" s="1" customFormat="1" ht="18" customHeight="1">
      <c r="B19" s="6" t="s">
        <v>1918</v>
      </c>
      <c r="C19" s="7">
        <v>49911</v>
      </c>
      <c r="D19" s="8">
        <v>3.7130635322124683E-2</v>
      </c>
      <c r="E19" s="7">
        <v>49208</v>
      </c>
      <c r="F19" s="8">
        <v>4.2448354272267098E-2</v>
      </c>
      <c r="G19" s="7">
        <v>105</v>
      </c>
      <c r="H19" s="8">
        <v>4.9256693046362276E-4</v>
      </c>
      <c r="I19" s="7">
        <v>330</v>
      </c>
      <c r="J19" s="8">
        <v>1.0574618352410371E-3</v>
      </c>
    </row>
    <row r="20" spans="2:10" s="1" customFormat="1" ht="18" customHeight="1">
      <c r="B20" s="6" t="s">
        <v>1919</v>
      </c>
      <c r="C20" s="7">
        <v>11171</v>
      </c>
      <c r="D20" s="8">
        <v>8.310519267966077E-3</v>
      </c>
      <c r="E20" s="7">
        <v>11041</v>
      </c>
      <c r="F20" s="8">
        <v>9.5243106714375924E-3</v>
      </c>
      <c r="G20" s="7">
        <v>17</v>
      </c>
      <c r="H20" s="8">
        <v>7.974893159887226E-5</v>
      </c>
      <c r="I20" s="7">
        <v>37</v>
      </c>
      <c r="J20" s="8">
        <v>1.185639027391466E-4</v>
      </c>
    </row>
    <row r="21" spans="2:10" s="1" customFormat="1" ht="18" customHeight="1">
      <c r="B21" s="6" t="s">
        <v>1920</v>
      </c>
      <c r="C21" s="7">
        <v>320</v>
      </c>
      <c r="D21" s="8">
        <v>2.3805981252789763E-4</v>
      </c>
      <c r="E21" s="7">
        <v>310</v>
      </c>
      <c r="F21" s="8">
        <v>2.6741566055118679E-4</v>
      </c>
      <c r="G21" s="7">
        <v>1</v>
      </c>
      <c r="H21" s="8">
        <v>4.6911136234630736E-6</v>
      </c>
      <c r="I21" s="7">
        <v>1</v>
      </c>
      <c r="J21" s="8">
        <v>3.204429803760719E-6</v>
      </c>
    </row>
    <row r="22" spans="2:10" s="1" customFormat="1" ht="18" customHeight="1">
      <c r="B22" s="6" t="s">
        <v>1921</v>
      </c>
      <c r="C22" s="7">
        <v>33677</v>
      </c>
      <c r="D22" s="8">
        <v>2.5053563457818777E-2</v>
      </c>
      <c r="E22" s="7">
        <v>32819</v>
      </c>
      <c r="F22" s="8">
        <v>2.8310692140739998E-2</v>
      </c>
      <c r="G22" s="7">
        <v>69</v>
      </c>
      <c r="H22" s="8">
        <v>3.2368684001895208E-4</v>
      </c>
      <c r="I22" s="7">
        <v>508</v>
      </c>
      <c r="J22" s="8">
        <v>1.6278503403104451E-3</v>
      </c>
    </row>
    <row r="23" spans="2:10" s="1" customFormat="1" ht="18" customHeight="1">
      <c r="B23" s="6" t="s">
        <v>1922</v>
      </c>
      <c r="C23" s="7">
        <v>114662</v>
      </c>
      <c r="D23" s="8">
        <v>8.5301294450230616E-2</v>
      </c>
      <c r="E23" s="7">
        <v>111125</v>
      </c>
      <c r="F23" s="8">
        <v>9.5859887995969784E-2</v>
      </c>
      <c r="G23" s="7">
        <v>29</v>
      </c>
      <c r="H23" s="8">
        <v>1.3604229508042915E-4</v>
      </c>
      <c r="I23" s="7">
        <v>46</v>
      </c>
      <c r="J23" s="8">
        <v>1.4740377097299307E-4</v>
      </c>
    </row>
    <row r="24" spans="2:10" s="1" customFormat="1" ht="18" customHeight="1">
      <c r="B24" s="6" t="s">
        <v>1847</v>
      </c>
      <c r="C24" s="7">
        <v>79318</v>
      </c>
      <c r="D24" s="8">
        <v>5.9007588156524328E-2</v>
      </c>
      <c r="E24" s="7">
        <v>71928</v>
      </c>
      <c r="F24" s="8">
        <v>6.2047334297179887E-2</v>
      </c>
      <c r="G24" s="7">
        <v>6624</v>
      </c>
      <c r="H24" s="8">
        <v>3.1073936641819403E-2</v>
      </c>
      <c r="I24" s="7">
        <v>10318</v>
      </c>
      <c r="J24" s="8">
        <v>3.3063306715203099E-2</v>
      </c>
    </row>
    <row r="25" spans="2:10" s="1" customFormat="1" ht="18" customHeight="1">
      <c r="B25" s="6" t="s">
        <v>1875</v>
      </c>
      <c r="C25" s="7">
        <v>41448</v>
      </c>
      <c r="D25" s="8">
        <v>3.0834697217675941E-2</v>
      </c>
      <c r="E25" s="7">
        <v>41369</v>
      </c>
      <c r="F25" s="8">
        <v>3.5686188584974347E-2</v>
      </c>
      <c r="G25" s="7"/>
      <c r="H25" s="8"/>
      <c r="I25" s="7"/>
      <c r="J25" s="8"/>
    </row>
    <row r="26" spans="2:10" s="1" customFormat="1" ht="18" customHeight="1">
      <c r="B26" s="9" t="s">
        <v>839</v>
      </c>
      <c r="C26" s="10">
        <v>1344200</v>
      </c>
      <c r="D26" s="11">
        <v>1</v>
      </c>
      <c r="E26" s="10">
        <v>1159244</v>
      </c>
      <c r="F26" s="11">
        <v>1</v>
      </c>
      <c r="G26" s="10">
        <v>213169</v>
      </c>
      <c r="H26" s="11">
        <v>1</v>
      </c>
      <c r="I26" s="10">
        <v>312068</v>
      </c>
      <c r="J26" s="11">
        <v>1</v>
      </c>
    </row>
  </sheetData>
  <mergeCells count="7">
    <mergeCell ref="B2:D3"/>
    <mergeCell ref="H2:J2"/>
    <mergeCell ref="B5:F5"/>
    <mergeCell ref="B14:B15"/>
    <mergeCell ref="C14:D14"/>
    <mergeCell ref="E14:F14"/>
    <mergeCell ref="G14:J1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735"/>
  <sheetViews>
    <sheetView workbookViewId="0"/>
  </sheetViews>
  <sheetFormatPr defaultColWidth="8.85546875" defaultRowHeight="12.75"/>
  <cols>
    <col min="1" max="1" width="1.42578125" style="12" customWidth="1"/>
    <col min="2" max="2" width="8.85546875" style="12" customWidth="1"/>
    <col min="3" max="3" width="67.7109375" style="12" bestFit="1" customWidth="1"/>
    <col min="4" max="4" width="23.42578125" style="12" bestFit="1" customWidth="1"/>
    <col min="5" max="5" width="7.85546875" style="12" bestFit="1" customWidth="1"/>
    <col min="6" max="6" width="8.42578125" style="12" bestFit="1" customWidth="1"/>
    <col min="7" max="7" width="13.42578125" style="12" bestFit="1" customWidth="1"/>
    <col min="8" max="8" width="6" style="12" bestFit="1" customWidth="1"/>
    <col min="9" max="9" width="6.85546875" style="12" bestFit="1" customWidth="1"/>
    <col min="10" max="10" width="11.7109375" style="12" bestFit="1" customWidth="1"/>
    <col min="11" max="11" width="7.42578125" style="12" bestFit="1" customWidth="1"/>
    <col min="12" max="13" width="6.5703125" style="12" bestFit="1" customWidth="1"/>
    <col min="14" max="14" width="11.7109375" style="12" bestFit="1" customWidth="1"/>
    <col min="15" max="15" width="6.5703125" style="12" bestFit="1" customWidth="1"/>
    <col min="16" max="16" width="6.85546875" style="12" bestFit="1" customWidth="1"/>
    <col min="17" max="17" width="12" style="12" bestFit="1" customWidth="1"/>
    <col min="18" max="18" width="7.5703125" style="12" bestFit="1" customWidth="1"/>
    <col min="19" max="19" width="13.42578125" style="12" bestFit="1" customWidth="1"/>
    <col min="20" max="16384" width="8.85546875" style="12"/>
  </cols>
  <sheetData>
    <row r="1" spans="2:19" s="1" customFormat="1" ht="11.25" customHeight="1" thickBot="1"/>
    <row r="2" spans="2:19" s="1" customFormat="1" ht="15.75" customHeight="1" thickBot="1">
      <c r="F2" s="216" t="s">
        <v>0</v>
      </c>
      <c r="G2" s="216"/>
      <c r="H2" s="216"/>
      <c r="I2" s="216"/>
      <c r="N2" s="220" t="s">
        <v>1923</v>
      </c>
      <c r="O2" s="220"/>
      <c r="P2" s="220"/>
    </row>
    <row r="3" spans="2:19" s="1" customFormat="1" ht="3" customHeight="1" thickBot="1">
      <c r="F3" s="216"/>
      <c r="G3" s="216"/>
      <c r="H3" s="216"/>
      <c r="I3" s="216"/>
    </row>
    <row r="4" spans="2:19" s="1" customFormat="1" ht="37.5" customHeight="1"/>
    <row r="5" spans="2:19" s="1" customFormat="1" ht="15" customHeight="1" thickBot="1">
      <c r="D5" s="217" t="s">
        <v>1924</v>
      </c>
      <c r="E5" s="217"/>
      <c r="F5" s="217"/>
      <c r="G5" s="217"/>
      <c r="H5" s="217"/>
      <c r="I5" s="217"/>
      <c r="J5" s="217"/>
      <c r="K5" s="217"/>
      <c r="L5" s="217"/>
    </row>
    <row r="6" spans="2:19" s="1" customFormat="1" ht="3" customHeight="1" thickBot="1">
      <c r="B6" s="220" t="s">
        <v>213</v>
      </c>
      <c r="D6" s="217"/>
      <c r="E6" s="217"/>
      <c r="F6" s="217"/>
      <c r="G6" s="217"/>
      <c r="H6" s="217"/>
      <c r="I6" s="217"/>
      <c r="J6" s="217"/>
      <c r="K6" s="217"/>
      <c r="L6" s="217"/>
    </row>
    <row r="7" spans="2:19" s="1" customFormat="1" ht="12" customHeight="1">
      <c r="B7" s="220"/>
    </row>
    <row r="8" spans="2:19" s="1" customFormat="1" ht="8.25" customHeight="1"/>
    <row r="9" spans="2:19" s="1" customFormat="1" ht="15" customHeight="1">
      <c r="B9" s="2" t="s">
        <v>1925</v>
      </c>
    </row>
    <row r="10" spans="2:19" s="1" customFormat="1" ht="35.25" customHeight="1"/>
    <row r="11" spans="2:19" s="1" customFormat="1" ht="18" customHeight="1">
      <c r="B11" s="222" t="s">
        <v>1926</v>
      </c>
      <c r="C11" s="222" t="s">
        <v>4</v>
      </c>
      <c r="D11" s="222" t="s">
        <v>1927</v>
      </c>
      <c r="E11" s="219" t="s">
        <v>1928</v>
      </c>
      <c r="F11" s="219"/>
      <c r="G11" s="219"/>
      <c r="H11" s="219" t="s">
        <v>1929</v>
      </c>
      <c r="I11" s="219"/>
      <c r="J11" s="219"/>
      <c r="K11" s="231" t="s">
        <v>1930</v>
      </c>
      <c r="L11" s="231" t="s">
        <v>1931</v>
      </c>
      <c r="M11" s="231"/>
      <c r="N11" s="231"/>
      <c r="O11" s="231" t="s">
        <v>1932</v>
      </c>
      <c r="P11" s="231"/>
      <c r="Q11" s="231"/>
      <c r="R11" s="231" t="s">
        <v>839</v>
      </c>
      <c r="S11" s="231"/>
    </row>
    <row r="12" spans="2:19" s="1" customFormat="1" ht="18" customHeight="1">
      <c r="B12" s="222"/>
      <c r="C12" s="222"/>
      <c r="D12" s="222"/>
      <c r="E12" s="4" t="s">
        <v>900</v>
      </c>
      <c r="F12" s="4" t="s">
        <v>1578</v>
      </c>
      <c r="G12" s="6" t="s">
        <v>1933</v>
      </c>
      <c r="H12" s="4" t="s">
        <v>900</v>
      </c>
      <c r="I12" s="4" t="s">
        <v>1578</v>
      </c>
      <c r="J12" s="6" t="s">
        <v>1933</v>
      </c>
      <c r="K12" s="231"/>
      <c r="L12" s="20" t="s">
        <v>900</v>
      </c>
      <c r="M12" s="20" t="s">
        <v>1578</v>
      </c>
      <c r="N12" s="92" t="s">
        <v>1933</v>
      </c>
      <c r="O12" s="20" t="s">
        <v>900</v>
      </c>
      <c r="P12" s="20" t="s">
        <v>1578</v>
      </c>
      <c r="Q12" s="20" t="s">
        <v>1933</v>
      </c>
      <c r="R12" s="20" t="s">
        <v>900</v>
      </c>
      <c r="S12" s="20" t="s">
        <v>1933</v>
      </c>
    </row>
    <row r="13" spans="2:19" s="1" customFormat="1" ht="15" customHeight="1">
      <c r="B13" s="224" t="s">
        <v>1033</v>
      </c>
      <c r="C13" s="224" t="s">
        <v>16</v>
      </c>
      <c r="D13" s="6" t="s">
        <v>1934</v>
      </c>
      <c r="E13" s="7">
        <v>1742</v>
      </c>
      <c r="F13" s="7">
        <v>8176</v>
      </c>
      <c r="G13" s="40">
        <v>7402301</v>
      </c>
      <c r="H13" s="7">
        <v>22</v>
      </c>
      <c r="I13" s="7">
        <v>191</v>
      </c>
      <c r="J13" s="40">
        <v>38527.72</v>
      </c>
      <c r="K13" s="7">
        <v>36</v>
      </c>
      <c r="L13" s="7">
        <v>1110</v>
      </c>
      <c r="M13" s="7">
        <v>1173</v>
      </c>
      <c r="N13" s="40">
        <v>1713964</v>
      </c>
      <c r="O13" s="7">
        <v>1397</v>
      </c>
      <c r="P13" s="7">
        <v>1397</v>
      </c>
      <c r="Q13" s="40">
        <v>1852197</v>
      </c>
      <c r="R13" s="7">
        <v>4249</v>
      </c>
      <c r="S13" s="40">
        <v>10968462</v>
      </c>
    </row>
    <row r="14" spans="2:19" s="1" customFormat="1" ht="15" customHeight="1">
      <c r="B14" s="224"/>
      <c r="C14" s="224"/>
      <c r="D14" s="6" t="s">
        <v>1935</v>
      </c>
      <c r="E14" s="7">
        <v>1082</v>
      </c>
      <c r="F14" s="7">
        <v>25950</v>
      </c>
      <c r="G14" s="40">
        <v>7945439</v>
      </c>
      <c r="H14" s="7">
        <v>87</v>
      </c>
      <c r="I14" s="7">
        <v>1422</v>
      </c>
      <c r="J14" s="40">
        <v>265151.48</v>
      </c>
      <c r="K14" s="7"/>
      <c r="L14" s="7"/>
      <c r="M14" s="7"/>
      <c r="N14" s="40"/>
      <c r="O14" s="7"/>
      <c r="P14" s="7"/>
      <c r="Q14" s="40"/>
      <c r="R14" s="7">
        <v>1082</v>
      </c>
      <c r="S14" s="40">
        <v>7945439</v>
      </c>
    </row>
    <row r="15" spans="2:19" s="1" customFormat="1" ht="15" customHeight="1">
      <c r="B15" s="224"/>
      <c r="C15" s="224"/>
      <c r="D15" s="6" t="s">
        <v>1936</v>
      </c>
      <c r="E15" s="7">
        <v>50</v>
      </c>
      <c r="F15" s="7">
        <v>137</v>
      </c>
      <c r="G15" s="40">
        <v>41335</v>
      </c>
      <c r="H15" s="7"/>
      <c r="I15" s="7">
        <v>0</v>
      </c>
      <c r="J15" s="40"/>
      <c r="K15" s="7"/>
      <c r="L15" s="7"/>
      <c r="M15" s="7"/>
      <c r="N15" s="40"/>
      <c r="O15" s="7"/>
      <c r="P15" s="7"/>
      <c r="Q15" s="40"/>
      <c r="R15" s="7">
        <v>50</v>
      </c>
      <c r="S15" s="40">
        <v>41335</v>
      </c>
    </row>
    <row r="16" spans="2:19" s="1" customFormat="1" ht="15" customHeight="1">
      <c r="B16" s="226" t="s">
        <v>1937</v>
      </c>
      <c r="C16" s="226"/>
      <c r="D16" s="226"/>
      <c r="E16" s="10">
        <v>2874</v>
      </c>
      <c r="F16" s="10">
        <v>34263</v>
      </c>
      <c r="G16" s="43">
        <v>15389075</v>
      </c>
      <c r="H16" s="10">
        <v>109</v>
      </c>
      <c r="I16" s="10">
        <v>1613</v>
      </c>
      <c r="J16" s="43">
        <v>303679.19999999995</v>
      </c>
      <c r="K16" s="10">
        <v>36</v>
      </c>
      <c r="L16" s="10">
        <v>1110</v>
      </c>
      <c r="M16" s="10">
        <v>1173</v>
      </c>
      <c r="N16" s="43">
        <v>1713964</v>
      </c>
      <c r="O16" s="10">
        <v>1397</v>
      </c>
      <c r="P16" s="10">
        <v>1397</v>
      </c>
      <c r="Q16" s="43">
        <v>1852197</v>
      </c>
      <c r="R16" s="10">
        <v>5381</v>
      </c>
      <c r="S16" s="43">
        <v>18955236</v>
      </c>
    </row>
    <row r="17" spans="2:19" s="1" customFormat="1" ht="9.75" customHeight="1">
      <c r="B17" s="17"/>
      <c r="C17" s="93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2:19" s="1" customFormat="1" ht="15" customHeight="1">
      <c r="B18" s="224" t="s">
        <v>1035</v>
      </c>
      <c r="C18" s="224" t="s">
        <v>17</v>
      </c>
      <c r="D18" s="6" t="s">
        <v>1934</v>
      </c>
      <c r="E18" s="7">
        <v>3528</v>
      </c>
      <c r="F18" s="7">
        <v>25781</v>
      </c>
      <c r="G18" s="40">
        <v>17144853</v>
      </c>
      <c r="H18" s="7">
        <v>150</v>
      </c>
      <c r="I18" s="7">
        <v>998</v>
      </c>
      <c r="J18" s="40">
        <v>314003.23</v>
      </c>
      <c r="K18" s="7">
        <v>124</v>
      </c>
      <c r="L18" s="7">
        <v>2013</v>
      </c>
      <c r="M18" s="7">
        <v>2116</v>
      </c>
      <c r="N18" s="40">
        <v>5039432</v>
      </c>
      <c r="O18" s="7">
        <v>619</v>
      </c>
      <c r="P18" s="7">
        <v>619</v>
      </c>
      <c r="Q18" s="40">
        <v>748833</v>
      </c>
      <c r="R18" s="7">
        <v>6160</v>
      </c>
      <c r="S18" s="40">
        <v>22933118</v>
      </c>
    </row>
    <row r="19" spans="2:19" s="1" customFormat="1" ht="15" customHeight="1">
      <c r="B19" s="224"/>
      <c r="C19" s="224"/>
      <c r="D19" s="6" t="s">
        <v>1935</v>
      </c>
      <c r="E19" s="7">
        <v>343</v>
      </c>
      <c r="F19" s="7">
        <v>2613</v>
      </c>
      <c r="G19" s="40">
        <v>680942</v>
      </c>
      <c r="H19" s="7">
        <v>1</v>
      </c>
      <c r="I19" s="7">
        <v>4</v>
      </c>
      <c r="J19" s="40">
        <v>624.27999999999975</v>
      </c>
      <c r="K19" s="7"/>
      <c r="L19" s="7"/>
      <c r="M19" s="7"/>
      <c r="N19" s="40"/>
      <c r="O19" s="7"/>
      <c r="P19" s="7"/>
      <c r="Q19" s="40"/>
      <c r="R19" s="7">
        <v>343</v>
      </c>
      <c r="S19" s="40">
        <v>680942</v>
      </c>
    </row>
    <row r="20" spans="2:19" s="1" customFormat="1" ht="15" customHeight="1">
      <c r="B20" s="224"/>
      <c r="C20" s="224"/>
      <c r="D20" s="6" t="s">
        <v>1936</v>
      </c>
      <c r="E20" s="7">
        <v>45</v>
      </c>
      <c r="F20" s="7">
        <v>138</v>
      </c>
      <c r="G20" s="40">
        <v>31468</v>
      </c>
      <c r="H20" s="7"/>
      <c r="I20" s="7">
        <v>0</v>
      </c>
      <c r="J20" s="40"/>
      <c r="K20" s="7"/>
      <c r="L20" s="7"/>
      <c r="M20" s="7"/>
      <c r="N20" s="40"/>
      <c r="O20" s="7"/>
      <c r="P20" s="7"/>
      <c r="Q20" s="40"/>
      <c r="R20" s="7">
        <v>45</v>
      </c>
      <c r="S20" s="40">
        <v>31468</v>
      </c>
    </row>
    <row r="21" spans="2:19" s="1" customFormat="1" ht="15" customHeight="1">
      <c r="B21" s="226" t="s">
        <v>1938</v>
      </c>
      <c r="C21" s="226"/>
      <c r="D21" s="226"/>
      <c r="E21" s="10">
        <v>3916</v>
      </c>
      <c r="F21" s="10">
        <v>28532</v>
      </c>
      <c r="G21" s="43">
        <v>17857263</v>
      </c>
      <c r="H21" s="10">
        <v>151</v>
      </c>
      <c r="I21" s="10">
        <v>1002</v>
      </c>
      <c r="J21" s="43">
        <v>314627.51</v>
      </c>
      <c r="K21" s="10">
        <v>124</v>
      </c>
      <c r="L21" s="10">
        <v>2013</v>
      </c>
      <c r="M21" s="10">
        <v>2116</v>
      </c>
      <c r="N21" s="43">
        <v>5039432</v>
      </c>
      <c r="O21" s="10">
        <v>619</v>
      </c>
      <c r="P21" s="10">
        <v>619</v>
      </c>
      <c r="Q21" s="43">
        <v>748833</v>
      </c>
      <c r="R21" s="10">
        <v>6548</v>
      </c>
      <c r="S21" s="43">
        <v>23645528</v>
      </c>
    </row>
    <row r="22" spans="2:19" s="1" customFormat="1" ht="9.75" customHeight="1">
      <c r="B22" s="17"/>
      <c r="C22" s="93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</row>
    <row r="23" spans="2:19" s="1" customFormat="1" ht="15" customHeight="1">
      <c r="B23" s="224" t="s">
        <v>1044</v>
      </c>
      <c r="C23" s="224" t="s">
        <v>23</v>
      </c>
      <c r="D23" s="6" t="s">
        <v>1934</v>
      </c>
      <c r="E23" s="7">
        <v>5385</v>
      </c>
      <c r="F23" s="7">
        <v>36001</v>
      </c>
      <c r="G23" s="40">
        <v>20643684</v>
      </c>
      <c r="H23" s="7">
        <v>355</v>
      </c>
      <c r="I23" s="7">
        <v>1970</v>
      </c>
      <c r="J23" s="40">
        <v>491673.62999999989</v>
      </c>
      <c r="K23" s="7">
        <v>154</v>
      </c>
      <c r="L23" s="7">
        <v>932</v>
      </c>
      <c r="M23" s="7">
        <v>1199</v>
      </c>
      <c r="N23" s="40">
        <v>883822</v>
      </c>
      <c r="O23" s="7">
        <v>1125</v>
      </c>
      <c r="P23" s="7">
        <v>1156</v>
      </c>
      <c r="Q23" s="40">
        <v>1391221</v>
      </c>
      <c r="R23" s="7">
        <v>7442</v>
      </c>
      <c r="S23" s="40">
        <v>22918727</v>
      </c>
    </row>
    <row r="24" spans="2:19" s="1" customFormat="1" ht="15" customHeight="1">
      <c r="B24" s="224"/>
      <c r="C24" s="224"/>
      <c r="D24" s="6" t="s">
        <v>1935</v>
      </c>
      <c r="E24" s="7">
        <v>533</v>
      </c>
      <c r="F24" s="7">
        <v>11611</v>
      </c>
      <c r="G24" s="40">
        <v>3068705</v>
      </c>
      <c r="H24" s="7">
        <v>90</v>
      </c>
      <c r="I24" s="7">
        <v>511</v>
      </c>
      <c r="J24" s="40">
        <v>74674.709999999963</v>
      </c>
      <c r="K24" s="7"/>
      <c r="L24" s="7"/>
      <c r="M24" s="7"/>
      <c r="N24" s="40"/>
      <c r="O24" s="7"/>
      <c r="P24" s="7"/>
      <c r="Q24" s="40"/>
      <c r="R24" s="7">
        <v>533</v>
      </c>
      <c r="S24" s="40">
        <v>3068705</v>
      </c>
    </row>
    <row r="25" spans="2:19" s="1" customFormat="1" ht="15" customHeight="1">
      <c r="B25" s="224"/>
      <c r="C25" s="224"/>
      <c r="D25" s="6" t="s">
        <v>1936</v>
      </c>
      <c r="E25" s="7">
        <v>237</v>
      </c>
      <c r="F25" s="7">
        <v>642</v>
      </c>
      <c r="G25" s="40">
        <v>167653</v>
      </c>
      <c r="H25" s="7"/>
      <c r="I25" s="7">
        <v>0</v>
      </c>
      <c r="J25" s="40"/>
      <c r="K25" s="7"/>
      <c r="L25" s="7"/>
      <c r="M25" s="7"/>
      <c r="N25" s="40"/>
      <c r="O25" s="7"/>
      <c r="P25" s="7"/>
      <c r="Q25" s="40"/>
      <c r="R25" s="7">
        <v>237</v>
      </c>
      <c r="S25" s="40">
        <v>167653</v>
      </c>
    </row>
    <row r="26" spans="2:19" s="1" customFormat="1" ht="15" customHeight="1">
      <c r="B26" s="226" t="s">
        <v>1939</v>
      </c>
      <c r="C26" s="226"/>
      <c r="D26" s="226"/>
      <c r="E26" s="10">
        <v>6155</v>
      </c>
      <c r="F26" s="10">
        <v>48254</v>
      </c>
      <c r="G26" s="43">
        <v>23880042</v>
      </c>
      <c r="H26" s="10">
        <v>445</v>
      </c>
      <c r="I26" s="10">
        <v>2481</v>
      </c>
      <c r="J26" s="43">
        <v>566348.33999999985</v>
      </c>
      <c r="K26" s="10">
        <v>154</v>
      </c>
      <c r="L26" s="10">
        <v>932</v>
      </c>
      <c r="M26" s="10">
        <v>1199</v>
      </c>
      <c r="N26" s="43">
        <v>883822</v>
      </c>
      <c r="O26" s="10">
        <v>1125</v>
      </c>
      <c r="P26" s="10">
        <v>1156</v>
      </c>
      <c r="Q26" s="43">
        <v>1391221</v>
      </c>
      <c r="R26" s="10">
        <v>8212</v>
      </c>
      <c r="S26" s="43">
        <v>26155085</v>
      </c>
    </row>
    <row r="27" spans="2:19" s="1" customFormat="1" ht="9.75" customHeight="1">
      <c r="B27" s="17"/>
      <c r="C27" s="93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</row>
    <row r="28" spans="2:19" s="1" customFormat="1" ht="15" customHeight="1">
      <c r="B28" s="224" t="s">
        <v>1045</v>
      </c>
      <c r="C28" s="224" t="s">
        <v>24</v>
      </c>
      <c r="D28" s="6" t="s">
        <v>1934</v>
      </c>
      <c r="E28" s="7">
        <v>7882</v>
      </c>
      <c r="F28" s="7">
        <v>54039</v>
      </c>
      <c r="G28" s="40">
        <v>28439129</v>
      </c>
      <c r="H28" s="7">
        <v>449</v>
      </c>
      <c r="I28" s="7">
        <v>3337</v>
      </c>
      <c r="J28" s="40">
        <v>661660.81000000006</v>
      </c>
      <c r="K28" s="7">
        <v>309</v>
      </c>
      <c r="L28" s="7">
        <v>1432</v>
      </c>
      <c r="M28" s="7">
        <v>1672</v>
      </c>
      <c r="N28" s="40">
        <v>1968948</v>
      </c>
      <c r="O28" s="7">
        <v>1176</v>
      </c>
      <c r="P28" s="7">
        <v>1245</v>
      </c>
      <c r="Q28" s="40">
        <v>1643750</v>
      </c>
      <c r="R28" s="7">
        <v>10490</v>
      </c>
      <c r="S28" s="40">
        <v>32051827</v>
      </c>
    </row>
    <row r="29" spans="2:19" s="1" customFormat="1" ht="15" customHeight="1">
      <c r="B29" s="224"/>
      <c r="C29" s="224"/>
      <c r="D29" s="6" t="s">
        <v>1936</v>
      </c>
      <c r="E29" s="7">
        <v>224</v>
      </c>
      <c r="F29" s="7">
        <v>667</v>
      </c>
      <c r="G29" s="40">
        <v>170098</v>
      </c>
      <c r="H29" s="7"/>
      <c r="I29" s="7">
        <v>0</v>
      </c>
      <c r="J29" s="40"/>
      <c r="K29" s="7"/>
      <c r="L29" s="7"/>
      <c r="M29" s="7"/>
      <c r="N29" s="40"/>
      <c r="O29" s="7"/>
      <c r="P29" s="7"/>
      <c r="Q29" s="40"/>
      <c r="R29" s="7">
        <v>224</v>
      </c>
      <c r="S29" s="40">
        <v>170098</v>
      </c>
    </row>
    <row r="30" spans="2:19" s="1" customFormat="1" ht="15" customHeight="1">
      <c r="B30" s="226" t="s">
        <v>1940</v>
      </c>
      <c r="C30" s="226"/>
      <c r="D30" s="226"/>
      <c r="E30" s="10">
        <v>8106</v>
      </c>
      <c r="F30" s="10">
        <v>54706</v>
      </c>
      <c r="G30" s="43">
        <v>28609227</v>
      </c>
      <c r="H30" s="10">
        <v>449</v>
      </c>
      <c r="I30" s="10">
        <v>3337</v>
      </c>
      <c r="J30" s="43">
        <v>661660.81000000006</v>
      </c>
      <c r="K30" s="10">
        <v>309</v>
      </c>
      <c r="L30" s="10">
        <v>1432</v>
      </c>
      <c r="M30" s="10">
        <v>1672</v>
      </c>
      <c r="N30" s="43">
        <v>1968948</v>
      </c>
      <c r="O30" s="10">
        <v>1176</v>
      </c>
      <c r="P30" s="10">
        <v>1245</v>
      </c>
      <c r="Q30" s="43">
        <v>1643750</v>
      </c>
      <c r="R30" s="10">
        <v>10714</v>
      </c>
      <c r="S30" s="43">
        <v>32221925</v>
      </c>
    </row>
    <row r="31" spans="2:19" s="1" customFormat="1" ht="9.75" customHeight="1">
      <c r="B31" s="17"/>
      <c r="C31" s="93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</row>
    <row r="32" spans="2:19" s="1" customFormat="1" ht="15" customHeight="1">
      <c r="B32" s="224" t="s">
        <v>1046</v>
      </c>
      <c r="C32" s="224" t="s">
        <v>25</v>
      </c>
      <c r="D32" s="6" t="s">
        <v>1934</v>
      </c>
      <c r="E32" s="7">
        <v>4640</v>
      </c>
      <c r="F32" s="7">
        <v>32317</v>
      </c>
      <c r="G32" s="40">
        <v>19780571</v>
      </c>
      <c r="H32" s="7">
        <v>221</v>
      </c>
      <c r="I32" s="7">
        <v>1369</v>
      </c>
      <c r="J32" s="40">
        <v>371794.73</v>
      </c>
      <c r="K32" s="7">
        <v>205</v>
      </c>
      <c r="L32" s="7">
        <v>813</v>
      </c>
      <c r="M32" s="7">
        <v>1072</v>
      </c>
      <c r="N32" s="40">
        <v>727388</v>
      </c>
      <c r="O32" s="7">
        <v>496</v>
      </c>
      <c r="P32" s="7">
        <v>832</v>
      </c>
      <c r="Q32" s="40">
        <v>534871</v>
      </c>
      <c r="R32" s="7">
        <v>5949</v>
      </c>
      <c r="S32" s="40">
        <v>21042830</v>
      </c>
    </row>
    <row r="33" spans="2:19" s="1" customFormat="1" ht="15" customHeight="1">
      <c r="B33" s="224"/>
      <c r="C33" s="224"/>
      <c r="D33" s="6" t="s">
        <v>1935</v>
      </c>
      <c r="E33" s="7">
        <v>1179</v>
      </c>
      <c r="F33" s="7">
        <v>40023</v>
      </c>
      <c r="G33" s="40">
        <v>13695982</v>
      </c>
      <c r="H33" s="7">
        <v>195</v>
      </c>
      <c r="I33" s="7">
        <v>1870</v>
      </c>
      <c r="J33" s="40">
        <v>321638.95999999996</v>
      </c>
      <c r="K33" s="7"/>
      <c r="L33" s="7"/>
      <c r="M33" s="7"/>
      <c r="N33" s="40"/>
      <c r="O33" s="7"/>
      <c r="P33" s="7"/>
      <c r="Q33" s="40"/>
      <c r="R33" s="7">
        <v>1179</v>
      </c>
      <c r="S33" s="40">
        <v>13695982</v>
      </c>
    </row>
    <row r="34" spans="2:19" s="1" customFormat="1" ht="15" customHeight="1">
      <c r="B34" s="224"/>
      <c r="C34" s="224"/>
      <c r="D34" s="6" t="s">
        <v>1936</v>
      </c>
      <c r="E34" s="7">
        <v>333</v>
      </c>
      <c r="F34" s="7">
        <v>2432</v>
      </c>
      <c r="G34" s="40">
        <v>421212</v>
      </c>
      <c r="H34" s="7">
        <v>1</v>
      </c>
      <c r="I34" s="7">
        <v>18</v>
      </c>
      <c r="J34" s="40">
        <v>1693.3999999999996</v>
      </c>
      <c r="K34" s="7"/>
      <c r="L34" s="7"/>
      <c r="M34" s="7"/>
      <c r="N34" s="40"/>
      <c r="O34" s="7"/>
      <c r="P34" s="7"/>
      <c r="Q34" s="40"/>
      <c r="R34" s="7">
        <v>333</v>
      </c>
      <c r="S34" s="40">
        <v>421212</v>
      </c>
    </row>
    <row r="35" spans="2:19" s="1" customFormat="1" ht="15" customHeight="1">
      <c r="B35" s="226" t="s">
        <v>1941</v>
      </c>
      <c r="C35" s="226"/>
      <c r="D35" s="226"/>
      <c r="E35" s="10">
        <v>6152</v>
      </c>
      <c r="F35" s="10">
        <v>74772</v>
      </c>
      <c r="G35" s="43">
        <v>33897765</v>
      </c>
      <c r="H35" s="10">
        <v>417</v>
      </c>
      <c r="I35" s="10">
        <v>3257</v>
      </c>
      <c r="J35" s="43">
        <v>695127.08999999985</v>
      </c>
      <c r="K35" s="10">
        <v>205</v>
      </c>
      <c r="L35" s="10">
        <v>813</v>
      </c>
      <c r="M35" s="10">
        <v>1072</v>
      </c>
      <c r="N35" s="43">
        <v>727388</v>
      </c>
      <c r="O35" s="10">
        <v>496</v>
      </c>
      <c r="P35" s="10">
        <v>832</v>
      </c>
      <c r="Q35" s="43">
        <v>534871</v>
      </c>
      <c r="R35" s="10">
        <v>7461</v>
      </c>
      <c r="S35" s="43">
        <v>35160024</v>
      </c>
    </row>
    <row r="36" spans="2:19" s="1" customFormat="1" ht="9.75" customHeight="1">
      <c r="B36" s="17"/>
      <c r="C36" s="93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</row>
    <row r="37" spans="2:19" s="1" customFormat="1" ht="15" customHeight="1">
      <c r="B37" s="224" t="s">
        <v>1047</v>
      </c>
      <c r="C37" s="224" t="s">
        <v>26</v>
      </c>
      <c r="D37" s="6" t="s">
        <v>1934</v>
      </c>
      <c r="E37" s="7">
        <v>2522</v>
      </c>
      <c r="F37" s="7">
        <v>13734</v>
      </c>
      <c r="G37" s="40">
        <v>10107992</v>
      </c>
      <c r="H37" s="7">
        <v>69</v>
      </c>
      <c r="I37" s="7">
        <v>372</v>
      </c>
      <c r="J37" s="40">
        <v>61701.449999999983</v>
      </c>
      <c r="K37" s="7">
        <v>59</v>
      </c>
      <c r="L37" s="7">
        <v>1757</v>
      </c>
      <c r="M37" s="7">
        <v>1803</v>
      </c>
      <c r="N37" s="40">
        <v>2868633</v>
      </c>
      <c r="O37" s="7">
        <v>967</v>
      </c>
      <c r="P37" s="7">
        <v>967</v>
      </c>
      <c r="Q37" s="40">
        <v>1511861</v>
      </c>
      <c r="R37" s="7">
        <v>5246</v>
      </c>
      <c r="S37" s="40">
        <v>14488486</v>
      </c>
    </row>
    <row r="38" spans="2:19" s="1" customFormat="1" ht="15" customHeight="1">
      <c r="B38" s="224"/>
      <c r="C38" s="224"/>
      <c r="D38" s="6" t="s">
        <v>1935</v>
      </c>
      <c r="E38" s="7">
        <v>433</v>
      </c>
      <c r="F38" s="7">
        <v>7118</v>
      </c>
      <c r="G38" s="40">
        <v>1838536</v>
      </c>
      <c r="H38" s="7">
        <v>36</v>
      </c>
      <c r="I38" s="7">
        <v>275</v>
      </c>
      <c r="J38" s="40">
        <v>44664.01999999999</v>
      </c>
      <c r="K38" s="7"/>
      <c r="L38" s="7"/>
      <c r="M38" s="7"/>
      <c r="N38" s="40"/>
      <c r="O38" s="7"/>
      <c r="P38" s="7"/>
      <c r="Q38" s="40"/>
      <c r="R38" s="7">
        <v>433</v>
      </c>
      <c r="S38" s="40">
        <v>1838536</v>
      </c>
    </row>
    <row r="39" spans="2:19" s="1" customFormat="1" ht="15" customHeight="1">
      <c r="B39" s="224"/>
      <c r="C39" s="224"/>
      <c r="D39" s="6" t="s">
        <v>1936</v>
      </c>
      <c r="E39" s="7">
        <v>38</v>
      </c>
      <c r="F39" s="7">
        <v>375</v>
      </c>
      <c r="G39" s="40">
        <v>61337</v>
      </c>
      <c r="H39" s="7">
        <v>1</v>
      </c>
      <c r="I39" s="7">
        <v>1</v>
      </c>
      <c r="J39" s="40">
        <v>94.399999999999636</v>
      </c>
      <c r="K39" s="7"/>
      <c r="L39" s="7"/>
      <c r="M39" s="7"/>
      <c r="N39" s="40"/>
      <c r="O39" s="7"/>
      <c r="P39" s="7"/>
      <c r="Q39" s="40"/>
      <c r="R39" s="7">
        <v>38</v>
      </c>
      <c r="S39" s="40">
        <v>61337</v>
      </c>
    </row>
    <row r="40" spans="2:19" s="1" customFormat="1" ht="15" customHeight="1">
      <c r="B40" s="226" t="s">
        <v>1942</v>
      </c>
      <c r="C40" s="226"/>
      <c r="D40" s="226"/>
      <c r="E40" s="10">
        <v>2993</v>
      </c>
      <c r="F40" s="10">
        <v>21227</v>
      </c>
      <c r="G40" s="43">
        <v>12007865</v>
      </c>
      <c r="H40" s="10">
        <v>106</v>
      </c>
      <c r="I40" s="10">
        <v>648</v>
      </c>
      <c r="J40" s="43">
        <v>106459.87</v>
      </c>
      <c r="K40" s="10">
        <v>59</v>
      </c>
      <c r="L40" s="10">
        <v>1757</v>
      </c>
      <c r="M40" s="10">
        <v>1803</v>
      </c>
      <c r="N40" s="43">
        <v>2868633</v>
      </c>
      <c r="O40" s="10">
        <v>967</v>
      </c>
      <c r="P40" s="10">
        <v>967</v>
      </c>
      <c r="Q40" s="43">
        <v>1511861</v>
      </c>
      <c r="R40" s="10">
        <v>5717</v>
      </c>
      <c r="S40" s="43">
        <v>16388359</v>
      </c>
    </row>
    <row r="41" spans="2:19" s="1" customFormat="1" ht="9.75" customHeight="1">
      <c r="B41" s="17"/>
      <c r="C41" s="93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</row>
    <row r="42" spans="2:19" s="1" customFormat="1" ht="15" customHeight="1">
      <c r="B42" s="224" t="s">
        <v>1048</v>
      </c>
      <c r="C42" s="224" t="s">
        <v>27</v>
      </c>
      <c r="D42" s="6" t="s">
        <v>1934</v>
      </c>
      <c r="E42" s="7">
        <v>1020</v>
      </c>
      <c r="F42" s="7">
        <v>8434</v>
      </c>
      <c r="G42" s="40">
        <v>3554911</v>
      </c>
      <c r="H42" s="7">
        <v>61</v>
      </c>
      <c r="I42" s="7">
        <v>376</v>
      </c>
      <c r="J42" s="40">
        <v>55622.649999999994</v>
      </c>
      <c r="K42" s="7">
        <v>14</v>
      </c>
      <c r="L42" s="7">
        <v>293</v>
      </c>
      <c r="M42" s="7">
        <v>312</v>
      </c>
      <c r="N42" s="40">
        <v>389186</v>
      </c>
      <c r="O42" s="7">
        <v>211</v>
      </c>
      <c r="P42" s="7">
        <v>211</v>
      </c>
      <c r="Q42" s="40">
        <v>280019</v>
      </c>
      <c r="R42" s="7">
        <v>1524</v>
      </c>
      <c r="S42" s="40">
        <v>4224116</v>
      </c>
    </row>
    <row r="43" spans="2:19" s="1" customFormat="1" ht="15" customHeight="1">
      <c r="B43" s="224"/>
      <c r="C43" s="224"/>
      <c r="D43" s="6" t="s">
        <v>1935</v>
      </c>
      <c r="E43" s="7">
        <v>569</v>
      </c>
      <c r="F43" s="7">
        <v>8986</v>
      </c>
      <c r="G43" s="40">
        <v>2418864</v>
      </c>
      <c r="H43" s="7">
        <v>14</v>
      </c>
      <c r="I43" s="7">
        <v>45</v>
      </c>
      <c r="J43" s="40">
        <v>7141.4400000000023</v>
      </c>
      <c r="K43" s="7"/>
      <c r="L43" s="7"/>
      <c r="M43" s="7"/>
      <c r="N43" s="40"/>
      <c r="O43" s="7"/>
      <c r="P43" s="7"/>
      <c r="Q43" s="40"/>
      <c r="R43" s="7">
        <v>569</v>
      </c>
      <c r="S43" s="40">
        <v>2418864</v>
      </c>
    </row>
    <row r="44" spans="2:19" s="1" customFormat="1" ht="15" customHeight="1">
      <c r="B44" s="224"/>
      <c r="C44" s="224"/>
      <c r="D44" s="6" t="s">
        <v>1936</v>
      </c>
      <c r="E44" s="7">
        <v>150</v>
      </c>
      <c r="F44" s="7">
        <v>3123</v>
      </c>
      <c r="G44" s="40">
        <v>426186</v>
      </c>
      <c r="H44" s="7">
        <v>2</v>
      </c>
      <c r="I44" s="7">
        <v>609</v>
      </c>
      <c r="J44" s="40">
        <v>57300.800000000003</v>
      </c>
      <c r="K44" s="7"/>
      <c r="L44" s="7"/>
      <c r="M44" s="7"/>
      <c r="N44" s="40"/>
      <c r="O44" s="7"/>
      <c r="P44" s="7"/>
      <c r="Q44" s="40"/>
      <c r="R44" s="7">
        <v>150</v>
      </c>
      <c r="S44" s="40">
        <v>426186</v>
      </c>
    </row>
    <row r="45" spans="2:19" s="1" customFormat="1" ht="15" customHeight="1">
      <c r="B45" s="226" t="s">
        <v>1943</v>
      </c>
      <c r="C45" s="226"/>
      <c r="D45" s="226"/>
      <c r="E45" s="10">
        <v>1739</v>
      </c>
      <c r="F45" s="10">
        <v>20543</v>
      </c>
      <c r="G45" s="43">
        <v>6399961</v>
      </c>
      <c r="H45" s="10">
        <v>77</v>
      </c>
      <c r="I45" s="10">
        <v>1030</v>
      </c>
      <c r="J45" s="43">
        <v>120064.88999999998</v>
      </c>
      <c r="K45" s="10">
        <v>14</v>
      </c>
      <c r="L45" s="10">
        <v>293</v>
      </c>
      <c r="M45" s="10">
        <v>312</v>
      </c>
      <c r="N45" s="43">
        <v>389186</v>
      </c>
      <c r="O45" s="10">
        <v>211</v>
      </c>
      <c r="P45" s="10">
        <v>211</v>
      </c>
      <c r="Q45" s="43">
        <v>280019</v>
      </c>
      <c r="R45" s="10">
        <v>2243</v>
      </c>
      <c r="S45" s="43">
        <v>7069166</v>
      </c>
    </row>
    <row r="46" spans="2:19" s="1" customFormat="1" ht="9.75" customHeight="1">
      <c r="B46" s="17"/>
      <c r="C46" s="93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</row>
    <row r="47" spans="2:19" s="1" customFormat="1" ht="15" customHeight="1">
      <c r="B47" s="224" t="s">
        <v>1049</v>
      </c>
      <c r="C47" s="224" t="s">
        <v>28</v>
      </c>
      <c r="D47" s="6" t="s">
        <v>1934</v>
      </c>
      <c r="E47" s="7">
        <v>2025</v>
      </c>
      <c r="F47" s="7">
        <v>8325</v>
      </c>
      <c r="G47" s="40">
        <v>5007998</v>
      </c>
      <c r="H47" s="7">
        <v>93</v>
      </c>
      <c r="I47" s="7">
        <v>183</v>
      </c>
      <c r="J47" s="40">
        <v>26135.070000000007</v>
      </c>
      <c r="K47" s="7">
        <v>19</v>
      </c>
      <c r="L47" s="7">
        <v>1063</v>
      </c>
      <c r="M47" s="7">
        <v>1078</v>
      </c>
      <c r="N47" s="40">
        <v>1695190</v>
      </c>
      <c r="O47" s="7">
        <v>93</v>
      </c>
      <c r="P47" s="7">
        <v>93</v>
      </c>
      <c r="Q47" s="40">
        <v>122724</v>
      </c>
      <c r="R47" s="7">
        <v>3181</v>
      </c>
      <c r="S47" s="40">
        <v>6825912</v>
      </c>
    </row>
    <row r="48" spans="2:19" s="1" customFormat="1" ht="15" customHeight="1">
      <c r="B48" s="224"/>
      <c r="C48" s="224"/>
      <c r="D48" s="6" t="s">
        <v>1936</v>
      </c>
      <c r="E48" s="7">
        <v>8</v>
      </c>
      <c r="F48" s="7">
        <v>23</v>
      </c>
      <c r="G48" s="40">
        <v>5394</v>
      </c>
      <c r="H48" s="7"/>
      <c r="I48" s="7">
        <v>0</v>
      </c>
      <c r="J48" s="40"/>
      <c r="K48" s="7"/>
      <c r="L48" s="7"/>
      <c r="M48" s="7"/>
      <c r="N48" s="40"/>
      <c r="O48" s="7"/>
      <c r="P48" s="7"/>
      <c r="Q48" s="40"/>
      <c r="R48" s="7">
        <v>8</v>
      </c>
      <c r="S48" s="40">
        <v>5394</v>
      </c>
    </row>
    <row r="49" spans="2:19" s="1" customFormat="1" ht="15" customHeight="1">
      <c r="B49" s="226" t="s">
        <v>1944</v>
      </c>
      <c r="C49" s="226"/>
      <c r="D49" s="226"/>
      <c r="E49" s="10">
        <v>2033</v>
      </c>
      <c r="F49" s="10">
        <v>8348</v>
      </c>
      <c r="G49" s="43">
        <v>5013392</v>
      </c>
      <c r="H49" s="10">
        <v>93</v>
      </c>
      <c r="I49" s="10">
        <v>183</v>
      </c>
      <c r="J49" s="43">
        <v>26135.070000000007</v>
      </c>
      <c r="K49" s="10">
        <v>19</v>
      </c>
      <c r="L49" s="10">
        <v>1063</v>
      </c>
      <c r="M49" s="10">
        <v>1078</v>
      </c>
      <c r="N49" s="43">
        <v>1695190</v>
      </c>
      <c r="O49" s="10">
        <v>93</v>
      </c>
      <c r="P49" s="10">
        <v>93</v>
      </c>
      <c r="Q49" s="43">
        <v>122724</v>
      </c>
      <c r="R49" s="10">
        <v>3189</v>
      </c>
      <c r="S49" s="43">
        <v>6831306</v>
      </c>
    </row>
    <row r="50" spans="2:19" s="1" customFormat="1" ht="9.75" customHeight="1">
      <c r="B50" s="17"/>
      <c r="C50" s="93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</row>
    <row r="51" spans="2:19" s="1" customFormat="1" ht="15" customHeight="1">
      <c r="B51" s="224" t="s">
        <v>1050</v>
      </c>
      <c r="C51" s="224" t="s">
        <v>29</v>
      </c>
      <c r="D51" s="6" t="s">
        <v>1934</v>
      </c>
      <c r="E51" s="7">
        <v>985</v>
      </c>
      <c r="F51" s="7">
        <v>3923</v>
      </c>
      <c r="G51" s="40">
        <v>5966345</v>
      </c>
      <c r="H51" s="7">
        <v>15</v>
      </c>
      <c r="I51" s="7">
        <v>49</v>
      </c>
      <c r="J51" s="40">
        <v>8725.14</v>
      </c>
      <c r="K51" s="7">
        <v>11</v>
      </c>
      <c r="L51" s="7">
        <v>361</v>
      </c>
      <c r="M51" s="7">
        <v>364</v>
      </c>
      <c r="N51" s="40">
        <v>611257</v>
      </c>
      <c r="O51" s="7">
        <v>32</v>
      </c>
      <c r="P51" s="7">
        <v>32</v>
      </c>
      <c r="Q51" s="40">
        <v>46999</v>
      </c>
      <c r="R51" s="7">
        <v>1378</v>
      </c>
      <c r="S51" s="40">
        <v>6624601</v>
      </c>
    </row>
    <row r="52" spans="2:19" s="1" customFormat="1" ht="15" customHeight="1">
      <c r="B52" s="224"/>
      <c r="C52" s="224"/>
      <c r="D52" s="6" t="s">
        <v>1935</v>
      </c>
      <c r="E52" s="7">
        <v>1918</v>
      </c>
      <c r="F52" s="7">
        <v>44863</v>
      </c>
      <c r="G52" s="40">
        <v>13031483</v>
      </c>
      <c r="H52" s="7">
        <v>485</v>
      </c>
      <c r="I52" s="7">
        <v>2486</v>
      </c>
      <c r="J52" s="40">
        <v>401533.60000000009</v>
      </c>
      <c r="K52" s="7"/>
      <c r="L52" s="7"/>
      <c r="M52" s="7"/>
      <c r="N52" s="40"/>
      <c r="O52" s="7"/>
      <c r="P52" s="7"/>
      <c r="Q52" s="40"/>
      <c r="R52" s="7">
        <v>1918</v>
      </c>
      <c r="S52" s="40">
        <v>13031483</v>
      </c>
    </row>
    <row r="53" spans="2:19" s="1" customFormat="1" ht="15" customHeight="1">
      <c r="B53" s="224"/>
      <c r="C53" s="224"/>
      <c r="D53" s="6" t="s">
        <v>1936</v>
      </c>
      <c r="E53" s="7">
        <v>98</v>
      </c>
      <c r="F53" s="7">
        <v>2148</v>
      </c>
      <c r="G53" s="40">
        <v>334977</v>
      </c>
      <c r="H53" s="7">
        <v>1</v>
      </c>
      <c r="I53" s="7">
        <v>1</v>
      </c>
      <c r="J53" s="40">
        <v>-666.60000000000036</v>
      </c>
      <c r="K53" s="7"/>
      <c r="L53" s="7"/>
      <c r="M53" s="7"/>
      <c r="N53" s="40"/>
      <c r="O53" s="7"/>
      <c r="P53" s="7"/>
      <c r="Q53" s="40"/>
      <c r="R53" s="7">
        <v>98</v>
      </c>
      <c r="S53" s="40">
        <v>334977</v>
      </c>
    </row>
    <row r="54" spans="2:19" s="1" customFormat="1" ht="15" customHeight="1">
      <c r="B54" s="226" t="s">
        <v>1945</v>
      </c>
      <c r="C54" s="226"/>
      <c r="D54" s="226"/>
      <c r="E54" s="10">
        <v>3001</v>
      </c>
      <c r="F54" s="10">
        <v>50934</v>
      </c>
      <c r="G54" s="43">
        <v>19332805</v>
      </c>
      <c r="H54" s="10">
        <v>501</v>
      </c>
      <c r="I54" s="10">
        <v>2536</v>
      </c>
      <c r="J54" s="43">
        <v>409592.14000000013</v>
      </c>
      <c r="K54" s="10">
        <v>11</v>
      </c>
      <c r="L54" s="10">
        <v>361</v>
      </c>
      <c r="M54" s="10">
        <v>364</v>
      </c>
      <c r="N54" s="43">
        <v>611257</v>
      </c>
      <c r="O54" s="10">
        <v>32</v>
      </c>
      <c r="P54" s="10">
        <v>32</v>
      </c>
      <c r="Q54" s="43">
        <v>46999</v>
      </c>
      <c r="R54" s="10">
        <v>3394</v>
      </c>
      <c r="S54" s="43">
        <v>19991061</v>
      </c>
    </row>
    <row r="55" spans="2:19" s="1" customFormat="1" ht="9.75" customHeight="1">
      <c r="B55" s="17"/>
      <c r="C55" s="93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</row>
    <row r="56" spans="2:19" s="1" customFormat="1" ht="15" customHeight="1">
      <c r="B56" s="224" t="s">
        <v>1052</v>
      </c>
      <c r="C56" s="224" t="s">
        <v>30</v>
      </c>
      <c r="D56" s="6" t="s">
        <v>1935</v>
      </c>
      <c r="E56" s="7">
        <v>714</v>
      </c>
      <c r="F56" s="7">
        <v>20792</v>
      </c>
      <c r="G56" s="40">
        <v>4612044</v>
      </c>
      <c r="H56" s="7">
        <v>326</v>
      </c>
      <c r="I56" s="7">
        <v>1972</v>
      </c>
      <c r="J56" s="40">
        <v>286623.04999999981</v>
      </c>
      <c r="K56" s="7"/>
      <c r="L56" s="7"/>
      <c r="M56" s="7"/>
      <c r="N56" s="40"/>
      <c r="O56" s="7"/>
      <c r="P56" s="7"/>
      <c r="Q56" s="40"/>
      <c r="R56" s="7">
        <v>714</v>
      </c>
      <c r="S56" s="40">
        <v>4612044</v>
      </c>
    </row>
    <row r="57" spans="2:19" s="1" customFormat="1" ht="15" customHeight="1">
      <c r="B57" s="224"/>
      <c r="C57" s="224"/>
      <c r="D57" s="6" t="s">
        <v>1936</v>
      </c>
      <c r="E57" s="7">
        <v>72</v>
      </c>
      <c r="F57" s="7">
        <v>3206</v>
      </c>
      <c r="G57" s="40">
        <v>493509</v>
      </c>
      <c r="H57" s="7">
        <v>13</v>
      </c>
      <c r="I57" s="7">
        <v>115</v>
      </c>
      <c r="J57" s="40">
        <v>10821.199999999997</v>
      </c>
      <c r="K57" s="7"/>
      <c r="L57" s="7"/>
      <c r="M57" s="7"/>
      <c r="N57" s="40"/>
      <c r="O57" s="7"/>
      <c r="P57" s="7"/>
      <c r="Q57" s="40"/>
      <c r="R57" s="7">
        <v>72</v>
      </c>
      <c r="S57" s="40">
        <v>493509</v>
      </c>
    </row>
    <row r="58" spans="2:19" s="1" customFormat="1" ht="15" customHeight="1">
      <c r="B58" s="226" t="s">
        <v>1946</v>
      </c>
      <c r="C58" s="226"/>
      <c r="D58" s="226"/>
      <c r="E58" s="10">
        <v>786</v>
      </c>
      <c r="F58" s="10">
        <v>23998</v>
      </c>
      <c r="G58" s="43">
        <v>5105553</v>
      </c>
      <c r="H58" s="10">
        <v>339</v>
      </c>
      <c r="I58" s="10">
        <v>2087</v>
      </c>
      <c r="J58" s="43">
        <v>297444.25</v>
      </c>
      <c r="K58" s="10"/>
      <c r="L58" s="10"/>
      <c r="M58" s="10"/>
      <c r="N58" s="43"/>
      <c r="O58" s="10"/>
      <c r="P58" s="10"/>
      <c r="Q58" s="43"/>
      <c r="R58" s="10">
        <v>786</v>
      </c>
      <c r="S58" s="43">
        <v>5105553</v>
      </c>
    </row>
    <row r="59" spans="2:19" s="1" customFormat="1" ht="9.75" customHeight="1">
      <c r="B59" s="17"/>
      <c r="C59" s="93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</row>
    <row r="60" spans="2:19" s="1" customFormat="1" ht="15" customHeight="1">
      <c r="B60" s="14" t="s">
        <v>1111</v>
      </c>
      <c r="C60" s="14" t="s">
        <v>58</v>
      </c>
      <c r="D60" s="6" t="s">
        <v>1935</v>
      </c>
      <c r="E60" s="7">
        <v>905</v>
      </c>
      <c r="F60" s="7">
        <v>39188</v>
      </c>
      <c r="G60" s="40">
        <v>13011719</v>
      </c>
      <c r="H60" s="7">
        <v>365</v>
      </c>
      <c r="I60" s="7">
        <v>2413</v>
      </c>
      <c r="J60" s="40">
        <v>395696.96</v>
      </c>
      <c r="K60" s="7"/>
      <c r="L60" s="7"/>
      <c r="M60" s="7"/>
      <c r="N60" s="40"/>
      <c r="O60" s="7">
        <v>129</v>
      </c>
      <c r="P60" s="7">
        <v>6329</v>
      </c>
      <c r="Q60" s="40">
        <v>1731599</v>
      </c>
      <c r="R60" s="7">
        <v>1034</v>
      </c>
      <c r="S60" s="40">
        <v>14743318</v>
      </c>
    </row>
    <row r="61" spans="2:19" s="1" customFormat="1" ht="15" customHeight="1">
      <c r="B61" s="226" t="s">
        <v>1947</v>
      </c>
      <c r="C61" s="226"/>
      <c r="D61" s="226"/>
      <c r="E61" s="10">
        <v>905</v>
      </c>
      <c r="F61" s="10">
        <v>39188</v>
      </c>
      <c r="G61" s="43">
        <v>13011719</v>
      </c>
      <c r="H61" s="10">
        <v>365</v>
      </c>
      <c r="I61" s="10">
        <v>2413</v>
      </c>
      <c r="J61" s="43">
        <v>395696.96</v>
      </c>
      <c r="K61" s="10"/>
      <c r="L61" s="10"/>
      <c r="M61" s="10"/>
      <c r="N61" s="43"/>
      <c r="O61" s="10">
        <v>129</v>
      </c>
      <c r="P61" s="10">
        <v>6329</v>
      </c>
      <c r="Q61" s="43">
        <v>1731599</v>
      </c>
      <c r="R61" s="10">
        <v>1034</v>
      </c>
      <c r="S61" s="43">
        <v>14743318</v>
      </c>
    </row>
    <row r="62" spans="2:19" s="1" customFormat="1" ht="9.75" customHeight="1">
      <c r="B62" s="17"/>
      <c r="C62" s="93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</row>
    <row r="63" spans="2:19" s="1" customFormat="1" ht="15" customHeight="1">
      <c r="B63" s="224" t="s">
        <v>1112</v>
      </c>
      <c r="C63" s="224" t="s">
        <v>59</v>
      </c>
      <c r="D63" s="6" t="s">
        <v>1934</v>
      </c>
      <c r="E63" s="7">
        <v>6683</v>
      </c>
      <c r="F63" s="7">
        <v>62875</v>
      </c>
      <c r="G63" s="40">
        <v>35580741</v>
      </c>
      <c r="H63" s="7">
        <v>701</v>
      </c>
      <c r="I63" s="7">
        <v>6330</v>
      </c>
      <c r="J63" s="40">
        <v>1478305.38</v>
      </c>
      <c r="K63" s="7">
        <v>259</v>
      </c>
      <c r="L63" s="7">
        <v>2148</v>
      </c>
      <c r="M63" s="7">
        <v>2356</v>
      </c>
      <c r="N63" s="40">
        <v>3503140</v>
      </c>
      <c r="O63" s="7">
        <v>1980</v>
      </c>
      <c r="P63" s="7">
        <v>2466</v>
      </c>
      <c r="Q63" s="40">
        <v>4187404</v>
      </c>
      <c r="R63" s="7">
        <v>10811</v>
      </c>
      <c r="S63" s="40">
        <v>43271285</v>
      </c>
    </row>
    <row r="64" spans="2:19" s="1" customFormat="1" ht="15" customHeight="1">
      <c r="B64" s="224"/>
      <c r="C64" s="224"/>
      <c r="D64" s="6" t="s">
        <v>1935</v>
      </c>
      <c r="E64" s="7">
        <v>583</v>
      </c>
      <c r="F64" s="7">
        <v>11705</v>
      </c>
      <c r="G64" s="40">
        <v>3230480</v>
      </c>
      <c r="H64" s="7">
        <v>45</v>
      </c>
      <c r="I64" s="7">
        <v>296</v>
      </c>
      <c r="J64" s="40">
        <v>51133.229999999981</v>
      </c>
      <c r="K64" s="7"/>
      <c r="L64" s="7"/>
      <c r="M64" s="7"/>
      <c r="N64" s="40"/>
      <c r="O64" s="7"/>
      <c r="P64" s="7"/>
      <c r="Q64" s="40"/>
      <c r="R64" s="7">
        <v>583</v>
      </c>
      <c r="S64" s="40">
        <v>3230480</v>
      </c>
    </row>
    <row r="65" spans="2:19" s="1" customFormat="1" ht="15" customHeight="1">
      <c r="B65" s="224"/>
      <c r="C65" s="224"/>
      <c r="D65" s="6" t="s">
        <v>1936</v>
      </c>
      <c r="E65" s="7">
        <v>111</v>
      </c>
      <c r="F65" s="7">
        <v>556</v>
      </c>
      <c r="G65" s="40">
        <v>102873</v>
      </c>
      <c r="H65" s="7">
        <v>2</v>
      </c>
      <c r="I65" s="7">
        <v>40</v>
      </c>
      <c r="J65" s="40">
        <v>658.19999999999891</v>
      </c>
      <c r="K65" s="7"/>
      <c r="L65" s="7"/>
      <c r="M65" s="7"/>
      <c r="N65" s="40"/>
      <c r="O65" s="7"/>
      <c r="P65" s="7"/>
      <c r="Q65" s="40"/>
      <c r="R65" s="7">
        <v>111</v>
      </c>
      <c r="S65" s="40">
        <v>102873</v>
      </c>
    </row>
    <row r="66" spans="2:19" s="1" customFormat="1" ht="15" customHeight="1">
      <c r="B66" s="226" t="s">
        <v>1948</v>
      </c>
      <c r="C66" s="226"/>
      <c r="D66" s="226"/>
      <c r="E66" s="10">
        <v>7377</v>
      </c>
      <c r="F66" s="10">
        <v>75136</v>
      </c>
      <c r="G66" s="43">
        <v>38914094</v>
      </c>
      <c r="H66" s="10">
        <v>748</v>
      </c>
      <c r="I66" s="10">
        <v>6666</v>
      </c>
      <c r="J66" s="43">
        <v>1530096.8099999996</v>
      </c>
      <c r="K66" s="10">
        <v>259</v>
      </c>
      <c r="L66" s="10">
        <v>2148</v>
      </c>
      <c r="M66" s="10">
        <v>2356</v>
      </c>
      <c r="N66" s="43">
        <v>3503140</v>
      </c>
      <c r="O66" s="10">
        <v>1980</v>
      </c>
      <c r="P66" s="10">
        <v>2466</v>
      </c>
      <c r="Q66" s="43">
        <v>4187404</v>
      </c>
      <c r="R66" s="10">
        <v>11505</v>
      </c>
      <c r="S66" s="43">
        <v>46604638</v>
      </c>
    </row>
    <row r="67" spans="2:19" s="1" customFormat="1" ht="9.75" customHeight="1">
      <c r="B67" s="17"/>
      <c r="C67" s="93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</row>
    <row r="68" spans="2:19" s="1" customFormat="1" ht="15" customHeight="1">
      <c r="B68" s="224" t="s">
        <v>1115</v>
      </c>
      <c r="C68" s="224" t="s">
        <v>60</v>
      </c>
      <c r="D68" s="6" t="s">
        <v>1934</v>
      </c>
      <c r="E68" s="7">
        <v>1926</v>
      </c>
      <c r="F68" s="7">
        <v>13804</v>
      </c>
      <c r="G68" s="40">
        <v>6997146</v>
      </c>
      <c r="H68" s="7">
        <v>136</v>
      </c>
      <c r="I68" s="7">
        <v>1058</v>
      </c>
      <c r="J68" s="40">
        <v>223386.92</v>
      </c>
      <c r="K68" s="7">
        <v>70</v>
      </c>
      <c r="L68" s="7">
        <v>611</v>
      </c>
      <c r="M68" s="7">
        <v>638</v>
      </c>
      <c r="N68" s="40">
        <v>694550</v>
      </c>
      <c r="O68" s="7">
        <v>1181</v>
      </c>
      <c r="P68" s="7">
        <v>1181</v>
      </c>
      <c r="Q68" s="40">
        <v>2477361</v>
      </c>
      <c r="R68" s="7">
        <v>3718</v>
      </c>
      <c r="S68" s="40">
        <v>10169057</v>
      </c>
    </row>
    <row r="69" spans="2:19" s="1" customFormat="1" ht="15" customHeight="1">
      <c r="B69" s="224"/>
      <c r="C69" s="224"/>
      <c r="D69" s="6" t="s">
        <v>1936</v>
      </c>
      <c r="E69" s="7">
        <v>17</v>
      </c>
      <c r="F69" s="7">
        <v>45</v>
      </c>
      <c r="G69" s="40">
        <v>11398</v>
      </c>
      <c r="H69" s="7"/>
      <c r="I69" s="7">
        <v>0</v>
      </c>
      <c r="J69" s="40"/>
      <c r="K69" s="7"/>
      <c r="L69" s="7"/>
      <c r="M69" s="7"/>
      <c r="N69" s="40"/>
      <c r="O69" s="7"/>
      <c r="P69" s="7"/>
      <c r="Q69" s="40"/>
      <c r="R69" s="7">
        <v>17</v>
      </c>
      <c r="S69" s="40">
        <v>11398</v>
      </c>
    </row>
    <row r="70" spans="2:19" s="1" customFormat="1" ht="15" customHeight="1">
      <c r="B70" s="226" t="s">
        <v>1949</v>
      </c>
      <c r="C70" s="226"/>
      <c r="D70" s="226"/>
      <c r="E70" s="10">
        <v>1943</v>
      </c>
      <c r="F70" s="10">
        <v>13849</v>
      </c>
      <c r="G70" s="43">
        <v>7008544</v>
      </c>
      <c r="H70" s="10">
        <v>136</v>
      </c>
      <c r="I70" s="10">
        <v>1058</v>
      </c>
      <c r="J70" s="43">
        <v>223386.92</v>
      </c>
      <c r="K70" s="10">
        <v>70</v>
      </c>
      <c r="L70" s="10">
        <v>611</v>
      </c>
      <c r="M70" s="10">
        <v>638</v>
      </c>
      <c r="N70" s="43">
        <v>694550</v>
      </c>
      <c r="O70" s="10">
        <v>1181</v>
      </c>
      <c r="P70" s="10">
        <v>1181</v>
      </c>
      <c r="Q70" s="43">
        <v>2477361</v>
      </c>
      <c r="R70" s="10">
        <v>3735</v>
      </c>
      <c r="S70" s="43">
        <v>10180455</v>
      </c>
    </row>
    <row r="71" spans="2:19" s="1" customFormat="1" ht="9.75" customHeight="1">
      <c r="B71" s="17"/>
      <c r="C71" s="93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</row>
    <row r="72" spans="2:19" s="1" customFormat="1" ht="15" customHeight="1">
      <c r="B72" s="224" t="s">
        <v>958</v>
      </c>
      <c r="C72" s="224" t="s">
        <v>61</v>
      </c>
      <c r="D72" s="6" t="s">
        <v>1934</v>
      </c>
      <c r="E72" s="7">
        <v>562</v>
      </c>
      <c r="F72" s="7">
        <v>9283</v>
      </c>
      <c r="G72" s="40">
        <v>2010068</v>
      </c>
      <c r="H72" s="7">
        <v>192</v>
      </c>
      <c r="I72" s="7">
        <v>1537</v>
      </c>
      <c r="J72" s="40">
        <v>262325.37</v>
      </c>
      <c r="K72" s="7">
        <v>12</v>
      </c>
      <c r="L72" s="7">
        <v>9</v>
      </c>
      <c r="M72" s="7">
        <v>15</v>
      </c>
      <c r="N72" s="40">
        <v>3281</v>
      </c>
      <c r="O72" s="7"/>
      <c r="P72" s="7"/>
      <c r="Q72" s="40"/>
      <c r="R72" s="7">
        <v>571</v>
      </c>
      <c r="S72" s="40">
        <v>2013349</v>
      </c>
    </row>
    <row r="73" spans="2:19" s="1" customFormat="1" ht="15" customHeight="1">
      <c r="B73" s="224"/>
      <c r="C73" s="224"/>
      <c r="D73" s="6" t="s">
        <v>1935</v>
      </c>
      <c r="E73" s="7">
        <v>490</v>
      </c>
      <c r="F73" s="7">
        <v>13612</v>
      </c>
      <c r="G73" s="40">
        <v>3926575</v>
      </c>
      <c r="H73" s="7">
        <v>91</v>
      </c>
      <c r="I73" s="7">
        <v>466</v>
      </c>
      <c r="J73" s="40">
        <v>67144.520000000019</v>
      </c>
      <c r="K73" s="7"/>
      <c r="L73" s="7"/>
      <c r="M73" s="7"/>
      <c r="N73" s="40"/>
      <c r="O73" s="7"/>
      <c r="P73" s="7"/>
      <c r="Q73" s="40"/>
      <c r="R73" s="7">
        <v>490</v>
      </c>
      <c r="S73" s="40">
        <v>3926575</v>
      </c>
    </row>
    <row r="74" spans="2:19" s="1" customFormat="1" ht="15" customHeight="1">
      <c r="B74" s="224"/>
      <c r="C74" s="224"/>
      <c r="D74" s="6" t="s">
        <v>1936</v>
      </c>
      <c r="E74" s="7">
        <v>167</v>
      </c>
      <c r="F74" s="7">
        <v>6209</v>
      </c>
      <c r="G74" s="40">
        <v>963741</v>
      </c>
      <c r="H74" s="7">
        <v>9</v>
      </c>
      <c r="I74" s="7">
        <v>16</v>
      </c>
      <c r="J74" s="40">
        <v>746.59999999999127</v>
      </c>
      <c r="K74" s="7"/>
      <c r="L74" s="7"/>
      <c r="M74" s="7"/>
      <c r="N74" s="40"/>
      <c r="O74" s="7"/>
      <c r="P74" s="7"/>
      <c r="Q74" s="40"/>
      <c r="R74" s="7">
        <v>167</v>
      </c>
      <c r="S74" s="40">
        <v>963741</v>
      </c>
    </row>
    <row r="75" spans="2:19" s="1" customFormat="1" ht="15" customHeight="1">
      <c r="B75" s="226" t="s">
        <v>1950</v>
      </c>
      <c r="C75" s="226"/>
      <c r="D75" s="226"/>
      <c r="E75" s="10">
        <v>1219</v>
      </c>
      <c r="F75" s="10">
        <v>29104</v>
      </c>
      <c r="G75" s="43">
        <v>6900384</v>
      </c>
      <c r="H75" s="10">
        <v>292</v>
      </c>
      <c r="I75" s="10">
        <v>2019</v>
      </c>
      <c r="J75" s="43">
        <v>330216.49000000022</v>
      </c>
      <c r="K75" s="10">
        <v>12</v>
      </c>
      <c r="L75" s="10">
        <v>9</v>
      </c>
      <c r="M75" s="10">
        <v>15</v>
      </c>
      <c r="N75" s="43">
        <v>3281</v>
      </c>
      <c r="O75" s="10"/>
      <c r="P75" s="10"/>
      <c r="Q75" s="43"/>
      <c r="R75" s="10">
        <v>1228</v>
      </c>
      <c r="S75" s="43">
        <v>6903665</v>
      </c>
    </row>
    <row r="76" spans="2:19" s="1" customFormat="1" ht="9.75" customHeight="1">
      <c r="B76" s="17"/>
      <c r="C76" s="93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</row>
    <row r="77" spans="2:19" s="1" customFormat="1" ht="15" customHeight="1">
      <c r="B77" s="224" t="s">
        <v>1117</v>
      </c>
      <c r="C77" s="224" t="s">
        <v>62</v>
      </c>
      <c r="D77" s="6" t="s">
        <v>1934</v>
      </c>
      <c r="E77" s="7">
        <v>2539</v>
      </c>
      <c r="F77" s="7">
        <v>17021</v>
      </c>
      <c r="G77" s="40">
        <v>8078231</v>
      </c>
      <c r="H77" s="7">
        <v>46</v>
      </c>
      <c r="I77" s="7">
        <v>210</v>
      </c>
      <c r="J77" s="40">
        <v>39847.69</v>
      </c>
      <c r="K77" s="7">
        <v>52</v>
      </c>
      <c r="L77" s="7">
        <v>693</v>
      </c>
      <c r="M77" s="7">
        <v>801</v>
      </c>
      <c r="N77" s="40">
        <v>615855</v>
      </c>
      <c r="O77" s="7"/>
      <c r="P77" s="7"/>
      <c r="Q77" s="40"/>
      <c r="R77" s="7">
        <v>3232</v>
      </c>
      <c r="S77" s="40">
        <v>8694086</v>
      </c>
    </row>
    <row r="78" spans="2:19" s="1" customFormat="1" ht="15" customHeight="1">
      <c r="B78" s="224"/>
      <c r="C78" s="224"/>
      <c r="D78" s="6" t="s">
        <v>1935</v>
      </c>
      <c r="E78" s="7">
        <v>1626</v>
      </c>
      <c r="F78" s="7">
        <v>43642</v>
      </c>
      <c r="G78" s="40">
        <v>10295778</v>
      </c>
      <c r="H78" s="7">
        <v>303</v>
      </c>
      <c r="I78" s="7">
        <v>5674</v>
      </c>
      <c r="J78" s="40">
        <v>826188.31999999983</v>
      </c>
      <c r="K78" s="7"/>
      <c r="L78" s="7"/>
      <c r="M78" s="7"/>
      <c r="N78" s="40"/>
      <c r="O78" s="7"/>
      <c r="P78" s="7"/>
      <c r="Q78" s="40"/>
      <c r="R78" s="7">
        <v>1626</v>
      </c>
      <c r="S78" s="40">
        <v>10295778</v>
      </c>
    </row>
    <row r="79" spans="2:19" s="1" customFormat="1" ht="15" customHeight="1">
      <c r="B79" s="224"/>
      <c r="C79" s="224"/>
      <c r="D79" s="6" t="s">
        <v>1936</v>
      </c>
      <c r="E79" s="7">
        <v>130</v>
      </c>
      <c r="F79" s="7">
        <v>385</v>
      </c>
      <c r="G79" s="40">
        <v>113776</v>
      </c>
      <c r="H79" s="7"/>
      <c r="I79" s="7">
        <v>0</v>
      </c>
      <c r="J79" s="40"/>
      <c r="K79" s="7"/>
      <c r="L79" s="7"/>
      <c r="M79" s="7"/>
      <c r="N79" s="40"/>
      <c r="O79" s="7"/>
      <c r="P79" s="7"/>
      <c r="Q79" s="40"/>
      <c r="R79" s="7">
        <v>130</v>
      </c>
      <c r="S79" s="40">
        <v>113776</v>
      </c>
    </row>
    <row r="80" spans="2:19" s="1" customFormat="1" ht="15" customHeight="1">
      <c r="B80" s="226" t="s">
        <v>1951</v>
      </c>
      <c r="C80" s="226"/>
      <c r="D80" s="226"/>
      <c r="E80" s="10">
        <v>4295</v>
      </c>
      <c r="F80" s="10">
        <v>61048</v>
      </c>
      <c r="G80" s="43">
        <v>18487785</v>
      </c>
      <c r="H80" s="10">
        <v>349</v>
      </c>
      <c r="I80" s="10">
        <v>5884</v>
      </c>
      <c r="J80" s="43">
        <v>866036.00999999978</v>
      </c>
      <c r="K80" s="10">
        <v>52</v>
      </c>
      <c r="L80" s="10">
        <v>693</v>
      </c>
      <c r="M80" s="10">
        <v>801</v>
      </c>
      <c r="N80" s="43">
        <v>615855</v>
      </c>
      <c r="O80" s="10"/>
      <c r="P80" s="10"/>
      <c r="Q80" s="43"/>
      <c r="R80" s="10">
        <v>4988</v>
      </c>
      <c r="S80" s="43">
        <v>19103640</v>
      </c>
    </row>
    <row r="81" spans="2:19" s="1" customFormat="1" ht="9.75" customHeight="1">
      <c r="B81" s="17"/>
      <c r="C81" s="93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</row>
    <row r="82" spans="2:19" s="1" customFormat="1" ht="15" customHeight="1">
      <c r="B82" s="224" t="s">
        <v>1119</v>
      </c>
      <c r="C82" s="224" t="s">
        <v>64</v>
      </c>
      <c r="D82" s="6" t="s">
        <v>1934</v>
      </c>
      <c r="E82" s="7">
        <v>5636</v>
      </c>
      <c r="F82" s="7">
        <v>35923</v>
      </c>
      <c r="G82" s="40">
        <v>34774906</v>
      </c>
      <c r="H82" s="7">
        <v>192</v>
      </c>
      <c r="I82" s="7">
        <v>1927</v>
      </c>
      <c r="J82" s="40">
        <v>541337.31000000006</v>
      </c>
      <c r="K82" s="7">
        <v>110</v>
      </c>
      <c r="L82" s="7">
        <v>1460</v>
      </c>
      <c r="M82" s="7">
        <v>1599</v>
      </c>
      <c r="N82" s="40">
        <v>2408657</v>
      </c>
      <c r="O82" s="7">
        <v>692</v>
      </c>
      <c r="P82" s="7">
        <v>722</v>
      </c>
      <c r="Q82" s="40">
        <v>712825</v>
      </c>
      <c r="R82" s="7">
        <v>7788</v>
      </c>
      <c r="S82" s="40">
        <v>37896388</v>
      </c>
    </row>
    <row r="83" spans="2:19" s="1" customFormat="1" ht="15" customHeight="1">
      <c r="B83" s="224"/>
      <c r="C83" s="224"/>
      <c r="D83" s="6" t="s">
        <v>1935</v>
      </c>
      <c r="E83" s="7">
        <v>1290</v>
      </c>
      <c r="F83" s="7">
        <v>17446</v>
      </c>
      <c r="G83" s="40">
        <v>4504915</v>
      </c>
      <c r="H83" s="7">
        <v>86</v>
      </c>
      <c r="I83" s="7">
        <v>771</v>
      </c>
      <c r="J83" s="40">
        <v>137984.47999999998</v>
      </c>
      <c r="K83" s="7"/>
      <c r="L83" s="7"/>
      <c r="M83" s="7"/>
      <c r="N83" s="40"/>
      <c r="O83" s="7"/>
      <c r="P83" s="7"/>
      <c r="Q83" s="40"/>
      <c r="R83" s="7">
        <v>1290</v>
      </c>
      <c r="S83" s="40">
        <v>4504915</v>
      </c>
    </row>
    <row r="84" spans="2:19" s="1" customFormat="1" ht="15" customHeight="1">
      <c r="B84" s="224"/>
      <c r="C84" s="224"/>
      <c r="D84" s="6" t="s">
        <v>1936</v>
      </c>
      <c r="E84" s="7">
        <v>100</v>
      </c>
      <c r="F84" s="7">
        <v>293</v>
      </c>
      <c r="G84" s="40">
        <v>75200</v>
      </c>
      <c r="H84" s="7"/>
      <c r="I84" s="7">
        <v>0</v>
      </c>
      <c r="J84" s="40"/>
      <c r="K84" s="7"/>
      <c r="L84" s="7"/>
      <c r="M84" s="7"/>
      <c r="N84" s="40"/>
      <c r="O84" s="7"/>
      <c r="P84" s="7"/>
      <c r="Q84" s="40"/>
      <c r="R84" s="7">
        <v>100</v>
      </c>
      <c r="S84" s="40">
        <v>75200</v>
      </c>
    </row>
    <row r="85" spans="2:19" s="1" customFormat="1" ht="15" customHeight="1">
      <c r="B85" s="226" t="s">
        <v>1952</v>
      </c>
      <c r="C85" s="226"/>
      <c r="D85" s="226"/>
      <c r="E85" s="10">
        <v>7026</v>
      </c>
      <c r="F85" s="10">
        <v>53662</v>
      </c>
      <c r="G85" s="43">
        <v>39355021</v>
      </c>
      <c r="H85" s="10">
        <v>278</v>
      </c>
      <c r="I85" s="10">
        <v>2698</v>
      </c>
      <c r="J85" s="43">
        <v>679321.79</v>
      </c>
      <c r="K85" s="10">
        <v>110</v>
      </c>
      <c r="L85" s="10">
        <v>1460</v>
      </c>
      <c r="M85" s="10">
        <v>1599</v>
      </c>
      <c r="N85" s="43">
        <v>2408657</v>
      </c>
      <c r="O85" s="10">
        <v>692</v>
      </c>
      <c r="P85" s="10">
        <v>722</v>
      </c>
      <c r="Q85" s="43">
        <v>712825</v>
      </c>
      <c r="R85" s="10">
        <v>9178</v>
      </c>
      <c r="S85" s="43">
        <v>42476503</v>
      </c>
    </row>
    <row r="86" spans="2:19" s="1" customFormat="1" ht="9.75" customHeight="1">
      <c r="B86" s="17"/>
      <c r="C86" s="93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</row>
    <row r="87" spans="2:19" s="1" customFormat="1" ht="15" customHeight="1">
      <c r="B87" s="224" t="s">
        <v>1953</v>
      </c>
      <c r="C87" s="224" t="s">
        <v>65</v>
      </c>
      <c r="D87" s="6" t="s">
        <v>1934</v>
      </c>
      <c r="E87" s="7">
        <v>2282</v>
      </c>
      <c r="F87" s="7">
        <v>11359</v>
      </c>
      <c r="G87" s="40">
        <v>12088429</v>
      </c>
      <c r="H87" s="7">
        <v>39</v>
      </c>
      <c r="I87" s="7">
        <v>376</v>
      </c>
      <c r="J87" s="40">
        <v>81655.08</v>
      </c>
      <c r="K87" s="7">
        <v>165</v>
      </c>
      <c r="L87" s="7">
        <v>3292</v>
      </c>
      <c r="M87" s="7">
        <v>3306</v>
      </c>
      <c r="N87" s="40">
        <v>6306620</v>
      </c>
      <c r="O87" s="7">
        <v>1685</v>
      </c>
      <c r="P87" s="7">
        <v>1687</v>
      </c>
      <c r="Q87" s="40">
        <v>3831459</v>
      </c>
      <c r="R87" s="7">
        <v>7259</v>
      </c>
      <c r="S87" s="40">
        <v>22226508</v>
      </c>
    </row>
    <row r="88" spans="2:19" s="1" customFormat="1" ht="15" customHeight="1">
      <c r="B88" s="224"/>
      <c r="C88" s="224"/>
      <c r="D88" s="6" t="s">
        <v>1935</v>
      </c>
      <c r="E88" s="7">
        <v>902</v>
      </c>
      <c r="F88" s="7">
        <v>19025</v>
      </c>
      <c r="G88" s="40">
        <v>4718090</v>
      </c>
      <c r="H88" s="7">
        <v>263</v>
      </c>
      <c r="I88" s="7">
        <v>1684</v>
      </c>
      <c r="J88" s="40">
        <v>291800.49</v>
      </c>
      <c r="K88" s="7"/>
      <c r="L88" s="7"/>
      <c r="M88" s="7"/>
      <c r="N88" s="40"/>
      <c r="O88" s="7"/>
      <c r="P88" s="7"/>
      <c r="Q88" s="40"/>
      <c r="R88" s="7">
        <v>902</v>
      </c>
      <c r="S88" s="40">
        <v>4718090</v>
      </c>
    </row>
    <row r="89" spans="2:19" s="1" customFormat="1" ht="15" customHeight="1">
      <c r="B89" s="224"/>
      <c r="C89" s="224"/>
      <c r="D89" s="6" t="s">
        <v>1936</v>
      </c>
      <c r="E89" s="7">
        <v>7</v>
      </c>
      <c r="F89" s="7">
        <v>22</v>
      </c>
      <c r="G89" s="40">
        <v>5077</v>
      </c>
      <c r="H89" s="7"/>
      <c r="I89" s="7">
        <v>0</v>
      </c>
      <c r="J89" s="40"/>
      <c r="K89" s="7"/>
      <c r="L89" s="7"/>
      <c r="M89" s="7"/>
      <c r="N89" s="40"/>
      <c r="O89" s="7"/>
      <c r="P89" s="7"/>
      <c r="Q89" s="40"/>
      <c r="R89" s="7">
        <v>7</v>
      </c>
      <c r="S89" s="40">
        <v>5077</v>
      </c>
    </row>
    <row r="90" spans="2:19" s="1" customFormat="1" ht="15" customHeight="1">
      <c r="B90" s="226" t="s">
        <v>1954</v>
      </c>
      <c r="C90" s="226"/>
      <c r="D90" s="226"/>
      <c r="E90" s="10">
        <v>3191</v>
      </c>
      <c r="F90" s="10">
        <v>30406</v>
      </c>
      <c r="G90" s="43">
        <v>16811596</v>
      </c>
      <c r="H90" s="10">
        <v>302</v>
      </c>
      <c r="I90" s="10">
        <v>2060</v>
      </c>
      <c r="J90" s="43">
        <v>373455.57000000007</v>
      </c>
      <c r="K90" s="10">
        <v>165</v>
      </c>
      <c r="L90" s="10">
        <v>3292</v>
      </c>
      <c r="M90" s="10">
        <v>3306</v>
      </c>
      <c r="N90" s="43">
        <v>6306620</v>
      </c>
      <c r="O90" s="10">
        <v>1685</v>
      </c>
      <c r="P90" s="10">
        <v>1687</v>
      </c>
      <c r="Q90" s="43">
        <v>3831459</v>
      </c>
      <c r="R90" s="10">
        <v>8168</v>
      </c>
      <c r="S90" s="43">
        <v>26949675</v>
      </c>
    </row>
    <row r="91" spans="2:19" s="1" customFormat="1" ht="9.75" customHeight="1">
      <c r="B91" s="17"/>
      <c r="C91" s="93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</row>
    <row r="92" spans="2:19" s="1" customFormat="1" ht="15" customHeight="1">
      <c r="B92" s="224" t="s">
        <v>1120</v>
      </c>
      <c r="C92" s="224" t="s">
        <v>66</v>
      </c>
      <c r="D92" s="6" t="s">
        <v>1934</v>
      </c>
      <c r="E92" s="7">
        <v>3</v>
      </c>
      <c r="F92" s="7">
        <v>83</v>
      </c>
      <c r="G92" s="40">
        <v>14203</v>
      </c>
      <c r="H92" s="7">
        <v>2</v>
      </c>
      <c r="I92" s="7">
        <v>46</v>
      </c>
      <c r="J92" s="40">
        <v>5751.29</v>
      </c>
      <c r="K92" s="7">
        <v>1</v>
      </c>
      <c r="L92" s="7"/>
      <c r="M92" s="7"/>
      <c r="N92" s="40"/>
      <c r="O92" s="7">
        <v>5</v>
      </c>
      <c r="P92" s="7">
        <v>5</v>
      </c>
      <c r="Q92" s="40">
        <v>1125</v>
      </c>
      <c r="R92" s="7">
        <v>8</v>
      </c>
      <c r="S92" s="40">
        <v>15328</v>
      </c>
    </row>
    <row r="93" spans="2:19" s="1" customFormat="1" ht="15" customHeight="1">
      <c r="B93" s="224"/>
      <c r="C93" s="224"/>
      <c r="D93" s="6" t="s">
        <v>1935</v>
      </c>
      <c r="E93" s="7">
        <v>937</v>
      </c>
      <c r="F93" s="7">
        <v>37777</v>
      </c>
      <c r="G93" s="40">
        <v>10646522</v>
      </c>
      <c r="H93" s="7">
        <v>361</v>
      </c>
      <c r="I93" s="7">
        <v>6797</v>
      </c>
      <c r="J93" s="40">
        <v>1172939.6100000003</v>
      </c>
      <c r="K93" s="7"/>
      <c r="L93" s="7"/>
      <c r="M93" s="7"/>
      <c r="N93" s="40"/>
      <c r="O93" s="7">
        <v>9</v>
      </c>
      <c r="P93" s="7">
        <v>892</v>
      </c>
      <c r="Q93" s="40">
        <v>242726</v>
      </c>
      <c r="R93" s="7">
        <v>946</v>
      </c>
      <c r="S93" s="40">
        <v>10889248</v>
      </c>
    </row>
    <row r="94" spans="2:19" s="1" customFormat="1" ht="15" customHeight="1">
      <c r="B94" s="224"/>
      <c r="C94" s="224"/>
      <c r="D94" s="6" t="s">
        <v>1936</v>
      </c>
      <c r="E94" s="7">
        <v>210</v>
      </c>
      <c r="F94" s="7">
        <v>3153</v>
      </c>
      <c r="G94" s="40">
        <v>822243</v>
      </c>
      <c r="H94" s="7"/>
      <c r="I94" s="7">
        <v>0</v>
      </c>
      <c r="J94" s="40"/>
      <c r="K94" s="7"/>
      <c r="L94" s="7"/>
      <c r="M94" s="7"/>
      <c r="N94" s="40"/>
      <c r="O94" s="7"/>
      <c r="P94" s="7"/>
      <c r="Q94" s="40"/>
      <c r="R94" s="7">
        <v>210</v>
      </c>
      <c r="S94" s="40">
        <v>822243</v>
      </c>
    </row>
    <row r="95" spans="2:19" s="1" customFormat="1" ht="15" customHeight="1">
      <c r="B95" s="226" t="s">
        <v>1955</v>
      </c>
      <c r="C95" s="226"/>
      <c r="D95" s="226"/>
      <c r="E95" s="10">
        <v>1150</v>
      </c>
      <c r="F95" s="10">
        <v>41013</v>
      </c>
      <c r="G95" s="43">
        <v>11482968</v>
      </c>
      <c r="H95" s="10">
        <v>363</v>
      </c>
      <c r="I95" s="10">
        <v>6843</v>
      </c>
      <c r="J95" s="43">
        <v>1178690.9000000004</v>
      </c>
      <c r="K95" s="10">
        <v>1</v>
      </c>
      <c r="L95" s="10"/>
      <c r="M95" s="10"/>
      <c r="N95" s="43"/>
      <c r="O95" s="10">
        <v>14</v>
      </c>
      <c r="P95" s="10">
        <v>897</v>
      </c>
      <c r="Q95" s="43">
        <v>243851</v>
      </c>
      <c r="R95" s="10">
        <v>1164</v>
      </c>
      <c r="S95" s="43">
        <v>11726819</v>
      </c>
    </row>
    <row r="96" spans="2:19" s="1" customFormat="1" ht="9.75" customHeight="1">
      <c r="B96" s="17"/>
      <c r="C96" s="93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</row>
    <row r="97" spans="2:19" s="1" customFormat="1" ht="15" customHeight="1">
      <c r="B97" s="14" t="s">
        <v>979</v>
      </c>
      <c r="C97" s="14" t="s">
        <v>67</v>
      </c>
      <c r="D97" s="6" t="s">
        <v>1935</v>
      </c>
      <c r="E97" s="7">
        <v>648</v>
      </c>
      <c r="F97" s="7">
        <v>20239</v>
      </c>
      <c r="G97" s="40">
        <v>6452954</v>
      </c>
      <c r="H97" s="7">
        <v>49</v>
      </c>
      <c r="I97" s="7">
        <v>397</v>
      </c>
      <c r="J97" s="40">
        <v>75226.160000000033</v>
      </c>
      <c r="K97" s="7"/>
      <c r="L97" s="7"/>
      <c r="M97" s="7"/>
      <c r="N97" s="40"/>
      <c r="O97" s="7"/>
      <c r="P97" s="7"/>
      <c r="Q97" s="40"/>
      <c r="R97" s="7">
        <v>648</v>
      </c>
      <c r="S97" s="40">
        <v>6452954</v>
      </c>
    </row>
    <row r="98" spans="2:19" s="1" customFormat="1" ht="15" customHeight="1">
      <c r="B98" s="226" t="s">
        <v>1956</v>
      </c>
      <c r="C98" s="226"/>
      <c r="D98" s="226"/>
      <c r="E98" s="10">
        <v>648</v>
      </c>
      <c r="F98" s="10">
        <v>20239</v>
      </c>
      <c r="G98" s="43">
        <v>6452954</v>
      </c>
      <c r="H98" s="10">
        <v>49</v>
      </c>
      <c r="I98" s="10">
        <v>397</v>
      </c>
      <c r="J98" s="43">
        <v>75226.160000000033</v>
      </c>
      <c r="K98" s="10"/>
      <c r="L98" s="10"/>
      <c r="M98" s="10"/>
      <c r="N98" s="43"/>
      <c r="O98" s="10"/>
      <c r="P98" s="10"/>
      <c r="Q98" s="43"/>
      <c r="R98" s="10">
        <v>648</v>
      </c>
      <c r="S98" s="43">
        <v>6452954</v>
      </c>
    </row>
    <row r="99" spans="2:19" s="1" customFormat="1" ht="9.75" customHeight="1">
      <c r="B99" s="17"/>
      <c r="C99" s="93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</row>
    <row r="100" spans="2:19" s="1" customFormat="1" ht="15" customHeight="1">
      <c r="B100" s="224" t="s">
        <v>1121</v>
      </c>
      <c r="C100" s="224" t="s">
        <v>68</v>
      </c>
      <c r="D100" s="6" t="s">
        <v>1934</v>
      </c>
      <c r="E100" s="7">
        <v>292</v>
      </c>
      <c r="F100" s="7">
        <v>1667</v>
      </c>
      <c r="G100" s="40">
        <v>1400366</v>
      </c>
      <c r="H100" s="7">
        <v>4</v>
      </c>
      <c r="I100" s="7">
        <v>11</v>
      </c>
      <c r="J100" s="40">
        <v>2450.1299999999992</v>
      </c>
      <c r="K100" s="7"/>
      <c r="L100" s="7">
        <v>1682</v>
      </c>
      <c r="M100" s="7">
        <v>1687</v>
      </c>
      <c r="N100" s="40">
        <v>3047711</v>
      </c>
      <c r="O100" s="7"/>
      <c r="P100" s="7"/>
      <c r="Q100" s="40"/>
      <c r="R100" s="7">
        <v>1974</v>
      </c>
      <c r="S100" s="40">
        <v>4448077</v>
      </c>
    </row>
    <row r="101" spans="2:19" s="1" customFormat="1" ht="15" customHeight="1">
      <c r="B101" s="224"/>
      <c r="C101" s="224"/>
      <c r="D101" s="6" t="s">
        <v>1936</v>
      </c>
      <c r="E101" s="7">
        <v>2</v>
      </c>
      <c r="F101" s="7">
        <v>6</v>
      </c>
      <c r="G101" s="40">
        <v>839</v>
      </c>
      <c r="H101" s="7"/>
      <c r="I101" s="7">
        <v>0</v>
      </c>
      <c r="J101" s="40"/>
      <c r="K101" s="7"/>
      <c r="L101" s="7"/>
      <c r="M101" s="7"/>
      <c r="N101" s="40"/>
      <c r="O101" s="7"/>
      <c r="P101" s="7"/>
      <c r="Q101" s="40"/>
      <c r="R101" s="7">
        <v>2</v>
      </c>
      <c r="S101" s="40">
        <v>839</v>
      </c>
    </row>
    <row r="102" spans="2:19" s="1" customFormat="1" ht="15" customHeight="1">
      <c r="B102" s="226" t="s">
        <v>1957</v>
      </c>
      <c r="C102" s="226"/>
      <c r="D102" s="226"/>
      <c r="E102" s="10">
        <v>294</v>
      </c>
      <c r="F102" s="10">
        <v>1673</v>
      </c>
      <c r="G102" s="43">
        <v>1401205</v>
      </c>
      <c r="H102" s="10">
        <v>4</v>
      </c>
      <c r="I102" s="10">
        <v>11</v>
      </c>
      <c r="J102" s="43">
        <v>2450.1299999999992</v>
      </c>
      <c r="K102" s="10"/>
      <c r="L102" s="10">
        <v>1682</v>
      </c>
      <c r="M102" s="10">
        <v>1687</v>
      </c>
      <c r="N102" s="43">
        <v>3047711</v>
      </c>
      <c r="O102" s="10"/>
      <c r="P102" s="10"/>
      <c r="Q102" s="43"/>
      <c r="R102" s="10">
        <v>1976</v>
      </c>
      <c r="S102" s="43">
        <v>4448916</v>
      </c>
    </row>
    <row r="103" spans="2:19" s="1" customFormat="1" ht="9.75" customHeight="1">
      <c r="B103" s="17"/>
      <c r="C103" s="93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</row>
    <row r="104" spans="2:19" s="1" customFormat="1" ht="15" customHeight="1">
      <c r="B104" s="224" t="s">
        <v>992</v>
      </c>
      <c r="C104" s="224" t="s">
        <v>69</v>
      </c>
      <c r="D104" s="6" t="s">
        <v>1934</v>
      </c>
      <c r="E104" s="7">
        <v>2912</v>
      </c>
      <c r="F104" s="7">
        <v>18951</v>
      </c>
      <c r="G104" s="40">
        <v>23067354</v>
      </c>
      <c r="H104" s="7">
        <v>136</v>
      </c>
      <c r="I104" s="7">
        <v>1268</v>
      </c>
      <c r="J104" s="40">
        <v>666646.8899999999</v>
      </c>
      <c r="K104" s="7">
        <v>88</v>
      </c>
      <c r="L104" s="7">
        <v>1678</v>
      </c>
      <c r="M104" s="7">
        <v>1728</v>
      </c>
      <c r="N104" s="40">
        <v>4440050</v>
      </c>
      <c r="O104" s="7">
        <v>87</v>
      </c>
      <c r="P104" s="7">
        <v>87</v>
      </c>
      <c r="Q104" s="40">
        <v>123307</v>
      </c>
      <c r="R104" s="7">
        <v>4677</v>
      </c>
      <c r="S104" s="40">
        <v>27630711</v>
      </c>
    </row>
    <row r="105" spans="2:19" s="1" customFormat="1" ht="15" customHeight="1">
      <c r="B105" s="224"/>
      <c r="C105" s="224"/>
      <c r="D105" s="6" t="s">
        <v>1936</v>
      </c>
      <c r="E105" s="7">
        <v>26</v>
      </c>
      <c r="F105" s="7">
        <v>78</v>
      </c>
      <c r="G105" s="40">
        <v>14713</v>
      </c>
      <c r="H105" s="7"/>
      <c r="I105" s="7">
        <v>0</v>
      </c>
      <c r="J105" s="40"/>
      <c r="K105" s="7"/>
      <c r="L105" s="7"/>
      <c r="M105" s="7"/>
      <c r="N105" s="40"/>
      <c r="O105" s="7"/>
      <c r="P105" s="7"/>
      <c r="Q105" s="40"/>
      <c r="R105" s="7">
        <v>26</v>
      </c>
      <c r="S105" s="40">
        <v>14713</v>
      </c>
    </row>
    <row r="106" spans="2:19" s="1" customFormat="1" ht="15" customHeight="1">
      <c r="B106" s="226" t="s">
        <v>1958</v>
      </c>
      <c r="C106" s="226"/>
      <c r="D106" s="226"/>
      <c r="E106" s="10">
        <v>2938</v>
      </c>
      <c r="F106" s="10">
        <v>19029</v>
      </c>
      <c r="G106" s="43">
        <v>23082067</v>
      </c>
      <c r="H106" s="10">
        <v>136</v>
      </c>
      <c r="I106" s="10">
        <v>1268</v>
      </c>
      <c r="J106" s="43">
        <v>666646.8899999999</v>
      </c>
      <c r="K106" s="10">
        <v>88</v>
      </c>
      <c r="L106" s="10">
        <v>1678</v>
      </c>
      <c r="M106" s="10">
        <v>1728</v>
      </c>
      <c r="N106" s="43">
        <v>4440050</v>
      </c>
      <c r="O106" s="10">
        <v>87</v>
      </c>
      <c r="P106" s="10">
        <v>87</v>
      </c>
      <c r="Q106" s="43">
        <v>123307</v>
      </c>
      <c r="R106" s="10">
        <v>4703</v>
      </c>
      <c r="S106" s="43">
        <v>27645424</v>
      </c>
    </row>
    <row r="107" spans="2:19" s="1" customFormat="1" ht="9.75" customHeight="1">
      <c r="B107" s="17"/>
      <c r="C107" s="93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</row>
    <row r="108" spans="2:19" s="1" customFormat="1" ht="15" customHeight="1">
      <c r="B108" s="224" t="s">
        <v>1959</v>
      </c>
      <c r="C108" s="224" t="s">
        <v>70</v>
      </c>
      <c r="D108" s="6" t="s">
        <v>1934</v>
      </c>
      <c r="E108" s="7">
        <v>2902</v>
      </c>
      <c r="F108" s="7">
        <v>30077</v>
      </c>
      <c r="G108" s="40">
        <v>14371420</v>
      </c>
      <c r="H108" s="7">
        <v>264</v>
      </c>
      <c r="I108" s="7">
        <v>2423</v>
      </c>
      <c r="J108" s="40">
        <v>536973.14999999991</v>
      </c>
      <c r="K108" s="7">
        <v>71</v>
      </c>
      <c r="L108" s="7">
        <v>1019</v>
      </c>
      <c r="M108" s="7">
        <v>1124</v>
      </c>
      <c r="N108" s="40">
        <v>1727748</v>
      </c>
      <c r="O108" s="7">
        <v>760</v>
      </c>
      <c r="P108" s="7">
        <v>799</v>
      </c>
      <c r="Q108" s="40">
        <v>1334107</v>
      </c>
      <c r="R108" s="7">
        <v>4681</v>
      </c>
      <c r="S108" s="40">
        <v>17433275</v>
      </c>
    </row>
    <row r="109" spans="2:19" s="1" customFormat="1" ht="15" customHeight="1">
      <c r="B109" s="224"/>
      <c r="C109" s="224"/>
      <c r="D109" s="6" t="s">
        <v>1935</v>
      </c>
      <c r="E109" s="7">
        <v>297</v>
      </c>
      <c r="F109" s="7">
        <v>4819</v>
      </c>
      <c r="G109" s="40">
        <v>1268902</v>
      </c>
      <c r="H109" s="7">
        <v>18</v>
      </c>
      <c r="I109" s="7">
        <v>134</v>
      </c>
      <c r="J109" s="40">
        <v>19759.080000000002</v>
      </c>
      <c r="K109" s="7"/>
      <c r="L109" s="7"/>
      <c r="M109" s="7"/>
      <c r="N109" s="40"/>
      <c r="O109" s="7"/>
      <c r="P109" s="7"/>
      <c r="Q109" s="40"/>
      <c r="R109" s="7">
        <v>297</v>
      </c>
      <c r="S109" s="40">
        <v>1268902</v>
      </c>
    </row>
    <row r="110" spans="2:19" s="1" customFormat="1" ht="15" customHeight="1">
      <c r="B110" s="224"/>
      <c r="C110" s="224"/>
      <c r="D110" s="6" t="s">
        <v>1936</v>
      </c>
      <c r="E110" s="7">
        <v>77</v>
      </c>
      <c r="F110" s="7">
        <v>599</v>
      </c>
      <c r="G110" s="40">
        <v>99328</v>
      </c>
      <c r="H110" s="7">
        <v>1</v>
      </c>
      <c r="I110" s="7">
        <v>17</v>
      </c>
      <c r="J110" s="40">
        <v>1599.3999999999996</v>
      </c>
      <c r="K110" s="7"/>
      <c r="L110" s="7"/>
      <c r="M110" s="7"/>
      <c r="N110" s="40"/>
      <c r="O110" s="7"/>
      <c r="P110" s="7"/>
      <c r="Q110" s="40"/>
      <c r="R110" s="7">
        <v>77</v>
      </c>
      <c r="S110" s="40">
        <v>99328</v>
      </c>
    </row>
    <row r="111" spans="2:19" s="1" customFormat="1" ht="15" customHeight="1">
      <c r="B111" s="226" t="s">
        <v>1960</v>
      </c>
      <c r="C111" s="226"/>
      <c r="D111" s="226"/>
      <c r="E111" s="10">
        <v>3276</v>
      </c>
      <c r="F111" s="10">
        <v>35495</v>
      </c>
      <c r="G111" s="43">
        <v>15739650</v>
      </c>
      <c r="H111" s="10">
        <v>283</v>
      </c>
      <c r="I111" s="10">
        <v>2574</v>
      </c>
      <c r="J111" s="43">
        <v>558331.62999999989</v>
      </c>
      <c r="K111" s="10">
        <v>71</v>
      </c>
      <c r="L111" s="10">
        <v>1019</v>
      </c>
      <c r="M111" s="10">
        <v>1124</v>
      </c>
      <c r="N111" s="43">
        <v>1727748</v>
      </c>
      <c r="O111" s="10">
        <v>760</v>
      </c>
      <c r="P111" s="10">
        <v>799</v>
      </c>
      <c r="Q111" s="43">
        <v>1334107</v>
      </c>
      <c r="R111" s="10">
        <v>5055</v>
      </c>
      <c r="S111" s="43">
        <v>18801505</v>
      </c>
    </row>
    <row r="112" spans="2:19" s="1" customFormat="1" ht="9.75" customHeight="1">
      <c r="B112" s="17"/>
      <c r="C112" s="93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</row>
    <row r="113" spans="2:19" s="1" customFormat="1" ht="15" customHeight="1">
      <c r="B113" s="224" t="s">
        <v>1126</v>
      </c>
      <c r="C113" s="224" t="s">
        <v>71</v>
      </c>
      <c r="D113" s="6" t="s">
        <v>1934</v>
      </c>
      <c r="E113" s="7">
        <v>1692</v>
      </c>
      <c r="F113" s="7">
        <v>8246</v>
      </c>
      <c r="G113" s="40">
        <v>12384452</v>
      </c>
      <c r="H113" s="7">
        <v>26</v>
      </c>
      <c r="I113" s="7">
        <v>280</v>
      </c>
      <c r="J113" s="40">
        <v>59942.47</v>
      </c>
      <c r="K113" s="7">
        <v>8</v>
      </c>
      <c r="L113" s="7">
        <v>1082</v>
      </c>
      <c r="M113" s="7">
        <v>1085</v>
      </c>
      <c r="N113" s="40">
        <v>2014325</v>
      </c>
      <c r="O113" s="7">
        <v>116</v>
      </c>
      <c r="P113" s="7">
        <v>116</v>
      </c>
      <c r="Q113" s="40">
        <v>173850</v>
      </c>
      <c r="R113" s="7">
        <v>2890</v>
      </c>
      <c r="S113" s="40">
        <v>14572627</v>
      </c>
    </row>
    <row r="114" spans="2:19" s="1" customFormat="1" ht="15" customHeight="1">
      <c r="B114" s="224"/>
      <c r="C114" s="224"/>
      <c r="D114" s="6" t="s">
        <v>1935</v>
      </c>
      <c r="E114" s="7">
        <v>1503</v>
      </c>
      <c r="F114" s="7">
        <v>22721</v>
      </c>
      <c r="G114" s="40">
        <v>5804304</v>
      </c>
      <c r="H114" s="7">
        <v>83</v>
      </c>
      <c r="I114" s="7">
        <v>580</v>
      </c>
      <c r="J114" s="40">
        <v>94444.77999999997</v>
      </c>
      <c r="K114" s="7"/>
      <c r="L114" s="7"/>
      <c r="M114" s="7"/>
      <c r="N114" s="40"/>
      <c r="O114" s="7"/>
      <c r="P114" s="7"/>
      <c r="Q114" s="40"/>
      <c r="R114" s="7">
        <v>1503</v>
      </c>
      <c r="S114" s="40">
        <v>5804304</v>
      </c>
    </row>
    <row r="115" spans="2:19" s="1" customFormat="1" ht="15" customHeight="1">
      <c r="B115" s="224"/>
      <c r="C115" s="224"/>
      <c r="D115" s="6" t="s">
        <v>1936</v>
      </c>
      <c r="E115" s="7">
        <v>85</v>
      </c>
      <c r="F115" s="7">
        <v>1548</v>
      </c>
      <c r="G115" s="40">
        <v>243622</v>
      </c>
      <c r="H115" s="7"/>
      <c r="I115" s="7">
        <v>0</v>
      </c>
      <c r="J115" s="40"/>
      <c r="K115" s="7"/>
      <c r="L115" s="7"/>
      <c r="M115" s="7"/>
      <c r="N115" s="40"/>
      <c r="O115" s="7"/>
      <c r="P115" s="7"/>
      <c r="Q115" s="40"/>
      <c r="R115" s="7">
        <v>85</v>
      </c>
      <c r="S115" s="40">
        <v>243622</v>
      </c>
    </row>
    <row r="116" spans="2:19" s="1" customFormat="1" ht="15" customHeight="1">
      <c r="B116" s="226" t="s">
        <v>1961</v>
      </c>
      <c r="C116" s="226"/>
      <c r="D116" s="226"/>
      <c r="E116" s="10">
        <v>3280</v>
      </c>
      <c r="F116" s="10">
        <v>32515</v>
      </c>
      <c r="G116" s="43">
        <v>18432378</v>
      </c>
      <c r="H116" s="10">
        <v>109</v>
      </c>
      <c r="I116" s="10">
        <v>860</v>
      </c>
      <c r="J116" s="43">
        <v>154387.25</v>
      </c>
      <c r="K116" s="10">
        <v>8</v>
      </c>
      <c r="L116" s="10">
        <v>1082</v>
      </c>
      <c r="M116" s="10">
        <v>1085</v>
      </c>
      <c r="N116" s="43">
        <v>2014325</v>
      </c>
      <c r="O116" s="10">
        <v>116</v>
      </c>
      <c r="P116" s="10">
        <v>116</v>
      </c>
      <c r="Q116" s="43">
        <v>173850</v>
      </c>
      <c r="R116" s="10">
        <v>4478</v>
      </c>
      <c r="S116" s="43">
        <v>20620553</v>
      </c>
    </row>
    <row r="117" spans="2:19" s="1" customFormat="1" ht="9.75" customHeight="1">
      <c r="B117" s="17"/>
      <c r="C117" s="93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</row>
    <row r="118" spans="2:19" s="1" customFormat="1" ht="15" customHeight="1">
      <c r="B118" s="224" t="s">
        <v>1128</v>
      </c>
      <c r="C118" s="224" t="s">
        <v>72</v>
      </c>
      <c r="D118" s="6" t="s">
        <v>1934</v>
      </c>
      <c r="E118" s="7">
        <v>3651</v>
      </c>
      <c r="F118" s="7">
        <v>17343</v>
      </c>
      <c r="G118" s="40">
        <v>11197517</v>
      </c>
      <c r="H118" s="7">
        <v>110</v>
      </c>
      <c r="I118" s="7">
        <v>771</v>
      </c>
      <c r="J118" s="40">
        <v>168762.39</v>
      </c>
      <c r="K118" s="7">
        <v>57</v>
      </c>
      <c r="L118" s="7">
        <v>1539</v>
      </c>
      <c r="M118" s="7">
        <v>1587</v>
      </c>
      <c r="N118" s="40">
        <v>2302878</v>
      </c>
      <c r="O118" s="7">
        <v>638</v>
      </c>
      <c r="P118" s="7">
        <v>643</v>
      </c>
      <c r="Q118" s="40">
        <v>939214</v>
      </c>
      <c r="R118" s="7">
        <v>5828</v>
      </c>
      <c r="S118" s="40">
        <v>14439609</v>
      </c>
    </row>
    <row r="119" spans="2:19" s="1" customFormat="1" ht="15" customHeight="1">
      <c r="B119" s="224"/>
      <c r="C119" s="224"/>
      <c r="D119" s="6" t="s">
        <v>1935</v>
      </c>
      <c r="E119" s="7">
        <v>357</v>
      </c>
      <c r="F119" s="7">
        <v>5925</v>
      </c>
      <c r="G119" s="40">
        <v>1685931</v>
      </c>
      <c r="H119" s="7">
        <v>32</v>
      </c>
      <c r="I119" s="7">
        <v>271</v>
      </c>
      <c r="J119" s="40">
        <v>40556.359999999986</v>
      </c>
      <c r="K119" s="7"/>
      <c r="L119" s="7"/>
      <c r="M119" s="7"/>
      <c r="N119" s="40"/>
      <c r="O119" s="7"/>
      <c r="P119" s="7"/>
      <c r="Q119" s="40"/>
      <c r="R119" s="7">
        <v>357</v>
      </c>
      <c r="S119" s="40">
        <v>1685931</v>
      </c>
    </row>
    <row r="120" spans="2:19" s="1" customFormat="1" ht="15" customHeight="1">
      <c r="B120" s="224"/>
      <c r="C120" s="224"/>
      <c r="D120" s="6" t="s">
        <v>1936</v>
      </c>
      <c r="E120" s="7">
        <v>56</v>
      </c>
      <c r="F120" s="7">
        <v>466</v>
      </c>
      <c r="G120" s="40">
        <v>80989</v>
      </c>
      <c r="H120" s="7">
        <v>1</v>
      </c>
      <c r="I120" s="7">
        <v>6</v>
      </c>
      <c r="J120" s="40">
        <v>564.39999999999964</v>
      </c>
      <c r="K120" s="7"/>
      <c r="L120" s="7"/>
      <c r="M120" s="7"/>
      <c r="N120" s="40"/>
      <c r="O120" s="7"/>
      <c r="P120" s="7"/>
      <c r="Q120" s="40"/>
      <c r="R120" s="7">
        <v>56</v>
      </c>
      <c r="S120" s="40">
        <v>80989</v>
      </c>
    </row>
    <row r="121" spans="2:19" s="1" customFormat="1" ht="15" customHeight="1">
      <c r="B121" s="226" t="s">
        <v>1962</v>
      </c>
      <c r="C121" s="226"/>
      <c r="D121" s="226"/>
      <c r="E121" s="10">
        <v>4064</v>
      </c>
      <c r="F121" s="10">
        <v>23734</v>
      </c>
      <c r="G121" s="43">
        <v>12964437</v>
      </c>
      <c r="H121" s="10">
        <v>143</v>
      </c>
      <c r="I121" s="10">
        <v>1048</v>
      </c>
      <c r="J121" s="43">
        <v>209883.15000000002</v>
      </c>
      <c r="K121" s="10">
        <v>57</v>
      </c>
      <c r="L121" s="10">
        <v>1539</v>
      </c>
      <c r="M121" s="10">
        <v>1587</v>
      </c>
      <c r="N121" s="43">
        <v>2302878</v>
      </c>
      <c r="O121" s="10">
        <v>638</v>
      </c>
      <c r="P121" s="10">
        <v>643</v>
      </c>
      <c r="Q121" s="43">
        <v>939214</v>
      </c>
      <c r="R121" s="10">
        <v>6241</v>
      </c>
      <c r="S121" s="43">
        <v>16206529</v>
      </c>
    </row>
    <row r="122" spans="2:19" s="1" customFormat="1" ht="9.75" customHeight="1">
      <c r="B122" s="17"/>
      <c r="C122" s="93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</row>
    <row r="123" spans="2:19" s="1" customFormat="1" ht="15" customHeight="1">
      <c r="B123" s="14" t="s">
        <v>1131</v>
      </c>
      <c r="C123" s="14" t="s">
        <v>73</v>
      </c>
      <c r="D123" s="6" t="s">
        <v>1934</v>
      </c>
      <c r="E123" s="7">
        <v>146</v>
      </c>
      <c r="F123" s="7">
        <v>335</v>
      </c>
      <c r="G123" s="40">
        <v>393309</v>
      </c>
      <c r="H123" s="7"/>
      <c r="I123" s="7">
        <v>0</v>
      </c>
      <c r="J123" s="40"/>
      <c r="K123" s="7"/>
      <c r="L123" s="7">
        <v>185</v>
      </c>
      <c r="M123" s="7">
        <v>186</v>
      </c>
      <c r="N123" s="40">
        <v>248708</v>
      </c>
      <c r="O123" s="7">
        <v>1508</v>
      </c>
      <c r="P123" s="7">
        <v>1508</v>
      </c>
      <c r="Q123" s="40">
        <v>1983158</v>
      </c>
      <c r="R123" s="7">
        <v>1839</v>
      </c>
      <c r="S123" s="40">
        <v>2625175</v>
      </c>
    </row>
    <row r="124" spans="2:19" s="1" customFormat="1" ht="15" customHeight="1">
      <c r="B124" s="226" t="s">
        <v>1963</v>
      </c>
      <c r="C124" s="226"/>
      <c r="D124" s="226"/>
      <c r="E124" s="10">
        <v>146</v>
      </c>
      <c r="F124" s="10">
        <v>335</v>
      </c>
      <c r="G124" s="43">
        <v>393309</v>
      </c>
      <c r="H124" s="10"/>
      <c r="I124" s="10">
        <v>0</v>
      </c>
      <c r="J124" s="43"/>
      <c r="K124" s="10"/>
      <c r="L124" s="10">
        <v>185</v>
      </c>
      <c r="M124" s="10">
        <v>186</v>
      </c>
      <c r="N124" s="43">
        <v>248708</v>
      </c>
      <c r="O124" s="10">
        <v>1508</v>
      </c>
      <c r="P124" s="10">
        <v>1508</v>
      </c>
      <c r="Q124" s="43">
        <v>1983158</v>
      </c>
      <c r="R124" s="10">
        <v>1839</v>
      </c>
      <c r="S124" s="43">
        <v>2625175</v>
      </c>
    </row>
    <row r="125" spans="2:19" s="1" customFormat="1" ht="9.75" customHeight="1">
      <c r="B125" s="17"/>
      <c r="C125" s="93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</row>
    <row r="126" spans="2:19" s="1" customFormat="1" ht="15" customHeight="1">
      <c r="B126" s="224" t="s">
        <v>1132</v>
      </c>
      <c r="C126" s="224" t="s">
        <v>74</v>
      </c>
      <c r="D126" s="6" t="s">
        <v>1934</v>
      </c>
      <c r="E126" s="7">
        <v>559</v>
      </c>
      <c r="F126" s="7">
        <v>4484</v>
      </c>
      <c r="G126" s="40">
        <v>1868556</v>
      </c>
      <c r="H126" s="7">
        <v>53</v>
      </c>
      <c r="I126" s="7">
        <v>395</v>
      </c>
      <c r="J126" s="40">
        <v>61484.78</v>
      </c>
      <c r="K126" s="7">
        <v>10</v>
      </c>
      <c r="L126" s="7">
        <v>107</v>
      </c>
      <c r="M126" s="7">
        <v>115</v>
      </c>
      <c r="N126" s="40">
        <v>179042</v>
      </c>
      <c r="O126" s="7">
        <v>549</v>
      </c>
      <c r="P126" s="7">
        <v>549</v>
      </c>
      <c r="Q126" s="40">
        <v>635755</v>
      </c>
      <c r="R126" s="7">
        <v>1215</v>
      </c>
      <c r="S126" s="40">
        <v>2683353</v>
      </c>
    </row>
    <row r="127" spans="2:19" s="1" customFormat="1" ht="15" customHeight="1">
      <c r="B127" s="224"/>
      <c r="C127" s="224"/>
      <c r="D127" s="6" t="s">
        <v>1935</v>
      </c>
      <c r="E127" s="7">
        <v>756</v>
      </c>
      <c r="F127" s="7">
        <v>16918</v>
      </c>
      <c r="G127" s="40">
        <v>4447490</v>
      </c>
      <c r="H127" s="7">
        <v>317</v>
      </c>
      <c r="I127" s="7">
        <v>1689</v>
      </c>
      <c r="J127" s="40">
        <v>269983.77</v>
      </c>
      <c r="K127" s="7"/>
      <c r="L127" s="7"/>
      <c r="M127" s="7"/>
      <c r="N127" s="40"/>
      <c r="O127" s="7"/>
      <c r="P127" s="7"/>
      <c r="Q127" s="40"/>
      <c r="R127" s="7">
        <v>756</v>
      </c>
      <c r="S127" s="40">
        <v>4447490</v>
      </c>
    </row>
    <row r="128" spans="2:19" s="1" customFormat="1" ht="15" customHeight="1">
      <c r="B128" s="224"/>
      <c r="C128" s="224"/>
      <c r="D128" s="6" t="s">
        <v>1936</v>
      </c>
      <c r="E128" s="7">
        <v>202</v>
      </c>
      <c r="F128" s="7">
        <v>7710</v>
      </c>
      <c r="G128" s="40">
        <v>1192739</v>
      </c>
      <c r="H128" s="7">
        <v>16</v>
      </c>
      <c r="I128" s="7">
        <v>135</v>
      </c>
      <c r="J128" s="40">
        <v>11943.399999999994</v>
      </c>
      <c r="K128" s="7"/>
      <c r="L128" s="7"/>
      <c r="M128" s="7"/>
      <c r="N128" s="40"/>
      <c r="O128" s="7"/>
      <c r="P128" s="7"/>
      <c r="Q128" s="40"/>
      <c r="R128" s="7">
        <v>202</v>
      </c>
      <c r="S128" s="40">
        <v>1192739</v>
      </c>
    </row>
    <row r="129" spans="2:19" s="1" customFormat="1" ht="15" customHeight="1">
      <c r="B129" s="226" t="s">
        <v>1964</v>
      </c>
      <c r="C129" s="226"/>
      <c r="D129" s="226"/>
      <c r="E129" s="10">
        <v>1517</v>
      </c>
      <c r="F129" s="10">
        <v>29112</v>
      </c>
      <c r="G129" s="43">
        <v>7508785</v>
      </c>
      <c r="H129" s="10">
        <v>386</v>
      </c>
      <c r="I129" s="10">
        <v>2219</v>
      </c>
      <c r="J129" s="43">
        <v>343411.95000000019</v>
      </c>
      <c r="K129" s="10">
        <v>10</v>
      </c>
      <c r="L129" s="10">
        <v>107</v>
      </c>
      <c r="M129" s="10">
        <v>115</v>
      </c>
      <c r="N129" s="43">
        <v>179042</v>
      </c>
      <c r="O129" s="10">
        <v>549</v>
      </c>
      <c r="P129" s="10">
        <v>549</v>
      </c>
      <c r="Q129" s="43">
        <v>635755</v>
      </c>
      <c r="R129" s="10">
        <v>2173</v>
      </c>
      <c r="S129" s="43">
        <v>8323582</v>
      </c>
    </row>
    <row r="130" spans="2:19" s="1" customFormat="1" ht="9.75" customHeight="1">
      <c r="B130" s="17"/>
      <c r="C130" s="93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</row>
    <row r="131" spans="2:19" s="1" customFormat="1" ht="15" customHeight="1">
      <c r="B131" s="224" t="s">
        <v>1149</v>
      </c>
      <c r="C131" s="224" t="s">
        <v>84</v>
      </c>
      <c r="D131" s="6" t="s">
        <v>1934</v>
      </c>
      <c r="E131" s="7">
        <v>7398</v>
      </c>
      <c r="F131" s="7">
        <v>55297</v>
      </c>
      <c r="G131" s="40">
        <v>46853262</v>
      </c>
      <c r="H131" s="7">
        <v>286</v>
      </c>
      <c r="I131" s="7">
        <v>2637</v>
      </c>
      <c r="J131" s="40">
        <v>825617.85000000009</v>
      </c>
      <c r="K131" s="7">
        <v>208</v>
      </c>
      <c r="L131" s="7">
        <v>2584</v>
      </c>
      <c r="M131" s="7">
        <v>2765</v>
      </c>
      <c r="N131" s="40">
        <v>4744400</v>
      </c>
      <c r="O131" s="7">
        <v>1986</v>
      </c>
      <c r="P131" s="7">
        <v>1986</v>
      </c>
      <c r="Q131" s="40">
        <v>2602421</v>
      </c>
      <c r="R131" s="7">
        <v>11968</v>
      </c>
      <c r="S131" s="40">
        <v>54200083</v>
      </c>
    </row>
    <row r="132" spans="2:19" s="1" customFormat="1" ht="15" customHeight="1">
      <c r="B132" s="224"/>
      <c r="C132" s="224"/>
      <c r="D132" s="6" t="s">
        <v>1935</v>
      </c>
      <c r="E132" s="7">
        <v>387</v>
      </c>
      <c r="F132" s="7">
        <v>5659</v>
      </c>
      <c r="G132" s="40">
        <v>1497217</v>
      </c>
      <c r="H132" s="7">
        <v>22</v>
      </c>
      <c r="I132" s="7">
        <v>179</v>
      </c>
      <c r="J132" s="40">
        <v>27228.560000000001</v>
      </c>
      <c r="K132" s="7"/>
      <c r="L132" s="7"/>
      <c r="M132" s="7"/>
      <c r="N132" s="40"/>
      <c r="O132" s="7"/>
      <c r="P132" s="7"/>
      <c r="Q132" s="40"/>
      <c r="R132" s="7">
        <v>387</v>
      </c>
      <c r="S132" s="40">
        <v>1497217</v>
      </c>
    </row>
    <row r="133" spans="2:19" s="1" customFormat="1" ht="15" customHeight="1">
      <c r="B133" s="224"/>
      <c r="C133" s="224"/>
      <c r="D133" s="6" t="s">
        <v>1936</v>
      </c>
      <c r="E133" s="7">
        <v>84</v>
      </c>
      <c r="F133" s="7">
        <v>253</v>
      </c>
      <c r="G133" s="40">
        <v>52459</v>
      </c>
      <c r="H133" s="7"/>
      <c r="I133" s="7">
        <v>0</v>
      </c>
      <c r="J133" s="40"/>
      <c r="K133" s="7"/>
      <c r="L133" s="7"/>
      <c r="M133" s="7"/>
      <c r="N133" s="40"/>
      <c r="O133" s="7"/>
      <c r="P133" s="7"/>
      <c r="Q133" s="40"/>
      <c r="R133" s="7">
        <v>84</v>
      </c>
      <c r="S133" s="40">
        <v>52459</v>
      </c>
    </row>
    <row r="134" spans="2:19" s="1" customFormat="1" ht="15" customHeight="1">
      <c r="B134" s="226" t="s">
        <v>1965</v>
      </c>
      <c r="C134" s="226"/>
      <c r="D134" s="226"/>
      <c r="E134" s="10">
        <v>7869</v>
      </c>
      <c r="F134" s="10">
        <v>61209</v>
      </c>
      <c r="G134" s="43">
        <v>48402938</v>
      </c>
      <c r="H134" s="10">
        <v>308</v>
      </c>
      <c r="I134" s="10">
        <v>2816</v>
      </c>
      <c r="J134" s="43">
        <v>852846.41000000015</v>
      </c>
      <c r="K134" s="10">
        <v>208</v>
      </c>
      <c r="L134" s="10">
        <v>2584</v>
      </c>
      <c r="M134" s="10">
        <v>2765</v>
      </c>
      <c r="N134" s="43">
        <v>4744400</v>
      </c>
      <c r="O134" s="10">
        <v>1986</v>
      </c>
      <c r="P134" s="10">
        <v>1986</v>
      </c>
      <c r="Q134" s="43">
        <v>2602421</v>
      </c>
      <c r="R134" s="10">
        <v>12439</v>
      </c>
      <c r="S134" s="43">
        <v>55749759</v>
      </c>
    </row>
    <row r="135" spans="2:19" s="1" customFormat="1" ht="9.75" customHeight="1">
      <c r="B135" s="17"/>
      <c r="C135" s="93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</row>
    <row r="136" spans="2:19" s="1" customFormat="1" ht="15" customHeight="1">
      <c r="B136" s="224" t="s">
        <v>1150</v>
      </c>
      <c r="C136" s="224" t="s">
        <v>85</v>
      </c>
      <c r="D136" s="6" t="s">
        <v>1934</v>
      </c>
      <c r="E136" s="7">
        <v>1438</v>
      </c>
      <c r="F136" s="7">
        <v>10510</v>
      </c>
      <c r="G136" s="40">
        <v>4463930</v>
      </c>
      <c r="H136" s="7">
        <v>99</v>
      </c>
      <c r="I136" s="7">
        <v>632</v>
      </c>
      <c r="J136" s="40">
        <v>96350.549999999988</v>
      </c>
      <c r="K136" s="7">
        <v>8</v>
      </c>
      <c r="L136" s="7">
        <v>308</v>
      </c>
      <c r="M136" s="7">
        <v>325</v>
      </c>
      <c r="N136" s="40">
        <v>508293</v>
      </c>
      <c r="O136" s="7">
        <v>508</v>
      </c>
      <c r="P136" s="7">
        <v>509</v>
      </c>
      <c r="Q136" s="40">
        <v>642654</v>
      </c>
      <c r="R136" s="7">
        <v>2254</v>
      </c>
      <c r="S136" s="40">
        <v>5614877</v>
      </c>
    </row>
    <row r="137" spans="2:19" s="1" customFormat="1" ht="15" customHeight="1">
      <c r="B137" s="224"/>
      <c r="C137" s="224"/>
      <c r="D137" s="6" t="s">
        <v>1935</v>
      </c>
      <c r="E137" s="7">
        <v>401</v>
      </c>
      <c r="F137" s="7">
        <v>12403</v>
      </c>
      <c r="G137" s="40">
        <v>3216590</v>
      </c>
      <c r="H137" s="7">
        <v>68</v>
      </c>
      <c r="I137" s="7">
        <v>2684</v>
      </c>
      <c r="J137" s="40">
        <v>376539.41</v>
      </c>
      <c r="K137" s="7"/>
      <c r="L137" s="7"/>
      <c r="M137" s="7"/>
      <c r="N137" s="40"/>
      <c r="O137" s="7">
        <v>15</v>
      </c>
      <c r="P137" s="7">
        <v>661</v>
      </c>
      <c r="Q137" s="40">
        <v>113805</v>
      </c>
      <c r="R137" s="7">
        <v>416</v>
      </c>
      <c r="S137" s="40">
        <v>3330395</v>
      </c>
    </row>
    <row r="138" spans="2:19" s="1" customFormat="1" ht="15" customHeight="1">
      <c r="B138" s="224"/>
      <c r="C138" s="224"/>
      <c r="D138" s="6" t="s">
        <v>1936</v>
      </c>
      <c r="E138" s="7">
        <v>449</v>
      </c>
      <c r="F138" s="7">
        <v>10335</v>
      </c>
      <c r="G138" s="40">
        <v>1903761</v>
      </c>
      <c r="H138" s="7">
        <v>11</v>
      </c>
      <c r="I138" s="7">
        <v>72</v>
      </c>
      <c r="J138" s="40">
        <v>6775.1999999999971</v>
      </c>
      <c r="K138" s="7"/>
      <c r="L138" s="7"/>
      <c r="M138" s="7"/>
      <c r="N138" s="40"/>
      <c r="O138" s="7"/>
      <c r="P138" s="7"/>
      <c r="Q138" s="40"/>
      <c r="R138" s="7">
        <v>449</v>
      </c>
      <c r="S138" s="40">
        <v>1903761</v>
      </c>
    </row>
    <row r="139" spans="2:19" s="1" customFormat="1" ht="15" customHeight="1">
      <c r="B139" s="226" t="s">
        <v>1966</v>
      </c>
      <c r="C139" s="226"/>
      <c r="D139" s="226"/>
      <c r="E139" s="10">
        <v>2288</v>
      </c>
      <c r="F139" s="10">
        <v>33248</v>
      </c>
      <c r="G139" s="43">
        <v>9584281</v>
      </c>
      <c r="H139" s="10">
        <v>178</v>
      </c>
      <c r="I139" s="10">
        <v>3388</v>
      </c>
      <c r="J139" s="43">
        <v>479665.15999999992</v>
      </c>
      <c r="K139" s="10">
        <v>8</v>
      </c>
      <c r="L139" s="10">
        <v>308</v>
      </c>
      <c r="M139" s="10">
        <v>325</v>
      </c>
      <c r="N139" s="43">
        <v>508293</v>
      </c>
      <c r="O139" s="10">
        <v>523</v>
      </c>
      <c r="P139" s="10">
        <v>1170</v>
      </c>
      <c r="Q139" s="43">
        <v>756459</v>
      </c>
      <c r="R139" s="10">
        <v>3119</v>
      </c>
      <c r="S139" s="43">
        <v>10849033</v>
      </c>
    </row>
    <row r="140" spans="2:19" s="1" customFormat="1" ht="9.75" customHeight="1">
      <c r="B140" s="17"/>
      <c r="C140" s="93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</row>
    <row r="141" spans="2:19" s="1" customFormat="1" ht="15" customHeight="1">
      <c r="B141" s="224" t="s">
        <v>1151</v>
      </c>
      <c r="C141" s="224" t="s">
        <v>86</v>
      </c>
      <c r="D141" s="6" t="s">
        <v>1934</v>
      </c>
      <c r="E141" s="7">
        <v>2117</v>
      </c>
      <c r="F141" s="7">
        <v>9779</v>
      </c>
      <c r="G141" s="40">
        <v>5769124</v>
      </c>
      <c r="H141" s="7">
        <v>11</v>
      </c>
      <c r="I141" s="7">
        <v>50</v>
      </c>
      <c r="J141" s="40">
        <v>8735.3300000000017</v>
      </c>
      <c r="K141" s="7">
        <v>27</v>
      </c>
      <c r="L141" s="7">
        <v>1619</v>
      </c>
      <c r="M141" s="7">
        <v>1663</v>
      </c>
      <c r="N141" s="40">
        <v>1913700</v>
      </c>
      <c r="O141" s="7">
        <v>331</v>
      </c>
      <c r="P141" s="7">
        <v>331</v>
      </c>
      <c r="Q141" s="40">
        <v>345243</v>
      </c>
      <c r="R141" s="7">
        <v>4067</v>
      </c>
      <c r="S141" s="40">
        <v>8028067</v>
      </c>
    </row>
    <row r="142" spans="2:19" s="1" customFormat="1" ht="15" customHeight="1">
      <c r="B142" s="224"/>
      <c r="C142" s="224"/>
      <c r="D142" s="6" t="s">
        <v>1936</v>
      </c>
      <c r="E142" s="7">
        <v>51</v>
      </c>
      <c r="F142" s="7">
        <v>163</v>
      </c>
      <c r="G142" s="40">
        <v>31665</v>
      </c>
      <c r="H142" s="7"/>
      <c r="I142" s="7">
        <v>0</v>
      </c>
      <c r="J142" s="40"/>
      <c r="K142" s="7"/>
      <c r="L142" s="7"/>
      <c r="M142" s="7"/>
      <c r="N142" s="40"/>
      <c r="O142" s="7"/>
      <c r="P142" s="7"/>
      <c r="Q142" s="40"/>
      <c r="R142" s="7">
        <v>51</v>
      </c>
      <c r="S142" s="40">
        <v>31665</v>
      </c>
    </row>
    <row r="143" spans="2:19" s="1" customFormat="1" ht="15" customHeight="1">
      <c r="B143" s="226" t="s">
        <v>1967</v>
      </c>
      <c r="C143" s="226"/>
      <c r="D143" s="226"/>
      <c r="E143" s="10">
        <v>2168</v>
      </c>
      <c r="F143" s="10">
        <v>9942</v>
      </c>
      <c r="G143" s="43">
        <v>5800789</v>
      </c>
      <c r="H143" s="10">
        <v>11</v>
      </c>
      <c r="I143" s="10">
        <v>50</v>
      </c>
      <c r="J143" s="43">
        <v>8735.3300000000017</v>
      </c>
      <c r="K143" s="10">
        <v>27</v>
      </c>
      <c r="L143" s="10">
        <v>1619</v>
      </c>
      <c r="M143" s="10">
        <v>1663</v>
      </c>
      <c r="N143" s="43">
        <v>1913700</v>
      </c>
      <c r="O143" s="10">
        <v>331</v>
      </c>
      <c r="P143" s="10">
        <v>331</v>
      </c>
      <c r="Q143" s="43">
        <v>345243</v>
      </c>
      <c r="R143" s="10">
        <v>4118</v>
      </c>
      <c r="S143" s="43">
        <v>8059732</v>
      </c>
    </row>
    <row r="144" spans="2:19" s="1" customFormat="1" ht="9.75" customHeight="1">
      <c r="B144" s="17"/>
      <c r="C144" s="93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</row>
    <row r="145" spans="2:19" s="1" customFormat="1" ht="15" customHeight="1">
      <c r="B145" s="224" t="s">
        <v>1152</v>
      </c>
      <c r="C145" s="224" t="s">
        <v>87</v>
      </c>
      <c r="D145" s="6" t="s">
        <v>1934</v>
      </c>
      <c r="E145" s="7">
        <v>2272</v>
      </c>
      <c r="F145" s="7">
        <v>16851</v>
      </c>
      <c r="G145" s="40">
        <v>8349170</v>
      </c>
      <c r="H145" s="7">
        <v>71</v>
      </c>
      <c r="I145" s="7">
        <v>393</v>
      </c>
      <c r="J145" s="40">
        <v>74491.139999999985</v>
      </c>
      <c r="K145" s="7">
        <v>17</v>
      </c>
      <c r="L145" s="7">
        <v>785</v>
      </c>
      <c r="M145" s="7">
        <v>815</v>
      </c>
      <c r="N145" s="40">
        <v>1114404</v>
      </c>
      <c r="O145" s="7">
        <v>270</v>
      </c>
      <c r="P145" s="7">
        <v>270</v>
      </c>
      <c r="Q145" s="40">
        <v>411747</v>
      </c>
      <c r="R145" s="7">
        <v>3327</v>
      </c>
      <c r="S145" s="40">
        <v>9875321</v>
      </c>
    </row>
    <row r="146" spans="2:19" s="1" customFormat="1" ht="15" customHeight="1">
      <c r="B146" s="224"/>
      <c r="C146" s="224"/>
      <c r="D146" s="6" t="s">
        <v>1935</v>
      </c>
      <c r="E146" s="7">
        <v>586</v>
      </c>
      <c r="F146" s="7">
        <v>12939</v>
      </c>
      <c r="G146" s="40">
        <v>3635100</v>
      </c>
      <c r="H146" s="7">
        <v>78</v>
      </c>
      <c r="I146" s="7">
        <v>1233</v>
      </c>
      <c r="J146" s="40">
        <v>185865.70999999996</v>
      </c>
      <c r="K146" s="7"/>
      <c r="L146" s="7"/>
      <c r="M146" s="7"/>
      <c r="N146" s="40"/>
      <c r="O146" s="7"/>
      <c r="P146" s="7"/>
      <c r="Q146" s="40"/>
      <c r="R146" s="7">
        <v>586</v>
      </c>
      <c r="S146" s="40">
        <v>3635100</v>
      </c>
    </row>
    <row r="147" spans="2:19" s="1" customFormat="1" ht="15" customHeight="1">
      <c r="B147" s="224"/>
      <c r="C147" s="224"/>
      <c r="D147" s="6" t="s">
        <v>1936</v>
      </c>
      <c r="E147" s="7">
        <v>48</v>
      </c>
      <c r="F147" s="7">
        <v>556</v>
      </c>
      <c r="G147" s="40">
        <v>89329</v>
      </c>
      <c r="H147" s="7">
        <v>1</v>
      </c>
      <c r="I147" s="7">
        <v>23</v>
      </c>
      <c r="J147" s="40">
        <v>2164.3999999999996</v>
      </c>
      <c r="K147" s="7"/>
      <c r="L147" s="7"/>
      <c r="M147" s="7"/>
      <c r="N147" s="40"/>
      <c r="O147" s="7"/>
      <c r="P147" s="7"/>
      <c r="Q147" s="40"/>
      <c r="R147" s="7">
        <v>48</v>
      </c>
      <c r="S147" s="40">
        <v>89329</v>
      </c>
    </row>
    <row r="148" spans="2:19" s="1" customFormat="1" ht="15" customHeight="1">
      <c r="B148" s="226" t="s">
        <v>1968</v>
      </c>
      <c r="C148" s="226"/>
      <c r="D148" s="226"/>
      <c r="E148" s="10">
        <v>2906</v>
      </c>
      <c r="F148" s="10">
        <v>30346</v>
      </c>
      <c r="G148" s="43">
        <v>12073599</v>
      </c>
      <c r="H148" s="10">
        <v>150</v>
      </c>
      <c r="I148" s="10">
        <v>1649</v>
      </c>
      <c r="J148" s="43">
        <v>262521.25</v>
      </c>
      <c r="K148" s="10">
        <v>17</v>
      </c>
      <c r="L148" s="10">
        <v>785</v>
      </c>
      <c r="M148" s="10">
        <v>815</v>
      </c>
      <c r="N148" s="43">
        <v>1114404</v>
      </c>
      <c r="O148" s="10">
        <v>270</v>
      </c>
      <c r="P148" s="10">
        <v>270</v>
      </c>
      <c r="Q148" s="43">
        <v>411747</v>
      </c>
      <c r="R148" s="10">
        <v>3961</v>
      </c>
      <c r="S148" s="43">
        <v>13599750</v>
      </c>
    </row>
    <row r="149" spans="2:19" s="1" customFormat="1" ht="9.75" customHeight="1">
      <c r="B149" s="17"/>
      <c r="C149" s="93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</row>
    <row r="150" spans="2:19" s="1" customFormat="1" ht="15" customHeight="1">
      <c r="B150" s="224" t="s">
        <v>1153</v>
      </c>
      <c r="C150" s="224" t="s">
        <v>88</v>
      </c>
      <c r="D150" s="6" t="s">
        <v>1934</v>
      </c>
      <c r="E150" s="7">
        <v>5690</v>
      </c>
      <c r="F150" s="7">
        <v>41075</v>
      </c>
      <c r="G150" s="40">
        <v>24910035</v>
      </c>
      <c r="H150" s="7">
        <v>230</v>
      </c>
      <c r="I150" s="7">
        <v>1741</v>
      </c>
      <c r="J150" s="40">
        <v>452134.47</v>
      </c>
      <c r="K150" s="7">
        <v>207</v>
      </c>
      <c r="L150" s="7">
        <v>3372</v>
      </c>
      <c r="M150" s="7">
        <v>3649</v>
      </c>
      <c r="N150" s="40">
        <v>6697735</v>
      </c>
      <c r="O150" s="7">
        <v>1070</v>
      </c>
      <c r="P150" s="7">
        <v>1085</v>
      </c>
      <c r="Q150" s="40">
        <v>1150295</v>
      </c>
      <c r="R150" s="7">
        <v>10132</v>
      </c>
      <c r="S150" s="40">
        <v>32758065</v>
      </c>
    </row>
    <row r="151" spans="2:19" s="1" customFormat="1" ht="15" customHeight="1">
      <c r="B151" s="224"/>
      <c r="C151" s="224"/>
      <c r="D151" s="6" t="s">
        <v>1935</v>
      </c>
      <c r="E151" s="7">
        <v>1208</v>
      </c>
      <c r="F151" s="7">
        <v>29251</v>
      </c>
      <c r="G151" s="40">
        <v>8121105</v>
      </c>
      <c r="H151" s="7">
        <v>236</v>
      </c>
      <c r="I151" s="7">
        <v>2808</v>
      </c>
      <c r="J151" s="40">
        <v>415230.44999999995</v>
      </c>
      <c r="K151" s="7"/>
      <c r="L151" s="7"/>
      <c r="M151" s="7"/>
      <c r="N151" s="40"/>
      <c r="O151" s="7"/>
      <c r="P151" s="7"/>
      <c r="Q151" s="40"/>
      <c r="R151" s="7">
        <v>1208</v>
      </c>
      <c r="S151" s="40">
        <v>8121105</v>
      </c>
    </row>
    <row r="152" spans="2:19" s="1" customFormat="1" ht="15" customHeight="1">
      <c r="B152" s="224"/>
      <c r="C152" s="224"/>
      <c r="D152" s="6" t="s">
        <v>1936</v>
      </c>
      <c r="E152" s="7">
        <v>187</v>
      </c>
      <c r="F152" s="7">
        <v>582</v>
      </c>
      <c r="G152" s="40">
        <v>116976</v>
      </c>
      <c r="H152" s="7"/>
      <c r="I152" s="7">
        <v>0</v>
      </c>
      <c r="J152" s="40"/>
      <c r="K152" s="7"/>
      <c r="L152" s="7"/>
      <c r="M152" s="7"/>
      <c r="N152" s="40"/>
      <c r="O152" s="7"/>
      <c r="P152" s="7"/>
      <c r="Q152" s="40"/>
      <c r="R152" s="7">
        <v>187</v>
      </c>
      <c r="S152" s="40">
        <v>116976</v>
      </c>
    </row>
    <row r="153" spans="2:19" s="1" customFormat="1" ht="15" customHeight="1">
      <c r="B153" s="226" t="s">
        <v>1969</v>
      </c>
      <c r="C153" s="226"/>
      <c r="D153" s="226"/>
      <c r="E153" s="10">
        <v>7085</v>
      </c>
      <c r="F153" s="10">
        <v>70908</v>
      </c>
      <c r="G153" s="43">
        <v>33148116</v>
      </c>
      <c r="H153" s="10">
        <v>466</v>
      </c>
      <c r="I153" s="10">
        <v>4549</v>
      </c>
      <c r="J153" s="43">
        <v>867364.92</v>
      </c>
      <c r="K153" s="10">
        <v>207</v>
      </c>
      <c r="L153" s="10">
        <v>3372</v>
      </c>
      <c r="M153" s="10">
        <v>3649</v>
      </c>
      <c r="N153" s="43">
        <v>6697735</v>
      </c>
      <c r="O153" s="10">
        <v>1070</v>
      </c>
      <c r="P153" s="10">
        <v>1085</v>
      </c>
      <c r="Q153" s="43">
        <v>1150295</v>
      </c>
      <c r="R153" s="10">
        <v>11527</v>
      </c>
      <c r="S153" s="43">
        <v>40996146</v>
      </c>
    </row>
    <row r="154" spans="2:19" s="1" customFormat="1" ht="9.75" customHeight="1">
      <c r="B154" s="17"/>
      <c r="C154" s="93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</row>
    <row r="155" spans="2:19" s="1" customFormat="1" ht="15" customHeight="1">
      <c r="B155" s="224" t="s">
        <v>1970</v>
      </c>
      <c r="C155" s="224" t="s">
        <v>89</v>
      </c>
      <c r="D155" s="6" t="s">
        <v>1934</v>
      </c>
      <c r="E155" s="7">
        <v>8328</v>
      </c>
      <c r="F155" s="7">
        <v>47216</v>
      </c>
      <c r="G155" s="40">
        <v>31187638</v>
      </c>
      <c r="H155" s="7">
        <v>271</v>
      </c>
      <c r="I155" s="7">
        <v>1429</v>
      </c>
      <c r="J155" s="40">
        <v>339029.52</v>
      </c>
      <c r="K155" s="7">
        <v>180</v>
      </c>
      <c r="L155" s="7">
        <v>2186</v>
      </c>
      <c r="M155" s="7">
        <v>2508</v>
      </c>
      <c r="N155" s="40">
        <v>2798976</v>
      </c>
      <c r="O155" s="7">
        <v>1289</v>
      </c>
      <c r="P155" s="7">
        <v>1296</v>
      </c>
      <c r="Q155" s="40">
        <v>2740293</v>
      </c>
      <c r="R155" s="7">
        <v>11803</v>
      </c>
      <c r="S155" s="40">
        <v>36726907</v>
      </c>
    </row>
    <row r="156" spans="2:19" s="1" customFormat="1" ht="15" customHeight="1">
      <c r="B156" s="224"/>
      <c r="C156" s="224"/>
      <c r="D156" s="6" t="s">
        <v>1935</v>
      </c>
      <c r="E156" s="7">
        <v>841</v>
      </c>
      <c r="F156" s="7">
        <v>15712</v>
      </c>
      <c r="G156" s="40">
        <v>4018730</v>
      </c>
      <c r="H156" s="7">
        <v>212</v>
      </c>
      <c r="I156" s="7">
        <v>1777</v>
      </c>
      <c r="J156" s="40">
        <v>405066.87</v>
      </c>
      <c r="K156" s="7"/>
      <c r="L156" s="7"/>
      <c r="M156" s="7"/>
      <c r="N156" s="40"/>
      <c r="O156" s="7"/>
      <c r="P156" s="7"/>
      <c r="Q156" s="40"/>
      <c r="R156" s="7">
        <v>841</v>
      </c>
      <c r="S156" s="40">
        <v>4018730</v>
      </c>
    </row>
    <row r="157" spans="2:19" s="1" customFormat="1" ht="15" customHeight="1">
      <c r="B157" s="224"/>
      <c r="C157" s="224"/>
      <c r="D157" s="6" t="s">
        <v>1936</v>
      </c>
      <c r="E157" s="7">
        <v>294</v>
      </c>
      <c r="F157" s="7">
        <v>1403</v>
      </c>
      <c r="G157" s="40">
        <v>286448</v>
      </c>
      <c r="H157" s="7">
        <v>2</v>
      </c>
      <c r="I157" s="7">
        <v>4</v>
      </c>
      <c r="J157" s="40">
        <v>376.79999999999927</v>
      </c>
      <c r="K157" s="7"/>
      <c r="L157" s="7"/>
      <c r="M157" s="7"/>
      <c r="N157" s="40"/>
      <c r="O157" s="7"/>
      <c r="P157" s="7"/>
      <c r="Q157" s="40"/>
      <c r="R157" s="7">
        <v>294</v>
      </c>
      <c r="S157" s="40">
        <v>286448</v>
      </c>
    </row>
    <row r="158" spans="2:19" s="1" customFormat="1" ht="15" customHeight="1">
      <c r="B158" s="226" t="s">
        <v>1971</v>
      </c>
      <c r="C158" s="226"/>
      <c r="D158" s="226"/>
      <c r="E158" s="10">
        <v>9463</v>
      </c>
      <c r="F158" s="10">
        <v>64331</v>
      </c>
      <c r="G158" s="43">
        <v>35492816</v>
      </c>
      <c r="H158" s="10">
        <v>485</v>
      </c>
      <c r="I158" s="10">
        <v>3210</v>
      </c>
      <c r="J158" s="43">
        <v>744473.19000000018</v>
      </c>
      <c r="K158" s="10">
        <v>180</v>
      </c>
      <c r="L158" s="10">
        <v>2186</v>
      </c>
      <c r="M158" s="10">
        <v>2508</v>
      </c>
      <c r="N158" s="43">
        <v>2798976</v>
      </c>
      <c r="O158" s="10">
        <v>1289</v>
      </c>
      <c r="P158" s="10">
        <v>1296</v>
      </c>
      <c r="Q158" s="43">
        <v>2740293</v>
      </c>
      <c r="R158" s="10">
        <v>12938</v>
      </c>
      <c r="S158" s="43">
        <v>41032085</v>
      </c>
    </row>
    <row r="159" spans="2:19" s="1" customFormat="1" ht="9.75" customHeight="1">
      <c r="B159" s="17"/>
      <c r="C159" s="93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</row>
    <row r="160" spans="2:19" s="1" customFormat="1" ht="15" customHeight="1">
      <c r="B160" s="224" t="s">
        <v>1154</v>
      </c>
      <c r="C160" s="224" t="s">
        <v>90</v>
      </c>
      <c r="D160" s="6" t="s">
        <v>1934</v>
      </c>
      <c r="E160" s="7">
        <v>23</v>
      </c>
      <c r="F160" s="7">
        <v>256</v>
      </c>
      <c r="G160" s="40">
        <v>67016</v>
      </c>
      <c r="H160" s="7"/>
      <c r="I160" s="7">
        <v>0</v>
      </c>
      <c r="J160" s="40"/>
      <c r="K160" s="7">
        <v>1</v>
      </c>
      <c r="L160" s="7">
        <v>2</v>
      </c>
      <c r="M160" s="7">
        <v>4</v>
      </c>
      <c r="N160" s="40">
        <v>944</v>
      </c>
      <c r="O160" s="7"/>
      <c r="P160" s="7"/>
      <c r="Q160" s="40"/>
      <c r="R160" s="7">
        <v>25</v>
      </c>
      <c r="S160" s="40">
        <v>67960</v>
      </c>
    </row>
    <row r="161" spans="2:19" s="1" customFormat="1" ht="15" customHeight="1">
      <c r="B161" s="224"/>
      <c r="C161" s="224"/>
      <c r="D161" s="6" t="s">
        <v>1935</v>
      </c>
      <c r="E161" s="7">
        <v>1194</v>
      </c>
      <c r="F161" s="7">
        <v>27603</v>
      </c>
      <c r="G161" s="40">
        <v>8407354</v>
      </c>
      <c r="H161" s="7">
        <v>68</v>
      </c>
      <c r="I161" s="7">
        <v>375</v>
      </c>
      <c r="J161" s="40">
        <v>56834.189999999944</v>
      </c>
      <c r="K161" s="7"/>
      <c r="L161" s="7"/>
      <c r="M161" s="7"/>
      <c r="N161" s="40"/>
      <c r="O161" s="7"/>
      <c r="P161" s="7"/>
      <c r="Q161" s="40"/>
      <c r="R161" s="7">
        <v>1194</v>
      </c>
      <c r="S161" s="40">
        <v>8407354</v>
      </c>
    </row>
    <row r="162" spans="2:19" s="1" customFormat="1" ht="15" customHeight="1">
      <c r="B162" s="224"/>
      <c r="C162" s="224"/>
      <c r="D162" s="6" t="s">
        <v>1936</v>
      </c>
      <c r="E162" s="7">
        <v>197</v>
      </c>
      <c r="F162" s="7">
        <v>3965</v>
      </c>
      <c r="G162" s="40">
        <v>615519</v>
      </c>
      <c r="H162" s="7">
        <v>2</v>
      </c>
      <c r="I162" s="7">
        <v>10</v>
      </c>
      <c r="J162" s="40">
        <v>470.19999999999891</v>
      </c>
      <c r="K162" s="7"/>
      <c r="L162" s="7"/>
      <c r="M162" s="7"/>
      <c r="N162" s="40"/>
      <c r="O162" s="7"/>
      <c r="P162" s="7"/>
      <c r="Q162" s="40"/>
      <c r="R162" s="7">
        <v>197</v>
      </c>
      <c r="S162" s="40">
        <v>615519</v>
      </c>
    </row>
    <row r="163" spans="2:19" s="1" customFormat="1" ht="15" customHeight="1">
      <c r="B163" s="226" t="s">
        <v>1972</v>
      </c>
      <c r="C163" s="226"/>
      <c r="D163" s="226"/>
      <c r="E163" s="10">
        <v>1414</v>
      </c>
      <c r="F163" s="10">
        <v>31824</v>
      </c>
      <c r="G163" s="43">
        <v>9089889</v>
      </c>
      <c r="H163" s="10">
        <v>70</v>
      </c>
      <c r="I163" s="10">
        <v>385</v>
      </c>
      <c r="J163" s="43">
        <v>57304.390000000014</v>
      </c>
      <c r="K163" s="10">
        <v>1</v>
      </c>
      <c r="L163" s="10">
        <v>2</v>
      </c>
      <c r="M163" s="10">
        <v>4</v>
      </c>
      <c r="N163" s="43">
        <v>944</v>
      </c>
      <c r="O163" s="10"/>
      <c r="P163" s="10"/>
      <c r="Q163" s="43"/>
      <c r="R163" s="10">
        <v>1416</v>
      </c>
      <c r="S163" s="43">
        <v>9090833</v>
      </c>
    </row>
    <row r="164" spans="2:19" s="1" customFormat="1" ht="9.75" customHeight="1">
      <c r="B164" s="17"/>
      <c r="C164" s="93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</row>
    <row r="165" spans="2:19" s="1" customFormat="1" ht="15" customHeight="1">
      <c r="B165" s="224" t="s">
        <v>1179</v>
      </c>
      <c r="C165" s="224" t="s">
        <v>103</v>
      </c>
      <c r="D165" s="6" t="s">
        <v>1934</v>
      </c>
      <c r="E165" s="7">
        <v>1422</v>
      </c>
      <c r="F165" s="7">
        <v>7274</v>
      </c>
      <c r="G165" s="40">
        <v>5236375</v>
      </c>
      <c r="H165" s="7">
        <v>28</v>
      </c>
      <c r="I165" s="7">
        <v>162</v>
      </c>
      <c r="J165" s="40">
        <v>27749.31</v>
      </c>
      <c r="K165" s="7">
        <v>26</v>
      </c>
      <c r="L165" s="7">
        <v>993</v>
      </c>
      <c r="M165" s="7">
        <v>1010</v>
      </c>
      <c r="N165" s="40">
        <v>1436765</v>
      </c>
      <c r="O165" s="7">
        <v>65</v>
      </c>
      <c r="P165" s="7">
        <v>65</v>
      </c>
      <c r="Q165" s="40">
        <v>72639</v>
      </c>
      <c r="R165" s="7">
        <v>2480</v>
      </c>
      <c r="S165" s="40">
        <v>6745779</v>
      </c>
    </row>
    <row r="166" spans="2:19" s="1" customFormat="1" ht="15" customHeight="1">
      <c r="B166" s="224"/>
      <c r="C166" s="224"/>
      <c r="D166" s="6" t="s">
        <v>1935</v>
      </c>
      <c r="E166" s="7">
        <v>322</v>
      </c>
      <c r="F166" s="7">
        <v>6494</v>
      </c>
      <c r="G166" s="40">
        <v>1737367</v>
      </c>
      <c r="H166" s="7">
        <v>36</v>
      </c>
      <c r="I166" s="7">
        <v>145</v>
      </c>
      <c r="J166" s="40">
        <v>21359.459999999992</v>
      </c>
      <c r="K166" s="7"/>
      <c r="L166" s="7"/>
      <c r="M166" s="7"/>
      <c r="N166" s="40"/>
      <c r="O166" s="7"/>
      <c r="P166" s="7"/>
      <c r="Q166" s="40"/>
      <c r="R166" s="7">
        <v>322</v>
      </c>
      <c r="S166" s="40">
        <v>1737367</v>
      </c>
    </row>
    <row r="167" spans="2:19" s="1" customFormat="1" ht="15" customHeight="1">
      <c r="B167" s="224"/>
      <c r="C167" s="224"/>
      <c r="D167" s="6" t="s">
        <v>1936</v>
      </c>
      <c r="E167" s="7">
        <v>238</v>
      </c>
      <c r="F167" s="7">
        <v>4743</v>
      </c>
      <c r="G167" s="40">
        <v>742159</v>
      </c>
      <c r="H167" s="7"/>
      <c r="I167" s="7">
        <v>0</v>
      </c>
      <c r="J167" s="40"/>
      <c r="K167" s="7"/>
      <c r="L167" s="7"/>
      <c r="M167" s="7"/>
      <c r="N167" s="40"/>
      <c r="O167" s="7"/>
      <c r="P167" s="7"/>
      <c r="Q167" s="40"/>
      <c r="R167" s="7">
        <v>238</v>
      </c>
      <c r="S167" s="40">
        <v>742159</v>
      </c>
    </row>
    <row r="168" spans="2:19" s="1" customFormat="1" ht="15" customHeight="1">
      <c r="B168" s="226" t="s">
        <v>1973</v>
      </c>
      <c r="C168" s="226"/>
      <c r="D168" s="226"/>
      <c r="E168" s="10">
        <v>1982</v>
      </c>
      <c r="F168" s="10">
        <v>18511</v>
      </c>
      <c r="G168" s="43">
        <v>7715901</v>
      </c>
      <c r="H168" s="10">
        <v>64</v>
      </c>
      <c r="I168" s="10">
        <v>307</v>
      </c>
      <c r="J168" s="43">
        <v>49108.770000000019</v>
      </c>
      <c r="K168" s="10">
        <v>26</v>
      </c>
      <c r="L168" s="10">
        <v>993</v>
      </c>
      <c r="M168" s="10">
        <v>1010</v>
      </c>
      <c r="N168" s="43">
        <v>1436765</v>
      </c>
      <c r="O168" s="10">
        <v>65</v>
      </c>
      <c r="P168" s="10">
        <v>65</v>
      </c>
      <c r="Q168" s="43">
        <v>72639</v>
      </c>
      <c r="R168" s="10">
        <v>3040</v>
      </c>
      <c r="S168" s="43">
        <v>9225305</v>
      </c>
    </row>
    <row r="169" spans="2:19" s="1" customFormat="1" ht="9.75" customHeight="1">
      <c r="B169" s="17"/>
      <c r="C169" s="93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  <row r="170" spans="2:19" s="1" customFormat="1" ht="15" customHeight="1">
      <c r="B170" s="224" t="s">
        <v>1180</v>
      </c>
      <c r="C170" s="224" t="s">
        <v>104</v>
      </c>
      <c r="D170" s="6" t="s">
        <v>1934</v>
      </c>
      <c r="E170" s="7">
        <v>8080</v>
      </c>
      <c r="F170" s="7">
        <v>45635</v>
      </c>
      <c r="G170" s="40">
        <v>30045315</v>
      </c>
      <c r="H170" s="7">
        <v>348</v>
      </c>
      <c r="I170" s="7">
        <v>1927</v>
      </c>
      <c r="J170" s="40">
        <v>428131.64999999991</v>
      </c>
      <c r="K170" s="7">
        <v>190</v>
      </c>
      <c r="L170" s="7">
        <v>3401</v>
      </c>
      <c r="M170" s="7">
        <v>3690</v>
      </c>
      <c r="N170" s="40">
        <v>5228328</v>
      </c>
      <c r="O170" s="7">
        <v>1551</v>
      </c>
      <c r="P170" s="7">
        <v>1551</v>
      </c>
      <c r="Q170" s="40">
        <v>2399459</v>
      </c>
      <c r="R170" s="7">
        <v>13032</v>
      </c>
      <c r="S170" s="40">
        <v>37673102</v>
      </c>
    </row>
    <row r="171" spans="2:19" s="1" customFormat="1" ht="15" customHeight="1">
      <c r="B171" s="224"/>
      <c r="C171" s="224"/>
      <c r="D171" s="6" t="s">
        <v>1935</v>
      </c>
      <c r="E171" s="7">
        <v>738</v>
      </c>
      <c r="F171" s="7">
        <v>14026</v>
      </c>
      <c r="G171" s="40">
        <v>3630935</v>
      </c>
      <c r="H171" s="7">
        <v>140</v>
      </c>
      <c r="I171" s="7">
        <v>1219</v>
      </c>
      <c r="J171" s="40">
        <v>187229.05999999994</v>
      </c>
      <c r="K171" s="7"/>
      <c r="L171" s="7"/>
      <c r="M171" s="7"/>
      <c r="N171" s="40"/>
      <c r="O171" s="7"/>
      <c r="P171" s="7"/>
      <c r="Q171" s="40"/>
      <c r="R171" s="7">
        <v>738</v>
      </c>
      <c r="S171" s="40">
        <v>3630935</v>
      </c>
    </row>
    <row r="172" spans="2:19" s="1" customFormat="1" ht="15" customHeight="1">
      <c r="B172" s="224"/>
      <c r="C172" s="224"/>
      <c r="D172" s="6" t="s">
        <v>1936</v>
      </c>
      <c r="E172" s="7">
        <v>369</v>
      </c>
      <c r="F172" s="7">
        <v>1498</v>
      </c>
      <c r="G172" s="40">
        <v>300607</v>
      </c>
      <c r="H172" s="7"/>
      <c r="I172" s="7">
        <v>0</v>
      </c>
      <c r="J172" s="40"/>
      <c r="K172" s="7"/>
      <c r="L172" s="7"/>
      <c r="M172" s="7"/>
      <c r="N172" s="40"/>
      <c r="O172" s="7"/>
      <c r="P172" s="7"/>
      <c r="Q172" s="40"/>
      <c r="R172" s="7">
        <v>369</v>
      </c>
      <c r="S172" s="40">
        <v>300607</v>
      </c>
    </row>
    <row r="173" spans="2:19" s="1" customFormat="1" ht="15" customHeight="1">
      <c r="B173" s="226" t="s">
        <v>1974</v>
      </c>
      <c r="C173" s="226"/>
      <c r="D173" s="226"/>
      <c r="E173" s="10">
        <v>9187</v>
      </c>
      <c r="F173" s="10">
        <v>61159</v>
      </c>
      <c r="G173" s="43">
        <v>33976857</v>
      </c>
      <c r="H173" s="10">
        <v>488</v>
      </c>
      <c r="I173" s="10">
        <v>3146</v>
      </c>
      <c r="J173" s="43">
        <v>615360.71</v>
      </c>
      <c r="K173" s="10">
        <v>190</v>
      </c>
      <c r="L173" s="10">
        <v>3401</v>
      </c>
      <c r="M173" s="10">
        <v>3690</v>
      </c>
      <c r="N173" s="43">
        <v>5228328</v>
      </c>
      <c r="O173" s="10">
        <v>1551</v>
      </c>
      <c r="P173" s="10">
        <v>1551</v>
      </c>
      <c r="Q173" s="43">
        <v>2399459</v>
      </c>
      <c r="R173" s="10">
        <v>14139</v>
      </c>
      <c r="S173" s="43">
        <v>41604644</v>
      </c>
    </row>
    <row r="174" spans="2:19" s="1" customFormat="1" ht="9.75" customHeight="1">
      <c r="B174" s="17"/>
      <c r="C174" s="93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</row>
    <row r="175" spans="2:19" s="1" customFormat="1" ht="15" customHeight="1">
      <c r="B175" s="224" t="s">
        <v>1181</v>
      </c>
      <c r="C175" s="224" t="s">
        <v>105</v>
      </c>
      <c r="D175" s="6" t="s">
        <v>1934</v>
      </c>
      <c r="E175" s="7">
        <v>345</v>
      </c>
      <c r="F175" s="7">
        <v>2274</v>
      </c>
      <c r="G175" s="40">
        <v>834799</v>
      </c>
      <c r="H175" s="7">
        <v>1</v>
      </c>
      <c r="I175" s="7">
        <v>9</v>
      </c>
      <c r="J175" s="40">
        <v>1371.84</v>
      </c>
      <c r="K175" s="7">
        <v>3</v>
      </c>
      <c r="L175" s="7">
        <v>6</v>
      </c>
      <c r="M175" s="7">
        <v>12</v>
      </c>
      <c r="N175" s="40">
        <v>2460</v>
      </c>
      <c r="O175" s="7"/>
      <c r="P175" s="7"/>
      <c r="Q175" s="40"/>
      <c r="R175" s="7">
        <v>351</v>
      </c>
      <c r="S175" s="40">
        <v>837259</v>
      </c>
    </row>
    <row r="176" spans="2:19" s="1" customFormat="1" ht="15" customHeight="1">
      <c r="B176" s="224"/>
      <c r="C176" s="224"/>
      <c r="D176" s="6" t="s">
        <v>1935</v>
      </c>
      <c r="E176" s="7">
        <v>753</v>
      </c>
      <c r="F176" s="7">
        <v>13114</v>
      </c>
      <c r="G176" s="40">
        <v>3515135</v>
      </c>
      <c r="H176" s="7">
        <v>146</v>
      </c>
      <c r="I176" s="7">
        <v>616</v>
      </c>
      <c r="J176" s="40">
        <v>93879.79999999993</v>
      </c>
      <c r="K176" s="7"/>
      <c r="L176" s="7"/>
      <c r="M176" s="7"/>
      <c r="N176" s="40"/>
      <c r="O176" s="7"/>
      <c r="P176" s="7"/>
      <c r="Q176" s="40"/>
      <c r="R176" s="7">
        <v>753</v>
      </c>
      <c r="S176" s="40">
        <v>3515135</v>
      </c>
    </row>
    <row r="177" spans="2:19" s="1" customFormat="1" ht="15" customHeight="1">
      <c r="B177" s="224"/>
      <c r="C177" s="224"/>
      <c r="D177" s="6" t="s">
        <v>1936</v>
      </c>
      <c r="E177" s="7">
        <v>167</v>
      </c>
      <c r="F177" s="7">
        <v>2734</v>
      </c>
      <c r="G177" s="40">
        <v>411268</v>
      </c>
      <c r="H177" s="7"/>
      <c r="I177" s="7">
        <v>0</v>
      </c>
      <c r="J177" s="40"/>
      <c r="K177" s="7"/>
      <c r="L177" s="7"/>
      <c r="M177" s="7"/>
      <c r="N177" s="40"/>
      <c r="O177" s="7"/>
      <c r="P177" s="7"/>
      <c r="Q177" s="40"/>
      <c r="R177" s="7">
        <v>167</v>
      </c>
      <c r="S177" s="40">
        <v>411268</v>
      </c>
    </row>
    <row r="178" spans="2:19" s="1" customFormat="1" ht="15" customHeight="1">
      <c r="B178" s="226" t="s">
        <v>1975</v>
      </c>
      <c r="C178" s="226"/>
      <c r="D178" s="226"/>
      <c r="E178" s="10">
        <v>1265</v>
      </c>
      <c r="F178" s="10">
        <v>18122</v>
      </c>
      <c r="G178" s="43">
        <v>4761202</v>
      </c>
      <c r="H178" s="10">
        <v>147</v>
      </c>
      <c r="I178" s="10">
        <v>625</v>
      </c>
      <c r="J178" s="43">
        <v>95251.639999999898</v>
      </c>
      <c r="K178" s="10">
        <v>3</v>
      </c>
      <c r="L178" s="10">
        <v>6</v>
      </c>
      <c r="M178" s="10">
        <v>12</v>
      </c>
      <c r="N178" s="43">
        <v>2460</v>
      </c>
      <c r="O178" s="10"/>
      <c r="P178" s="10"/>
      <c r="Q178" s="43"/>
      <c r="R178" s="10">
        <v>1271</v>
      </c>
      <c r="S178" s="43">
        <v>4763662</v>
      </c>
    </row>
    <row r="179" spans="2:19" s="1" customFormat="1" ht="9.75" customHeight="1">
      <c r="B179" s="17"/>
      <c r="C179" s="93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</row>
    <row r="180" spans="2:19" s="1" customFormat="1" ht="15" customHeight="1">
      <c r="B180" s="224" t="s">
        <v>1182</v>
      </c>
      <c r="C180" s="224" t="s">
        <v>106</v>
      </c>
      <c r="D180" s="6" t="s">
        <v>1934</v>
      </c>
      <c r="E180" s="7">
        <v>7269</v>
      </c>
      <c r="F180" s="7">
        <v>38404</v>
      </c>
      <c r="G180" s="40">
        <v>26755613</v>
      </c>
      <c r="H180" s="7">
        <v>241</v>
      </c>
      <c r="I180" s="7">
        <v>1400</v>
      </c>
      <c r="J180" s="40">
        <v>293630.99</v>
      </c>
      <c r="K180" s="7">
        <v>159</v>
      </c>
      <c r="L180" s="7">
        <v>2554</v>
      </c>
      <c r="M180" s="7">
        <v>2709</v>
      </c>
      <c r="N180" s="40">
        <v>4188712</v>
      </c>
      <c r="O180" s="7">
        <v>1631</v>
      </c>
      <c r="P180" s="7">
        <v>1631</v>
      </c>
      <c r="Q180" s="40">
        <v>2755813</v>
      </c>
      <c r="R180" s="7">
        <v>11454</v>
      </c>
      <c r="S180" s="40">
        <v>33700138</v>
      </c>
    </row>
    <row r="181" spans="2:19" s="1" customFormat="1" ht="15" customHeight="1">
      <c r="B181" s="224"/>
      <c r="C181" s="224"/>
      <c r="D181" s="6" t="s">
        <v>1935</v>
      </c>
      <c r="E181" s="7">
        <v>766</v>
      </c>
      <c r="F181" s="7">
        <v>19943</v>
      </c>
      <c r="G181" s="40">
        <v>5757805</v>
      </c>
      <c r="H181" s="7">
        <v>125</v>
      </c>
      <c r="I181" s="7">
        <v>1685</v>
      </c>
      <c r="J181" s="40">
        <v>278881.95999999996</v>
      </c>
      <c r="K181" s="7"/>
      <c r="L181" s="7"/>
      <c r="M181" s="7"/>
      <c r="N181" s="40"/>
      <c r="O181" s="7"/>
      <c r="P181" s="7"/>
      <c r="Q181" s="40"/>
      <c r="R181" s="7">
        <v>766</v>
      </c>
      <c r="S181" s="40">
        <v>5757805</v>
      </c>
    </row>
    <row r="182" spans="2:19" s="1" customFormat="1" ht="15" customHeight="1">
      <c r="B182" s="224"/>
      <c r="C182" s="224"/>
      <c r="D182" s="6" t="s">
        <v>1936</v>
      </c>
      <c r="E182" s="7">
        <v>99</v>
      </c>
      <c r="F182" s="7">
        <v>514</v>
      </c>
      <c r="G182" s="40">
        <v>83983</v>
      </c>
      <c r="H182" s="7"/>
      <c r="I182" s="7">
        <v>0</v>
      </c>
      <c r="J182" s="40"/>
      <c r="K182" s="7"/>
      <c r="L182" s="7"/>
      <c r="M182" s="7"/>
      <c r="N182" s="40"/>
      <c r="O182" s="7"/>
      <c r="P182" s="7"/>
      <c r="Q182" s="40"/>
      <c r="R182" s="7">
        <v>99</v>
      </c>
      <c r="S182" s="40">
        <v>83983</v>
      </c>
    </row>
    <row r="183" spans="2:19" s="1" customFormat="1" ht="15" customHeight="1">
      <c r="B183" s="226" t="s">
        <v>1976</v>
      </c>
      <c r="C183" s="226"/>
      <c r="D183" s="226"/>
      <c r="E183" s="10">
        <v>8134</v>
      </c>
      <c r="F183" s="10">
        <v>58861</v>
      </c>
      <c r="G183" s="43">
        <v>32597401</v>
      </c>
      <c r="H183" s="10">
        <v>366</v>
      </c>
      <c r="I183" s="10">
        <v>3085</v>
      </c>
      <c r="J183" s="43">
        <v>572512.95000000019</v>
      </c>
      <c r="K183" s="10">
        <v>159</v>
      </c>
      <c r="L183" s="10">
        <v>2554</v>
      </c>
      <c r="M183" s="10">
        <v>2709</v>
      </c>
      <c r="N183" s="43">
        <v>4188712</v>
      </c>
      <c r="O183" s="10">
        <v>1631</v>
      </c>
      <c r="P183" s="10">
        <v>1631</v>
      </c>
      <c r="Q183" s="43">
        <v>2755813</v>
      </c>
      <c r="R183" s="10">
        <v>12319</v>
      </c>
      <c r="S183" s="43">
        <v>39541926</v>
      </c>
    </row>
    <row r="184" spans="2:19" s="1" customFormat="1" ht="9.75" customHeight="1">
      <c r="B184" s="17"/>
      <c r="C184" s="93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</row>
    <row r="185" spans="2:19" s="1" customFormat="1" ht="15" customHeight="1">
      <c r="B185" s="14" t="s">
        <v>1201</v>
      </c>
      <c r="C185" s="14" t="s">
        <v>116</v>
      </c>
      <c r="D185" s="6" t="s">
        <v>1935</v>
      </c>
      <c r="E185" s="7">
        <v>1386</v>
      </c>
      <c r="F185" s="7">
        <v>37103</v>
      </c>
      <c r="G185" s="40">
        <v>10194920</v>
      </c>
      <c r="H185" s="7">
        <v>389</v>
      </c>
      <c r="I185" s="7">
        <v>1541</v>
      </c>
      <c r="J185" s="40">
        <v>288700.7799999998</v>
      </c>
      <c r="K185" s="7"/>
      <c r="L185" s="7"/>
      <c r="M185" s="7"/>
      <c r="N185" s="40"/>
      <c r="O185" s="7">
        <v>105</v>
      </c>
      <c r="P185" s="7">
        <v>2223</v>
      </c>
      <c r="Q185" s="40">
        <v>532786</v>
      </c>
      <c r="R185" s="7">
        <v>1491</v>
      </c>
      <c r="S185" s="40">
        <v>10727706</v>
      </c>
    </row>
    <row r="186" spans="2:19" s="1" customFormat="1" ht="15" customHeight="1">
      <c r="B186" s="226" t="s">
        <v>1977</v>
      </c>
      <c r="C186" s="226"/>
      <c r="D186" s="226"/>
      <c r="E186" s="10">
        <v>1386</v>
      </c>
      <c r="F186" s="10">
        <v>37103</v>
      </c>
      <c r="G186" s="43">
        <v>10194920</v>
      </c>
      <c r="H186" s="10">
        <v>389</v>
      </c>
      <c r="I186" s="10">
        <v>1541</v>
      </c>
      <c r="J186" s="43">
        <v>288700.7799999998</v>
      </c>
      <c r="K186" s="10"/>
      <c r="L186" s="10"/>
      <c r="M186" s="10"/>
      <c r="N186" s="43"/>
      <c r="O186" s="10">
        <v>105</v>
      </c>
      <c r="P186" s="10">
        <v>2223</v>
      </c>
      <c r="Q186" s="43">
        <v>532786</v>
      </c>
      <c r="R186" s="10">
        <v>1491</v>
      </c>
      <c r="S186" s="43">
        <v>10727706</v>
      </c>
    </row>
    <row r="187" spans="2:19" s="1" customFormat="1" ht="9.75" customHeight="1">
      <c r="B187" s="17"/>
      <c r="C187" s="93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</row>
    <row r="188" spans="2:19" s="1" customFormat="1" ht="15" customHeight="1">
      <c r="B188" s="224" t="s">
        <v>1202</v>
      </c>
      <c r="C188" s="224" t="s">
        <v>117</v>
      </c>
      <c r="D188" s="6" t="s">
        <v>1934</v>
      </c>
      <c r="E188" s="7">
        <v>4750</v>
      </c>
      <c r="F188" s="7">
        <v>26475</v>
      </c>
      <c r="G188" s="40">
        <v>13562171</v>
      </c>
      <c r="H188" s="7">
        <v>138</v>
      </c>
      <c r="I188" s="7">
        <v>1026</v>
      </c>
      <c r="J188" s="40">
        <v>200737.36</v>
      </c>
      <c r="K188" s="7">
        <v>115</v>
      </c>
      <c r="L188" s="7">
        <v>1013</v>
      </c>
      <c r="M188" s="7">
        <v>1102</v>
      </c>
      <c r="N188" s="40">
        <v>1418975</v>
      </c>
      <c r="O188" s="7">
        <v>590</v>
      </c>
      <c r="P188" s="7">
        <v>609</v>
      </c>
      <c r="Q188" s="40">
        <v>442463</v>
      </c>
      <c r="R188" s="7">
        <v>6353</v>
      </c>
      <c r="S188" s="40">
        <v>15423609</v>
      </c>
    </row>
    <row r="189" spans="2:19" s="1" customFormat="1" ht="15" customHeight="1">
      <c r="B189" s="224"/>
      <c r="C189" s="224"/>
      <c r="D189" s="6" t="s">
        <v>1935</v>
      </c>
      <c r="E189" s="7">
        <v>639</v>
      </c>
      <c r="F189" s="7">
        <v>14600</v>
      </c>
      <c r="G189" s="40">
        <v>4133061</v>
      </c>
      <c r="H189" s="7">
        <v>102</v>
      </c>
      <c r="I189" s="7">
        <v>850</v>
      </c>
      <c r="J189" s="40">
        <v>131588.47999999998</v>
      </c>
      <c r="K189" s="7"/>
      <c r="L189" s="7"/>
      <c r="M189" s="7"/>
      <c r="N189" s="40"/>
      <c r="O189" s="7"/>
      <c r="P189" s="7"/>
      <c r="Q189" s="40"/>
      <c r="R189" s="7">
        <v>639</v>
      </c>
      <c r="S189" s="40">
        <v>4133061</v>
      </c>
    </row>
    <row r="190" spans="2:19" s="1" customFormat="1" ht="15" customHeight="1">
      <c r="B190" s="224"/>
      <c r="C190" s="224"/>
      <c r="D190" s="6" t="s">
        <v>1936</v>
      </c>
      <c r="E190" s="7">
        <v>93</v>
      </c>
      <c r="F190" s="7">
        <v>288</v>
      </c>
      <c r="G190" s="40">
        <v>59281</v>
      </c>
      <c r="H190" s="7"/>
      <c r="I190" s="7">
        <v>0</v>
      </c>
      <c r="J190" s="40"/>
      <c r="K190" s="7"/>
      <c r="L190" s="7"/>
      <c r="M190" s="7"/>
      <c r="N190" s="40"/>
      <c r="O190" s="7"/>
      <c r="P190" s="7"/>
      <c r="Q190" s="40"/>
      <c r="R190" s="7">
        <v>93</v>
      </c>
      <c r="S190" s="40">
        <v>59281</v>
      </c>
    </row>
    <row r="191" spans="2:19" s="1" customFormat="1" ht="15" customHeight="1">
      <c r="B191" s="226" t="s">
        <v>1978</v>
      </c>
      <c r="C191" s="226"/>
      <c r="D191" s="226"/>
      <c r="E191" s="10">
        <v>5482</v>
      </c>
      <c r="F191" s="10">
        <v>41363</v>
      </c>
      <c r="G191" s="43">
        <v>17754513</v>
      </c>
      <c r="H191" s="10">
        <v>240</v>
      </c>
      <c r="I191" s="10">
        <v>1876</v>
      </c>
      <c r="J191" s="43">
        <v>332325.83999999985</v>
      </c>
      <c r="K191" s="10">
        <v>115</v>
      </c>
      <c r="L191" s="10">
        <v>1013</v>
      </c>
      <c r="M191" s="10">
        <v>1102</v>
      </c>
      <c r="N191" s="43">
        <v>1418975</v>
      </c>
      <c r="O191" s="10">
        <v>590</v>
      </c>
      <c r="P191" s="10">
        <v>609</v>
      </c>
      <c r="Q191" s="43">
        <v>442463</v>
      </c>
      <c r="R191" s="10">
        <v>7085</v>
      </c>
      <c r="S191" s="43">
        <v>19615951</v>
      </c>
    </row>
    <row r="192" spans="2:19" s="1" customFormat="1" ht="9.75" customHeight="1">
      <c r="B192" s="17"/>
      <c r="C192" s="93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</row>
    <row r="193" spans="2:19" s="1" customFormat="1" ht="15" customHeight="1">
      <c r="B193" s="14" t="s">
        <v>1203</v>
      </c>
      <c r="C193" s="14" t="s">
        <v>118</v>
      </c>
      <c r="D193" s="6" t="s">
        <v>1934</v>
      </c>
      <c r="E193" s="7">
        <v>246</v>
      </c>
      <c r="F193" s="7">
        <v>1229</v>
      </c>
      <c r="G193" s="40">
        <v>1356775</v>
      </c>
      <c r="H193" s="7"/>
      <c r="I193" s="7">
        <v>0</v>
      </c>
      <c r="J193" s="40"/>
      <c r="K193" s="7"/>
      <c r="L193" s="7">
        <v>257</v>
      </c>
      <c r="M193" s="7">
        <v>257</v>
      </c>
      <c r="N193" s="40">
        <v>400023</v>
      </c>
      <c r="O193" s="7">
        <v>82</v>
      </c>
      <c r="P193" s="7">
        <v>82</v>
      </c>
      <c r="Q193" s="40">
        <v>109096</v>
      </c>
      <c r="R193" s="7">
        <v>585</v>
      </c>
      <c r="S193" s="40">
        <v>1865894</v>
      </c>
    </row>
    <row r="194" spans="2:19" s="1" customFormat="1" ht="15" customHeight="1">
      <c r="B194" s="226" t="s">
        <v>1979</v>
      </c>
      <c r="C194" s="226"/>
      <c r="D194" s="226"/>
      <c r="E194" s="10">
        <v>246</v>
      </c>
      <c r="F194" s="10">
        <v>1229</v>
      </c>
      <c r="G194" s="43">
        <v>1356775</v>
      </c>
      <c r="H194" s="10"/>
      <c r="I194" s="10">
        <v>0</v>
      </c>
      <c r="J194" s="43"/>
      <c r="K194" s="10"/>
      <c r="L194" s="10">
        <v>257</v>
      </c>
      <c r="M194" s="10">
        <v>257</v>
      </c>
      <c r="N194" s="43">
        <v>400023</v>
      </c>
      <c r="O194" s="10">
        <v>82</v>
      </c>
      <c r="P194" s="10">
        <v>82</v>
      </c>
      <c r="Q194" s="43">
        <v>109096</v>
      </c>
      <c r="R194" s="10">
        <v>585</v>
      </c>
      <c r="S194" s="43">
        <v>1865894</v>
      </c>
    </row>
    <row r="195" spans="2:19" s="1" customFormat="1" ht="9.75" customHeight="1">
      <c r="B195" s="17"/>
      <c r="C195" s="93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</row>
    <row r="196" spans="2:19" s="1" customFormat="1" ht="15" customHeight="1">
      <c r="B196" s="224" t="s">
        <v>1205</v>
      </c>
      <c r="C196" s="224" t="s">
        <v>119</v>
      </c>
      <c r="D196" s="6" t="s">
        <v>1934</v>
      </c>
      <c r="E196" s="7">
        <v>261</v>
      </c>
      <c r="F196" s="7">
        <v>1990</v>
      </c>
      <c r="G196" s="40">
        <v>1344737</v>
      </c>
      <c r="H196" s="7">
        <v>24</v>
      </c>
      <c r="I196" s="7">
        <v>104</v>
      </c>
      <c r="J196" s="40">
        <v>15608.229999999996</v>
      </c>
      <c r="K196" s="7">
        <v>3</v>
      </c>
      <c r="L196" s="7">
        <v>548</v>
      </c>
      <c r="M196" s="7">
        <v>548</v>
      </c>
      <c r="N196" s="40">
        <v>892911</v>
      </c>
      <c r="O196" s="7"/>
      <c r="P196" s="7"/>
      <c r="Q196" s="40"/>
      <c r="R196" s="7">
        <v>809</v>
      </c>
      <c r="S196" s="40">
        <v>2237648</v>
      </c>
    </row>
    <row r="197" spans="2:19" s="1" customFormat="1" ht="15" customHeight="1">
      <c r="B197" s="224"/>
      <c r="C197" s="224"/>
      <c r="D197" s="6" t="s">
        <v>1935</v>
      </c>
      <c r="E197" s="7">
        <v>345</v>
      </c>
      <c r="F197" s="7">
        <v>8604</v>
      </c>
      <c r="G197" s="40">
        <v>2231324</v>
      </c>
      <c r="H197" s="7">
        <v>116</v>
      </c>
      <c r="I197" s="7">
        <v>868</v>
      </c>
      <c r="J197" s="40">
        <v>151644.67999999993</v>
      </c>
      <c r="K197" s="7"/>
      <c r="L197" s="7"/>
      <c r="M197" s="7"/>
      <c r="N197" s="40"/>
      <c r="O197" s="7"/>
      <c r="P197" s="7"/>
      <c r="Q197" s="40"/>
      <c r="R197" s="7">
        <v>345</v>
      </c>
      <c r="S197" s="40">
        <v>2231324</v>
      </c>
    </row>
    <row r="198" spans="2:19" s="1" customFormat="1" ht="15" customHeight="1">
      <c r="B198" s="224"/>
      <c r="C198" s="224"/>
      <c r="D198" s="6" t="s">
        <v>1936</v>
      </c>
      <c r="E198" s="7">
        <v>31</v>
      </c>
      <c r="F198" s="7">
        <v>758</v>
      </c>
      <c r="G198" s="40">
        <v>115098</v>
      </c>
      <c r="H198" s="7"/>
      <c r="I198" s="7">
        <v>0</v>
      </c>
      <c r="J198" s="40"/>
      <c r="K198" s="7"/>
      <c r="L198" s="7"/>
      <c r="M198" s="7"/>
      <c r="N198" s="40"/>
      <c r="O198" s="7"/>
      <c r="P198" s="7"/>
      <c r="Q198" s="40"/>
      <c r="R198" s="7">
        <v>31</v>
      </c>
      <c r="S198" s="40">
        <v>115098</v>
      </c>
    </row>
    <row r="199" spans="2:19" s="1" customFormat="1" ht="15" customHeight="1">
      <c r="B199" s="226" t="s">
        <v>1980</v>
      </c>
      <c r="C199" s="226"/>
      <c r="D199" s="226"/>
      <c r="E199" s="10">
        <v>637</v>
      </c>
      <c r="F199" s="10">
        <v>11352</v>
      </c>
      <c r="G199" s="43">
        <v>3691159</v>
      </c>
      <c r="H199" s="10">
        <v>140</v>
      </c>
      <c r="I199" s="10">
        <v>972</v>
      </c>
      <c r="J199" s="43">
        <v>167252.90999999992</v>
      </c>
      <c r="K199" s="10">
        <v>3</v>
      </c>
      <c r="L199" s="10">
        <v>548</v>
      </c>
      <c r="M199" s="10">
        <v>548</v>
      </c>
      <c r="N199" s="43">
        <v>892911</v>
      </c>
      <c r="O199" s="10"/>
      <c r="P199" s="10"/>
      <c r="Q199" s="43"/>
      <c r="R199" s="10">
        <v>1185</v>
      </c>
      <c r="S199" s="43">
        <v>4584070</v>
      </c>
    </row>
    <row r="200" spans="2:19" s="1" customFormat="1" ht="9.75" customHeight="1">
      <c r="B200" s="17"/>
      <c r="C200" s="93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</row>
    <row r="201" spans="2:19" s="1" customFormat="1" ht="15" customHeight="1">
      <c r="B201" s="224" t="s">
        <v>1206</v>
      </c>
      <c r="C201" s="224" t="s">
        <v>120</v>
      </c>
      <c r="D201" s="6" t="s">
        <v>1934</v>
      </c>
      <c r="E201" s="7">
        <v>2539</v>
      </c>
      <c r="F201" s="7">
        <v>10734</v>
      </c>
      <c r="G201" s="40">
        <v>10448007</v>
      </c>
      <c r="H201" s="7">
        <v>24</v>
      </c>
      <c r="I201" s="7">
        <v>124</v>
      </c>
      <c r="J201" s="40">
        <v>35385.64</v>
      </c>
      <c r="K201" s="7">
        <v>73</v>
      </c>
      <c r="L201" s="7">
        <v>1000</v>
      </c>
      <c r="M201" s="7">
        <v>1089</v>
      </c>
      <c r="N201" s="40">
        <v>1399500</v>
      </c>
      <c r="O201" s="7">
        <v>237</v>
      </c>
      <c r="P201" s="7">
        <v>262</v>
      </c>
      <c r="Q201" s="40">
        <v>231534</v>
      </c>
      <c r="R201" s="7">
        <v>3776</v>
      </c>
      <c r="S201" s="40">
        <v>12079041</v>
      </c>
    </row>
    <row r="202" spans="2:19" s="1" customFormat="1" ht="15" customHeight="1">
      <c r="B202" s="224"/>
      <c r="C202" s="224"/>
      <c r="D202" s="6" t="s">
        <v>1935</v>
      </c>
      <c r="E202" s="7">
        <v>845</v>
      </c>
      <c r="F202" s="7">
        <v>17797</v>
      </c>
      <c r="G202" s="40">
        <v>4650966</v>
      </c>
      <c r="H202" s="7">
        <v>239</v>
      </c>
      <c r="I202" s="7">
        <v>2606</v>
      </c>
      <c r="J202" s="40">
        <v>455803.87000000011</v>
      </c>
      <c r="K202" s="7"/>
      <c r="L202" s="7"/>
      <c r="M202" s="7"/>
      <c r="N202" s="40"/>
      <c r="O202" s="7"/>
      <c r="P202" s="7"/>
      <c r="Q202" s="40"/>
      <c r="R202" s="7">
        <v>845</v>
      </c>
      <c r="S202" s="40">
        <v>4650966</v>
      </c>
    </row>
    <row r="203" spans="2:19" s="1" customFormat="1" ht="15" customHeight="1">
      <c r="B203" s="224"/>
      <c r="C203" s="224"/>
      <c r="D203" s="6" t="s">
        <v>1936</v>
      </c>
      <c r="E203" s="7">
        <v>131</v>
      </c>
      <c r="F203" s="7">
        <v>336</v>
      </c>
      <c r="G203" s="40">
        <v>105363</v>
      </c>
      <c r="H203" s="7"/>
      <c r="I203" s="7">
        <v>0</v>
      </c>
      <c r="J203" s="40"/>
      <c r="K203" s="7"/>
      <c r="L203" s="7"/>
      <c r="M203" s="7"/>
      <c r="N203" s="40"/>
      <c r="O203" s="7"/>
      <c r="P203" s="7"/>
      <c r="Q203" s="40"/>
      <c r="R203" s="7">
        <v>131</v>
      </c>
      <c r="S203" s="40">
        <v>105363</v>
      </c>
    </row>
    <row r="204" spans="2:19" s="1" customFormat="1" ht="15" customHeight="1">
      <c r="B204" s="226" t="s">
        <v>1981</v>
      </c>
      <c r="C204" s="226"/>
      <c r="D204" s="226"/>
      <c r="E204" s="10">
        <v>3515</v>
      </c>
      <c r="F204" s="10">
        <v>28867</v>
      </c>
      <c r="G204" s="43">
        <v>15204336</v>
      </c>
      <c r="H204" s="10">
        <v>263</v>
      </c>
      <c r="I204" s="10">
        <v>2730</v>
      </c>
      <c r="J204" s="43">
        <v>491189.51</v>
      </c>
      <c r="K204" s="10">
        <v>73</v>
      </c>
      <c r="L204" s="10">
        <v>1000</v>
      </c>
      <c r="M204" s="10">
        <v>1089</v>
      </c>
      <c r="N204" s="43">
        <v>1399500</v>
      </c>
      <c r="O204" s="10">
        <v>237</v>
      </c>
      <c r="P204" s="10">
        <v>262</v>
      </c>
      <c r="Q204" s="43">
        <v>231534</v>
      </c>
      <c r="R204" s="10">
        <v>4752</v>
      </c>
      <c r="S204" s="43">
        <v>16835370</v>
      </c>
    </row>
    <row r="205" spans="2:19" s="1" customFormat="1" ht="9.75" customHeight="1">
      <c r="B205" s="17"/>
      <c r="C205" s="93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</row>
    <row r="206" spans="2:19" s="1" customFormat="1" ht="15" customHeight="1">
      <c r="B206" s="224" t="s">
        <v>1218</v>
      </c>
      <c r="C206" s="224" t="s">
        <v>124</v>
      </c>
      <c r="D206" s="6" t="s">
        <v>1934</v>
      </c>
      <c r="E206" s="7"/>
      <c r="F206" s="7"/>
      <c r="G206" s="40"/>
      <c r="H206" s="7"/>
      <c r="I206" s="7"/>
      <c r="J206" s="40"/>
      <c r="K206" s="7"/>
      <c r="L206" s="7"/>
      <c r="M206" s="7"/>
      <c r="N206" s="40"/>
      <c r="O206" s="7">
        <v>1</v>
      </c>
      <c r="P206" s="7">
        <v>2</v>
      </c>
      <c r="Q206" s="40">
        <v>462</v>
      </c>
      <c r="R206" s="7">
        <v>1</v>
      </c>
      <c r="S206" s="40">
        <v>462</v>
      </c>
    </row>
    <row r="207" spans="2:19" s="1" customFormat="1" ht="15" customHeight="1">
      <c r="B207" s="224"/>
      <c r="C207" s="224"/>
      <c r="D207" s="6" t="s">
        <v>1935</v>
      </c>
      <c r="E207" s="7">
        <v>642</v>
      </c>
      <c r="F207" s="7">
        <v>17569</v>
      </c>
      <c r="G207" s="40">
        <v>5204242</v>
      </c>
      <c r="H207" s="7">
        <v>131</v>
      </c>
      <c r="I207" s="7">
        <v>479</v>
      </c>
      <c r="J207" s="40">
        <v>69812.169999999925</v>
      </c>
      <c r="K207" s="7"/>
      <c r="L207" s="7"/>
      <c r="M207" s="7"/>
      <c r="N207" s="40"/>
      <c r="O207" s="7"/>
      <c r="P207" s="7"/>
      <c r="Q207" s="40"/>
      <c r="R207" s="7">
        <v>642</v>
      </c>
      <c r="S207" s="40">
        <v>5204242</v>
      </c>
    </row>
    <row r="208" spans="2:19" s="1" customFormat="1" ht="15" customHeight="1">
      <c r="B208" s="224"/>
      <c r="C208" s="224"/>
      <c r="D208" s="6" t="s">
        <v>1936</v>
      </c>
      <c r="E208" s="7">
        <v>392</v>
      </c>
      <c r="F208" s="7">
        <v>11287</v>
      </c>
      <c r="G208" s="40">
        <v>2131537</v>
      </c>
      <c r="H208" s="7">
        <v>6</v>
      </c>
      <c r="I208" s="7">
        <v>138</v>
      </c>
      <c r="J208" s="40">
        <v>12026.400000000001</v>
      </c>
      <c r="K208" s="7"/>
      <c r="L208" s="7"/>
      <c r="M208" s="7"/>
      <c r="N208" s="40"/>
      <c r="O208" s="7"/>
      <c r="P208" s="7"/>
      <c r="Q208" s="40"/>
      <c r="R208" s="7">
        <v>392</v>
      </c>
      <c r="S208" s="40">
        <v>2131537</v>
      </c>
    </row>
    <row r="209" spans="2:19" s="1" customFormat="1" ht="15" customHeight="1">
      <c r="B209" s="226" t="s">
        <v>1982</v>
      </c>
      <c r="C209" s="226"/>
      <c r="D209" s="226"/>
      <c r="E209" s="10">
        <v>1034</v>
      </c>
      <c r="F209" s="10">
        <v>28856</v>
      </c>
      <c r="G209" s="43">
        <v>7335779</v>
      </c>
      <c r="H209" s="10">
        <v>137</v>
      </c>
      <c r="I209" s="10">
        <v>617</v>
      </c>
      <c r="J209" s="43">
        <v>81838.569999999949</v>
      </c>
      <c r="K209" s="10"/>
      <c r="L209" s="10"/>
      <c r="M209" s="10"/>
      <c r="N209" s="43"/>
      <c r="O209" s="10">
        <v>1</v>
      </c>
      <c r="P209" s="10">
        <v>2</v>
      </c>
      <c r="Q209" s="43">
        <v>462</v>
      </c>
      <c r="R209" s="10">
        <v>1035</v>
      </c>
      <c r="S209" s="43">
        <v>7336241</v>
      </c>
    </row>
    <row r="210" spans="2:19" s="1" customFormat="1" ht="9.75" customHeight="1">
      <c r="B210" s="17"/>
      <c r="C210" s="93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</row>
    <row r="211" spans="2:19" s="1" customFormat="1" ht="15" customHeight="1">
      <c r="B211" s="224" t="s">
        <v>1219</v>
      </c>
      <c r="C211" s="224" t="s">
        <v>125</v>
      </c>
      <c r="D211" s="6" t="s">
        <v>1934</v>
      </c>
      <c r="E211" s="7">
        <v>1060</v>
      </c>
      <c r="F211" s="7">
        <v>6703</v>
      </c>
      <c r="G211" s="40">
        <v>4454055</v>
      </c>
      <c r="H211" s="7">
        <v>65</v>
      </c>
      <c r="I211" s="7">
        <v>357</v>
      </c>
      <c r="J211" s="40">
        <v>59101.540000000008</v>
      </c>
      <c r="K211" s="7">
        <v>20</v>
      </c>
      <c r="L211" s="7">
        <v>456</v>
      </c>
      <c r="M211" s="7">
        <v>464</v>
      </c>
      <c r="N211" s="40">
        <v>716921</v>
      </c>
      <c r="O211" s="7">
        <v>875</v>
      </c>
      <c r="P211" s="7">
        <v>906</v>
      </c>
      <c r="Q211" s="40">
        <v>1006700</v>
      </c>
      <c r="R211" s="7">
        <v>2391</v>
      </c>
      <c r="S211" s="40">
        <v>6177676</v>
      </c>
    </row>
    <row r="212" spans="2:19" s="1" customFormat="1" ht="15" customHeight="1">
      <c r="B212" s="224"/>
      <c r="C212" s="224"/>
      <c r="D212" s="6" t="s">
        <v>1935</v>
      </c>
      <c r="E212" s="7">
        <v>290</v>
      </c>
      <c r="F212" s="7">
        <v>4854</v>
      </c>
      <c r="G212" s="40">
        <v>1251960</v>
      </c>
      <c r="H212" s="7">
        <v>15</v>
      </c>
      <c r="I212" s="7">
        <v>89</v>
      </c>
      <c r="J212" s="40">
        <v>14989.47</v>
      </c>
      <c r="K212" s="7"/>
      <c r="L212" s="7"/>
      <c r="M212" s="7"/>
      <c r="N212" s="40"/>
      <c r="O212" s="7"/>
      <c r="P212" s="7"/>
      <c r="Q212" s="40"/>
      <c r="R212" s="7">
        <v>290</v>
      </c>
      <c r="S212" s="40">
        <v>1251960</v>
      </c>
    </row>
    <row r="213" spans="2:19" s="1" customFormat="1" ht="15" customHeight="1">
      <c r="B213" s="224"/>
      <c r="C213" s="224"/>
      <c r="D213" s="6" t="s">
        <v>1936</v>
      </c>
      <c r="E213" s="7">
        <v>302</v>
      </c>
      <c r="F213" s="7">
        <v>5714</v>
      </c>
      <c r="G213" s="40">
        <v>1195784</v>
      </c>
      <c r="H213" s="7">
        <v>2</v>
      </c>
      <c r="I213" s="7">
        <v>3</v>
      </c>
      <c r="J213" s="40">
        <v>188.19999999999891</v>
      </c>
      <c r="K213" s="7"/>
      <c r="L213" s="7"/>
      <c r="M213" s="7"/>
      <c r="N213" s="40"/>
      <c r="O213" s="7"/>
      <c r="P213" s="7"/>
      <c r="Q213" s="40"/>
      <c r="R213" s="7">
        <v>302</v>
      </c>
      <c r="S213" s="40">
        <v>1195784</v>
      </c>
    </row>
    <row r="214" spans="2:19" s="1" customFormat="1" ht="15" customHeight="1">
      <c r="B214" s="226" t="s">
        <v>1983</v>
      </c>
      <c r="C214" s="226"/>
      <c r="D214" s="226"/>
      <c r="E214" s="10">
        <v>1652</v>
      </c>
      <c r="F214" s="10">
        <v>17271</v>
      </c>
      <c r="G214" s="43">
        <v>6901799</v>
      </c>
      <c r="H214" s="10">
        <v>82</v>
      </c>
      <c r="I214" s="10">
        <v>449</v>
      </c>
      <c r="J214" s="43">
        <v>74279.209999999992</v>
      </c>
      <c r="K214" s="10">
        <v>20</v>
      </c>
      <c r="L214" s="10">
        <v>456</v>
      </c>
      <c r="M214" s="10">
        <v>464</v>
      </c>
      <c r="N214" s="43">
        <v>716921</v>
      </c>
      <c r="O214" s="10">
        <v>875</v>
      </c>
      <c r="P214" s="10">
        <v>906</v>
      </c>
      <c r="Q214" s="43">
        <v>1006700</v>
      </c>
      <c r="R214" s="10">
        <v>2983</v>
      </c>
      <c r="S214" s="43">
        <v>8625420</v>
      </c>
    </row>
    <row r="215" spans="2:19" s="1" customFormat="1" ht="9.75" customHeight="1">
      <c r="B215" s="17"/>
      <c r="C215" s="93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</row>
    <row r="216" spans="2:19" s="1" customFormat="1" ht="15" customHeight="1">
      <c r="B216" s="224" t="s">
        <v>1220</v>
      </c>
      <c r="C216" s="224" t="s">
        <v>126</v>
      </c>
      <c r="D216" s="6" t="s">
        <v>1934</v>
      </c>
      <c r="E216" s="7">
        <v>1836</v>
      </c>
      <c r="F216" s="7">
        <v>13750</v>
      </c>
      <c r="G216" s="40">
        <v>7104631</v>
      </c>
      <c r="H216" s="7">
        <v>67</v>
      </c>
      <c r="I216" s="7">
        <v>402</v>
      </c>
      <c r="J216" s="40">
        <v>85833.799999999988</v>
      </c>
      <c r="K216" s="7">
        <v>25</v>
      </c>
      <c r="L216" s="7">
        <v>779</v>
      </c>
      <c r="M216" s="7">
        <v>807</v>
      </c>
      <c r="N216" s="40">
        <v>1043044</v>
      </c>
      <c r="O216" s="7">
        <v>1193</v>
      </c>
      <c r="P216" s="7">
        <v>1312</v>
      </c>
      <c r="Q216" s="40">
        <v>1441838</v>
      </c>
      <c r="R216" s="7">
        <v>3808</v>
      </c>
      <c r="S216" s="40">
        <v>9589513</v>
      </c>
    </row>
    <row r="217" spans="2:19" s="1" customFormat="1" ht="15" customHeight="1">
      <c r="B217" s="224"/>
      <c r="C217" s="224"/>
      <c r="D217" s="6" t="s">
        <v>1935</v>
      </c>
      <c r="E217" s="7">
        <v>836</v>
      </c>
      <c r="F217" s="7">
        <v>15766</v>
      </c>
      <c r="G217" s="40">
        <v>4343898</v>
      </c>
      <c r="H217" s="7">
        <v>130</v>
      </c>
      <c r="I217" s="7">
        <v>1148</v>
      </c>
      <c r="J217" s="40">
        <v>182852.04999999993</v>
      </c>
      <c r="K217" s="7"/>
      <c r="L217" s="7"/>
      <c r="M217" s="7"/>
      <c r="N217" s="40"/>
      <c r="O217" s="7">
        <v>28</v>
      </c>
      <c r="P217" s="7">
        <v>228</v>
      </c>
      <c r="Q217" s="40">
        <v>52433</v>
      </c>
      <c r="R217" s="7">
        <v>864</v>
      </c>
      <c r="S217" s="40">
        <v>4396331</v>
      </c>
    </row>
    <row r="218" spans="2:19" s="1" customFormat="1" ht="15" customHeight="1">
      <c r="B218" s="224"/>
      <c r="C218" s="224"/>
      <c r="D218" s="6" t="s">
        <v>1936</v>
      </c>
      <c r="E218" s="7">
        <v>39</v>
      </c>
      <c r="F218" s="7">
        <v>379</v>
      </c>
      <c r="G218" s="40">
        <v>59877</v>
      </c>
      <c r="H218" s="7"/>
      <c r="I218" s="7">
        <v>0</v>
      </c>
      <c r="J218" s="40"/>
      <c r="K218" s="7"/>
      <c r="L218" s="7"/>
      <c r="M218" s="7"/>
      <c r="N218" s="40"/>
      <c r="O218" s="7"/>
      <c r="P218" s="7"/>
      <c r="Q218" s="40"/>
      <c r="R218" s="7">
        <v>39</v>
      </c>
      <c r="S218" s="40">
        <v>59877</v>
      </c>
    </row>
    <row r="219" spans="2:19" s="1" customFormat="1" ht="15" customHeight="1">
      <c r="B219" s="226" t="s">
        <v>1984</v>
      </c>
      <c r="C219" s="226"/>
      <c r="D219" s="226"/>
      <c r="E219" s="10">
        <v>2711</v>
      </c>
      <c r="F219" s="10">
        <v>29895</v>
      </c>
      <c r="G219" s="43">
        <v>11508406</v>
      </c>
      <c r="H219" s="10">
        <v>197</v>
      </c>
      <c r="I219" s="10">
        <v>1550</v>
      </c>
      <c r="J219" s="43">
        <v>268685.84999999986</v>
      </c>
      <c r="K219" s="10">
        <v>25</v>
      </c>
      <c r="L219" s="10">
        <v>779</v>
      </c>
      <c r="M219" s="10">
        <v>807</v>
      </c>
      <c r="N219" s="43">
        <v>1043044</v>
      </c>
      <c r="O219" s="10">
        <v>1221</v>
      </c>
      <c r="P219" s="10">
        <v>1540</v>
      </c>
      <c r="Q219" s="43">
        <v>1494271</v>
      </c>
      <c r="R219" s="10">
        <v>4711</v>
      </c>
      <c r="S219" s="43">
        <v>14045721</v>
      </c>
    </row>
    <row r="220" spans="2:19" s="1" customFormat="1" ht="9.75" customHeight="1">
      <c r="B220" s="17"/>
      <c r="C220" s="93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</row>
    <row r="221" spans="2:19" s="1" customFormat="1" ht="15" customHeight="1">
      <c r="B221" s="224" t="s">
        <v>1257</v>
      </c>
      <c r="C221" s="224" t="s">
        <v>130</v>
      </c>
      <c r="D221" s="6" t="s">
        <v>1934</v>
      </c>
      <c r="E221" s="7">
        <v>1494</v>
      </c>
      <c r="F221" s="7">
        <v>8431</v>
      </c>
      <c r="G221" s="40">
        <v>5352090</v>
      </c>
      <c r="H221" s="7">
        <v>24</v>
      </c>
      <c r="I221" s="7">
        <v>128</v>
      </c>
      <c r="J221" s="40">
        <v>22814.990000000005</v>
      </c>
      <c r="K221" s="7">
        <v>15</v>
      </c>
      <c r="L221" s="7">
        <v>845</v>
      </c>
      <c r="M221" s="7">
        <v>860</v>
      </c>
      <c r="N221" s="40">
        <v>1530061</v>
      </c>
      <c r="O221" s="7">
        <v>742</v>
      </c>
      <c r="P221" s="7">
        <v>742</v>
      </c>
      <c r="Q221" s="40">
        <v>948557</v>
      </c>
      <c r="R221" s="7">
        <v>3081</v>
      </c>
      <c r="S221" s="40">
        <v>7830708</v>
      </c>
    </row>
    <row r="222" spans="2:19" s="1" customFormat="1" ht="15" customHeight="1">
      <c r="B222" s="224"/>
      <c r="C222" s="224"/>
      <c r="D222" s="6" t="s">
        <v>1935</v>
      </c>
      <c r="E222" s="7">
        <v>358</v>
      </c>
      <c r="F222" s="7">
        <v>7272</v>
      </c>
      <c r="G222" s="40">
        <v>2134599</v>
      </c>
      <c r="H222" s="7">
        <v>22</v>
      </c>
      <c r="I222" s="7">
        <v>66</v>
      </c>
      <c r="J222" s="40">
        <v>10638.51999999999</v>
      </c>
      <c r="K222" s="7"/>
      <c r="L222" s="7"/>
      <c r="M222" s="7"/>
      <c r="N222" s="40"/>
      <c r="O222" s="7"/>
      <c r="P222" s="7"/>
      <c r="Q222" s="40"/>
      <c r="R222" s="7">
        <v>358</v>
      </c>
      <c r="S222" s="40">
        <v>2134599</v>
      </c>
    </row>
    <row r="223" spans="2:19" s="1" customFormat="1" ht="15" customHeight="1">
      <c r="B223" s="224"/>
      <c r="C223" s="224"/>
      <c r="D223" s="6" t="s">
        <v>1936</v>
      </c>
      <c r="E223" s="7">
        <v>186</v>
      </c>
      <c r="F223" s="7">
        <v>2219</v>
      </c>
      <c r="G223" s="40">
        <v>349115</v>
      </c>
      <c r="H223" s="7">
        <v>1</v>
      </c>
      <c r="I223" s="7">
        <v>48</v>
      </c>
      <c r="J223" s="40">
        <v>4516.72</v>
      </c>
      <c r="K223" s="7"/>
      <c r="L223" s="7"/>
      <c r="M223" s="7"/>
      <c r="N223" s="40"/>
      <c r="O223" s="7"/>
      <c r="P223" s="7"/>
      <c r="Q223" s="40"/>
      <c r="R223" s="7">
        <v>186</v>
      </c>
      <c r="S223" s="40">
        <v>349115</v>
      </c>
    </row>
    <row r="224" spans="2:19" s="1" customFormat="1" ht="15" customHeight="1">
      <c r="B224" s="226" t="s">
        <v>1985</v>
      </c>
      <c r="C224" s="226"/>
      <c r="D224" s="226"/>
      <c r="E224" s="10">
        <v>2038</v>
      </c>
      <c r="F224" s="10">
        <v>17922</v>
      </c>
      <c r="G224" s="43">
        <v>7835804</v>
      </c>
      <c r="H224" s="10">
        <v>47</v>
      </c>
      <c r="I224" s="10">
        <v>242</v>
      </c>
      <c r="J224" s="43">
        <v>37970.229999999981</v>
      </c>
      <c r="K224" s="10">
        <v>15</v>
      </c>
      <c r="L224" s="10">
        <v>845</v>
      </c>
      <c r="M224" s="10">
        <v>860</v>
      </c>
      <c r="N224" s="43">
        <v>1530061</v>
      </c>
      <c r="O224" s="10">
        <v>742</v>
      </c>
      <c r="P224" s="10">
        <v>742</v>
      </c>
      <c r="Q224" s="43">
        <v>948557</v>
      </c>
      <c r="R224" s="10">
        <v>3625</v>
      </c>
      <c r="S224" s="43">
        <v>10314422</v>
      </c>
    </row>
    <row r="225" spans="2:19" s="1" customFormat="1" ht="9.75" customHeight="1">
      <c r="B225" s="17"/>
      <c r="C225" s="93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</row>
    <row r="226" spans="2:19" s="1" customFormat="1" ht="15" customHeight="1">
      <c r="B226" s="224" t="s">
        <v>1273</v>
      </c>
      <c r="C226" s="224" t="s">
        <v>134</v>
      </c>
      <c r="D226" s="6" t="s">
        <v>1934</v>
      </c>
      <c r="E226" s="7">
        <v>3927</v>
      </c>
      <c r="F226" s="7">
        <v>26202</v>
      </c>
      <c r="G226" s="40">
        <v>27934188</v>
      </c>
      <c r="H226" s="7">
        <v>122</v>
      </c>
      <c r="I226" s="7">
        <v>928</v>
      </c>
      <c r="J226" s="40">
        <v>380107.4</v>
      </c>
      <c r="K226" s="7">
        <v>54</v>
      </c>
      <c r="L226" s="7">
        <v>1031</v>
      </c>
      <c r="M226" s="7">
        <v>1097</v>
      </c>
      <c r="N226" s="40">
        <v>1956919</v>
      </c>
      <c r="O226" s="7">
        <v>1443</v>
      </c>
      <c r="P226" s="7">
        <v>1443</v>
      </c>
      <c r="Q226" s="40">
        <v>2015221</v>
      </c>
      <c r="R226" s="7">
        <v>6401</v>
      </c>
      <c r="S226" s="40">
        <v>31906328</v>
      </c>
    </row>
    <row r="227" spans="2:19" s="1" customFormat="1" ht="15" customHeight="1">
      <c r="B227" s="224"/>
      <c r="C227" s="224"/>
      <c r="D227" s="6" t="s">
        <v>1935</v>
      </c>
      <c r="E227" s="7">
        <v>778</v>
      </c>
      <c r="F227" s="7">
        <v>8953</v>
      </c>
      <c r="G227" s="40">
        <v>2281658</v>
      </c>
      <c r="H227" s="7">
        <v>13</v>
      </c>
      <c r="I227" s="7">
        <v>102</v>
      </c>
      <c r="J227" s="40">
        <v>14913.919999999998</v>
      </c>
      <c r="K227" s="7"/>
      <c r="L227" s="7"/>
      <c r="M227" s="7"/>
      <c r="N227" s="40"/>
      <c r="O227" s="7"/>
      <c r="P227" s="7"/>
      <c r="Q227" s="40"/>
      <c r="R227" s="7">
        <v>778</v>
      </c>
      <c r="S227" s="40">
        <v>2281658</v>
      </c>
    </row>
    <row r="228" spans="2:19" s="1" customFormat="1" ht="15" customHeight="1">
      <c r="B228" s="224"/>
      <c r="C228" s="224"/>
      <c r="D228" s="6" t="s">
        <v>1936</v>
      </c>
      <c r="E228" s="7">
        <v>81</v>
      </c>
      <c r="F228" s="7">
        <v>767</v>
      </c>
      <c r="G228" s="40">
        <v>119915</v>
      </c>
      <c r="H228" s="7">
        <v>2</v>
      </c>
      <c r="I228" s="7">
        <v>45</v>
      </c>
      <c r="J228" s="40">
        <v>3844.5999999999995</v>
      </c>
      <c r="K228" s="7"/>
      <c r="L228" s="7"/>
      <c r="M228" s="7"/>
      <c r="N228" s="40"/>
      <c r="O228" s="7"/>
      <c r="P228" s="7"/>
      <c r="Q228" s="40"/>
      <c r="R228" s="7">
        <v>81</v>
      </c>
      <c r="S228" s="40">
        <v>119915</v>
      </c>
    </row>
    <row r="229" spans="2:19" s="1" customFormat="1" ht="15" customHeight="1">
      <c r="B229" s="226" t="s">
        <v>1986</v>
      </c>
      <c r="C229" s="226"/>
      <c r="D229" s="226"/>
      <c r="E229" s="10">
        <v>4786</v>
      </c>
      <c r="F229" s="10">
        <v>35922</v>
      </c>
      <c r="G229" s="43">
        <v>30335761</v>
      </c>
      <c r="H229" s="10">
        <v>137</v>
      </c>
      <c r="I229" s="10">
        <v>1075</v>
      </c>
      <c r="J229" s="43">
        <v>398865.92000000004</v>
      </c>
      <c r="K229" s="10">
        <v>54</v>
      </c>
      <c r="L229" s="10">
        <v>1031</v>
      </c>
      <c r="M229" s="10">
        <v>1097</v>
      </c>
      <c r="N229" s="43">
        <v>1956919</v>
      </c>
      <c r="O229" s="10">
        <v>1443</v>
      </c>
      <c r="P229" s="10">
        <v>1443</v>
      </c>
      <c r="Q229" s="43">
        <v>2015221</v>
      </c>
      <c r="R229" s="10">
        <v>7260</v>
      </c>
      <c r="S229" s="43">
        <v>34307901</v>
      </c>
    </row>
    <row r="230" spans="2:19" s="1" customFormat="1" ht="9.75" customHeight="1">
      <c r="B230" s="17"/>
      <c r="C230" s="93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</row>
    <row r="231" spans="2:19" s="1" customFormat="1" ht="15" customHeight="1">
      <c r="B231" s="14" t="s">
        <v>1282</v>
      </c>
      <c r="C231" s="14" t="s">
        <v>138</v>
      </c>
      <c r="D231" s="6" t="s">
        <v>1935</v>
      </c>
      <c r="E231" s="7">
        <v>931</v>
      </c>
      <c r="F231" s="7">
        <v>31729</v>
      </c>
      <c r="G231" s="40">
        <v>11086372</v>
      </c>
      <c r="H231" s="7">
        <v>65</v>
      </c>
      <c r="I231" s="7">
        <v>717</v>
      </c>
      <c r="J231" s="40">
        <v>109891.02000000002</v>
      </c>
      <c r="K231" s="7"/>
      <c r="L231" s="7"/>
      <c r="M231" s="7"/>
      <c r="N231" s="40"/>
      <c r="O231" s="7">
        <v>94</v>
      </c>
      <c r="P231" s="7">
        <v>1152</v>
      </c>
      <c r="Q231" s="40">
        <v>285974</v>
      </c>
      <c r="R231" s="7">
        <v>1025</v>
      </c>
      <c r="S231" s="40">
        <v>11372346</v>
      </c>
    </row>
    <row r="232" spans="2:19" s="1" customFormat="1" ht="15" customHeight="1">
      <c r="B232" s="226" t="s">
        <v>1987</v>
      </c>
      <c r="C232" s="226"/>
      <c r="D232" s="226"/>
      <c r="E232" s="10">
        <v>931</v>
      </c>
      <c r="F232" s="10">
        <v>31729</v>
      </c>
      <c r="G232" s="43">
        <v>11086372</v>
      </c>
      <c r="H232" s="10">
        <v>65</v>
      </c>
      <c r="I232" s="10">
        <v>717</v>
      </c>
      <c r="J232" s="43">
        <v>109891.02000000002</v>
      </c>
      <c r="K232" s="10"/>
      <c r="L232" s="10"/>
      <c r="M232" s="10"/>
      <c r="N232" s="43"/>
      <c r="O232" s="10">
        <v>94</v>
      </c>
      <c r="P232" s="10">
        <v>1152</v>
      </c>
      <c r="Q232" s="43">
        <v>285974</v>
      </c>
      <c r="R232" s="10">
        <v>1025</v>
      </c>
      <c r="S232" s="43">
        <v>11372346</v>
      </c>
    </row>
    <row r="233" spans="2:19" s="1" customFormat="1" ht="9.75" customHeight="1">
      <c r="B233" s="17"/>
      <c r="C233" s="93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</row>
    <row r="234" spans="2:19" s="1" customFormat="1" ht="15" customHeight="1">
      <c r="B234" s="224" t="s">
        <v>1292</v>
      </c>
      <c r="C234" s="224" t="s">
        <v>139</v>
      </c>
      <c r="D234" s="6" t="s">
        <v>1934</v>
      </c>
      <c r="E234" s="7"/>
      <c r="F234" s="7"/>
      <c r="G234" s="40"/>
      <c r="H234" s="7"/>
      <c r="I234" s="7"/>
      <c r="J234" s="40"/>
      <c r="K234" s="7"/>
      <c r="L234" s="7"/>
      <c r="M234" s="7"/>
      <c r="N234" s="40"/>
      <c r="O234" s="7">
        <v>3</v>
      </c>
      <c r="P234" s="7">
        <v>6</v>
      </c>
      <c r="Q234" s="40">
        <v>1351</v>
      </c>
      <c r="R234" s="7">
        <v>3</v>
      </c>
      <c r="S234" s="40">
        <v>1351</v>
      </c>
    </row>
    <row r="235" spans="2:19" s="1" customFormat="1" ht="15" customHeight="1">
      <c r="B235" s="224"/>
      <c r="C235" s="224"/>
      <c r="D235" s="6" t="s">
        <v>1935</v>
      </c>
      <c r="E235" s="7">
        <v>2329</v>
      </c>
      <c r="F235" s="7">
        <v>49126</v>
      </c>
      <c r="G235" s="40">
        <v>14509765</v>
      </c>
      <c r="H235" s="7">
        <v>333</v>
      </c>
      <c r="I235" s="7">
        <v>3265</v>
      </c>
      <c r="J235" s="40">
        <v>571124.96999999974</v>
      </c>
      <c r="K235" s="7"/>
      <c r="L235" s="7"/>
      <c r="M235" s="7"/>
      <c r="N235" s="40"/>
      <c r="O235" s="7"/>
      <c r="P235" s="7"/>
      <c r="Q235" s="40"/>
      <c r="R235" s="7">
        <v>2329</v>
      </c>
      <c r="S235" s="40">
        <v>14509765</v>
      </c>
    </row>
    <row r="236" spans="2:19" s="1" customFormat="1" ht="15" customHeight="1">
      <c r="B236" s="224"/>
      <c r="C236" s="224"/>
      <c r="D236" s="6" t="s">
        <v>1936</v>
      </c>
      <c r="E236" s="7">
        <v>704</v>
      </c>
      <c r="F236" s="7">
        <v>11593</v>
      </c>
      <c r="G236" s="40">
        <v>2794132</v>
      </c>
      <c r="H236" s="7">
        <v>2</v>
      </c>
      <c r="I236" s="7">
        <v>15</v>
      </c>
      <c r="J236" s="40">
        <v>1411.7999999999993</v>
      </c>
      <c r="K236" s="7"/>
      <c r="L236" s="7"/>
      <c r="M236" s="7"/>
      <c r="N236" s="40"/>
      <c r="O236" s="7"/>
      <c r="P236" s="7"/>
      <c r="Q236" s="40"/>
      <c r="R236" s="7">
        <v>704</v>
      </c>
      <c r="S236" s="40">
        <v>2794132</v>
      </c>
    </row>
    <row r="237" spans="2:19" s="1" customFormat="1" ht="15" customHeight="1">
      <c r="B237" s="226" t="s">
        <v>1988</v>
      </c>
      <c r="C237" s="226"/>
      <c r="D237" s="226"/>
      <c r="E237" s="10">
        <v>3033</v>
      </c>
      <c r="F237" s="10">
        <v>60719</v>
      </c>
      <c r="G237" s="43">
        <v>17303897</v>
      </c>
      <c r="H237" s="10">
        <v>335</v>
      </c>
      <c r="I237" s="10">
        <v>3280</v>
      </c>
      <c r="J237" s="43">
        <v>572536.76999999955</v>
      </c>
      <c r="K237" s="10"/>
      <c r="L237" s="10"/>
      <c r="M237" s="10"/>
      <c r="N237" s="43"/>
      <c r="O237" s="10">
        <v>3</v>
      </c>
      <c r="P237" s="10">
        <v>6</v>
      </c>
      <c r="Q237" s="43">
        <v>1351</v>
      </c>
      <c r="R237" s="10">
        <v>3036</v>
      </c>
      <c r="S237" s="43">
        <v>17305248</v>
      </c>
    </row>
    <row r="238" spans="2:19" s="1" customFormat="1" ht="9.75" customHeight="1">
      <c r="B238" s="17"/>
      <c r="C238" s="93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</row>
    <row r="239" spans="2:19" s="1" customFormat="1" ht="15" customHeight="1">
      <c r="B239" s="224" t="s">
        <v>1293</v>
      </c>
      <c r="C239" s="224" t="s">
        <v>140</v>
      </c>
      <c r="D239" s="6" t="s">
        <v>1934</v>
      </c>
      <c r="E239" s="7">
        <v>20649</v>
      </c>
      <c r="F239" s="7">
        <v>117470</v>
      </c>
      <c r="G239" s="40">
        <v>86243469</v>
      </c>
      <c r="H239" s="7">
        <v>703</v>
      </c>
      <c r="I239" s="7">
        <v>3173</v>
      </c>
      <c r="J239" s="40">
        <v>866431.25999999978</v>
      </c>
      <c r="K239" s="7">
        <v>664</v>
      </c>
      <c r="L239" s="7">
        <v>5427</v>
      </c>
      <c r="M239" s="7">
        <v>6086</v>
      </c>
      <c r="N239" s="40">
        <v>8067476</v>
      </c>
      <c r="O239" s="7">
        <v>2070</v>
      </c>
      <c r="P239" s="7">
        <v>2070</v>
      </c>
      <c r="Q239" s="40">
        <v>2180663</v>
      </c>
      <c r="R239" s="7">
        <v>28146</v>
      </c>
      <c r="S239" s="40">
        <v>96491608</v>
      </c>
    </row>
    <row r="240" spans="2:19" s="1" customFormat="1" ht="15" customHeight="1">
      <c r="B240" s="224"/>
      <c r="C240" s="224"/>
      <c r="D240" s="6" t="s">
        <v>1935</v>
      </c>
      <c r="E240" s="7">
        <v>616</v>
      </c>
      <c r="F240" s="7">
        <v>12511</v>
      </c>
      <c r="G240" s="40">
        <v>3789465</v>
      </c>
      <c r="H240" s="7">
        <v>34</v>
      </c>
      <c r="I240" s="7">
        <v>85</v>
      </c>
      <c r="J240" s="40">
        <v>8805.5800000000163</v>
      </c>
      <c r="K240" s="7"/>
      <c r="L240" s="7"/>
      <c r="M240" s="7"/>
      <c r="N240" s="40"/>
      <c r="O240" s="7"/>
      <c r="P240" s="7"/>
      <c r="Q240" s="40"/>
      <c r="R240" s="7">
        <v>616</v>
      </c>
      <c r="S240" s="40">
        <v>3789465</v>
      </c>
    </row>
    <row r="241" spans="2:19" s="1" customFormat="1" ht="15" customHeight="1">
      <c r="B241" s="224"/>
      <c r="C241" s="224"/>
      <c r="D241" s="6" t="s">
        <v>1936</v>
      </c>
      <c r="E241" s="7">
        <v>1017</v>
      </c>
      <c r="F241" s="7">
        <v>2831</v>
      </c>
      <c r="G241" s="40">
        <v>740301</v>
      </c>
      <c r="H241" s="7"/>
      <c r="I241" s="7">
        <v>0</v>
      </c>
      <c r="J241" s="40"/>
      <c r="K241" s="7"/>
      <c r="L241" s="7"/>
      <c r="M241" s="7"/>
      <c r="N241" s="40"/>
      <c r="O241" s="7"/>
      <c r="P241" s="7"/>
      <c r="Q241" s="40"/>
      <c r="R241" s="7">
        <v>1017</v>
      </c>
      <c r="S241" s="40">
        <v>740301</v>
      </c>
    </row>
    <row r="242" spans="2:19" s="1" customFormat="1" ht="15" customHeight="1">
      <c r="B242" s="226" t="s">
        <v>1989</v>
      </c>
      <c r="C242" s="226"/>
      <c r="D242" s="226"/>
      <c r="E242" s="10">
        <v>22282</v>
      </c>
      <c r="F242" s="10">
        <v>132812</v>
      </c>
      <c r="G242" s="43">
        <v>90773235</v>
      </c>
      <c r="H242" s="10">
        <v>737</v>
      </c>
      <c r="I242" s="10">
        <v>3258</v>
      </c>
      <c r="J242" s="43">
        <v>875236.83999999985</v>
      </c>
      <c r="K242" s="10">
        <v>664</v>
      </c>
      <c r="L242" s="10">
        <v>5427</v>
      </c>
      <c r="M242" s="10">
        <v>6086</v>
      </c>
      <c r="N242" s="43">
        <v>8067476</v>
      </c>
      <c r="O242" s="10">
        <v>2070</v>
      </c>
      <c r="P242" s="10">
        <v>2070</v>
      </c>
      <c r="Q242" s="43">
        <v>2180663</v>
      </c>
      <c r="R242" s="10">
        <v>29779</v>
      </c>
      <c r="S242" s="43">
        <v>101021374</v>
      </c>
    </row>
    <row r="243" spans="2:19" s="1" customFormat="1" ht="9.75" customHeight="1">
      <c r="B243" s="17"/>
      <c r="C243" s="93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</row>
    <row r="244" spans="2:19" s="1" customFormat="1" ht="15" customHeight="1">
      <c r="B244" s="224" t="s">
        <v>1313</v>
      </c>
      <c r="C244" s="224" t="s">
        <v>133</v>
      </c>
      <c r="D244" s="6" t="s">
        <v>1934</v>
      </c>
      <c r="E244" s="7">
        <v>8148</v>
      </c>
      <c r="F244" s="7">
        <v>64198</v>
      </c>
      <c r="G244" s="40">
        <v>26270618</v>
      </c>
      <c r="H244" s="7">
        <v>598</v>
      </c>
      <c r="I244" s="7">
        <v>3910</v>
      </c>
      <c r="J244" s="40">
        <v>853295.58999999985</v>
      </c>
      <c r="K244" s="7">
        <v>333</v>
      </c>
      <c r="L244" s="7">
        <v>1455</v>
      </c>
      <c r="M244" s="7">
        <v>1866</v>
      </c>
      <c r="N244" s="40">
        <v>1307705</v>
      </c>
      <c r="O244" s="7">
        <v>551</v>
      </c>
      <c r="P244" s="7">
        <v>551</v>
      </c>
      <c r="Q244" s="40">
        <v>746374</v>
      </c>
      <c r="R244" s="7">
        <v>10154</v>
      </c>
      <c r="S244" s="40">
        <v>28324697</v>
      </c>
    </row>
    <row r="245" spans="2:19" s="1" customFormat="1" ht="15" customHeight="1">
      <c r="B245" s="224"/>
      <c r="C245" s="224"/>
      <c r="D245" s="6" t="s">
        <v>1935</v>
      </c>
      <c r="E245" s="7">
        <v>448</v>
      </c>
      <c r="F245" s="7">
        <v>9395</v>
      </c>
      <c r="G245" s="40">
        <v>2583760</v>
      </c>
      <c r="H245" s="7">
        <v>94</v>
      </c>
      <c r="I245" s="7">
        <v>1003</v>
      </c>
      <c r="J245" s="40">
        <v>161202.13</v>
      </c>
      <c r="K245" s="7"/>
      <c r="L245" s="7"/>
      <c r="M245" s="7"/>
      <c r="N245" s="40"/>
      <c r="O245" s="7"/>
      <c r="P245" s="7"/>
      <c r="Q245" s="40"/>
      <c r="R245" s="7">
        <v>448</v>
      </c>
      <c r="S245" s="40">
        <v>2583760</v>
      </c>
    </row>
    <row r="246" spans="2:19" s="1" customFormat="1" ht="15" customHeight="1">
      <c r="B246" s="224"/>
      <c r="C246" s="224"/>
      <c r="D246" s="6" t="s">
        <v>1936</v>
      </c>
      <c r="E246" s="7">
        <v>708</v>
      </c>
      <c r="F246" s="7">
        <v>8172</v>
      </c>
      <c r="G246" s="40">
        <v>1658160</v>
      </c>
      <c r="H246" s="7">
        <v>2</v>
      </c>
      <c r="I246" s="7">
        <v>11</v>
      </c>
      <c r="J246" s="40">
        <v>1034.7999999999993</v>
      </c>
      <c r="K246" s="7"/>
      <c r="L246" s="7"/>
      <c r="M246" s="7"/>
      <c r="N246" s="40"/>
      <c r="O246" s="7"/>
      <c r="P246" s="7"/>
      <c r="Q246" s="40"/>
      <c r="R246" s="7">
        <v>708</v>
      </c>
      <c r="S246" s="40">
        <v>1658160</v>
      </c>
    </row>
    <row r="247" spans="2:19" s="1" customFormat="1" ht="15" customHeight="1">
      <c r="B247" s="226" t="s">
        <v>1990</v>
      </c>
      <c r="C247" s="226"/>
      <c r="D247" s="226"/>
      <c r="E247" s="10">
        <v>9304</v>
      </c>
      <c r="F247" s="10">
        <v>81765</v>
      </c>
      <c r="G247" s="43">
        <v>30512538</v>
      </c>
      <c r="H247" s="10">
        <v>694</v>
      </c>
      <c r="I247" s="10">
        <v>4924</v>
      </c>
      <c r="J247" s="43">
        <v>1015532.5199999996</v>
      </c>
      <c r="K247" s="10">
        <v>333</v>
      </c>
      <c r="L247" s="10">
        <v>1455</v>
      </c>
      <c r="M247" s="10">
        <v>1866</v>
      </c>
      <c r="N247" s="43">
        <v>1307705</v>
      </c>
      <c r="O247" s="10">
        <v>551</v>
      </c>
      <c r="P247" s="10">
        <v>551</v>
      </c>
      <c r="Q247" s="43">
        <v>746374</v>
      </c>
      <c r="R247" s="10">
        <v>11310</v>
      </c>
      <c r="S247" s="43">
        <v>32566617</v>
      </c>
    </row>
    <row r="248" spans="2:19" s="1" customFormat="1" ht="9.75" customHeight="1">
      <c r="B248" s="17"/>
      <c r="C248" s="93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2:19" s="1" customFormat="1" ht="15" customHeight="1">
      <c r="B249" s="14" t="s">
        <v>1322</v>
      </c>
      <c r="C249" s="14" t="s">
        <v>141</v>
      </c>
      <c r="D249" s="6" t="s">
        <v>1935</v>
      </c>
      <c r="E249" s="7">
        <v>1700</v>
      </c>
      <c r="F249" s="7">
        <v>55220</v>
      </c>
      <c r="G249" s="40">
        <v>16825692</v>
      </c>
      <c r="H249" s="7">
        <v>578</v>
      </c>
      <c r="I249" s="7">
        <v>4655</v>
      </c>
      <c r="J249" s="40">
        <v>858602.46999999974</v>
      </c>
      <c r="K249" s="7"/>
      <c r="L249" s="7"/>
      <c r="M249" s="7"/>
      <c r="N249" s="40"/>
      <c r="O249" s="7"/>
      <c r="P249" s="7"/>
      <c r="Q249" s="40"/>
      <c r="R249" s="7">
        <v>1700</v>
      </c>
      <c r="S249" s="40">
        <v>16825692</v>
      </c>
    </row>
    <row r="250" spans="2:19" s="1" customFormat="1" ht="15" customHeight="1">
      <c r="B250" s="226" t="s">
        <v>1991</v>
      </c>
      <c r="C250" s="226"/>
      <c r="D250" s="226"/>
      <c r="E250" s="10">
        <v>1700</v>
      </c>
      <c r="F250" s="10">
        <v>55220</v>
      </c>
      <c r="G250" s="43">
        <v>16825692</v>
      </c>
      <c r="H250" s="10">
        <v>578</v>
      </c>
      <c r="I250" s="10">
        <v>4655</v>
      </c>
      <c r="J250" s="43">
        <v>858602.46999999974</v>
      </c>
      <c r="K250" s="10"/>
      <c r="L250" s="10"/>
      <c r="M250" s="10"/>
      <c r="N250" s="43"/>
      <c r="O250" s="10"/>
      <c r="P250" s="10"/>
      <c r="Q250" s="43"/>
      <c r="R250" s="10">
        <v>1700</v>
      </c>
      <c r="S250" s="43">
        <v>16825692</v>
      </c>
    </row>
    <row r="251" spans="2:19" s="1" customFormat="1" ht="9.75" customHeight="1">
      <c r="B251" s="17"/>
      <c r="C251" s="93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</row>
    <row r="252" spans="2:19" s="1" customFormat="1" ht="15" customHeight="1">
      <c r="B252" s="224" t="s">
        <v>1345</v>
      </c>
      <c r="C252" s="224" t="s">
        <v>142</v>
      </c>
      <c r="D252" s="6" t="s">
        <v>1935</v>
      </c>
      <c r="E252" s="7">
        <v>530</v>
      </c>
      <c r="F252" s="7">
        <v>14253</v>
      </c>
      <c r="G252" s="40">
        <v>4147809</v>
      </c>
      <c r="H252" s="7">
        <v>12</v>
      </c>
      <c r="I252" s="7">
        <v>88</v>
      </c>
      <c r="J252" s="40">
        <v>11122.22</v>
      </c>
      <c r="K252" s="7"/>
      <c r="L252" s="7"/>
      <c r="M252" s="7"/>
      <c r="N252" s="40"/>
      <c r="O252" s="7"/>
      <c r="P252" s="7"/>
      <c r="Q252" s="40"/>
      <c r="R252" s="7">
        <v>530</v>
      </c>
      <c r="S252" s="40">
        <v>4147809</v>
      </c>
    </row>
    <row r="253" spans="2:19" s="1" customFormat="1" ht="15" customHeight="1">
      <c r="B253" s="224"/>
      <c r="C253" s="224"/>
      <c r="D253" s="6" t="s">
        <v>1936</v>
      </c>
      <c r="E253" s="7">
        <v>134</v>
      </c>
      <c r="F253" s="7">
        <v>4788</v>
      </c>
      <c r="G253" s="40">
        <v>744125</v>
      </c>
      <c r="H253" s="7">
        <v>3</v>
      </c>
      <c r="I253" s="7">
        <v>18</v>
      </c>
      <c r="J253" s="40">
        <v>1694.2000000000007</v>
      </c>
      <c r="K253" s="7"/>
      <c r="L253" s="7"/>
      <c r="M253" s="7"/>
      <c r="N253" s="40"/>
      <c r="O253" s="7"/>
      <c r="P253" s="7"/>
      <c r="Q253" s="40"/>
      <c r="R253" s="7">
        <v>134</v>
      </c>
      <c r="S253" s="40">
        <v>744125</v>
      </c>
    </row>
    <row r="254" spans="2:19" s="1" customFormat="1" ht="15" customHeight="1">
      <c r="B254" s="226" t="s">
        <v>1992</v>
      </c>
      <c r="C254" s="226"/>
      <c r="D254" s="226"/>
      <c r="E254" s="10">
        <v>664</v>
      </c>
      <c r="F254" s="10">
        <v>19041</v>
      </c>
      <c r="G254" s="43">
        <v>4891934</v>
      </c>
      <c r="H254" s="10">
        <v>15</v>
      </c>
      <c r="I254" s="10">
        <v>106</v>
      </c>
      <c r="J254" s="43">
        <v>12816.420000000013</v>
      </c>
      <c r="K254" s="10"/>
      <c r="L254" s="10"/>
      <c r="M254" s="10"/>
      <c r="N254" s="43"/>
      <c r="O254" s="10"/>
      <c r="P254" s="10"/>
      <c r="Q254" s="43"/>
      <c r="R254" s="10">
        <v>664</v>
      </c>
      <c r="S254" s="43">
        <v>4891934</v>
      </c>
    </row>
    <row r="255" spans="2:19" s="1" customFormat="1" ht="9.75" customHeight="1">
      <c r="B255" s="17"/>
      <c r="C255" s="93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</row>
    <row r="256" spans="2:19" s="1" customFormat="1" ht="15" customHeight="1">
      <c r="B256" s="224" t="s">
        <v>1346</v>
      </c>
      <c r="C256" s="224" t="s">
        <v>143</v>
      </c>
      <c r="D256" s="6" t="s">
        <v>1935</v>
      </c>
      <c r="E256" s="7">
        <v>707</v>
      </c>
      <c r="F256" s="7">
        <v>17834</v>
      </c>
      <c r="G256" s="40">
        <v>5473722</v>
      </c>
      <c r="H256" s="7">
        <v>113</v>
      </c>
      <c r="I256" s="7">
        <v>1152</v>
      </c>
      <c r="J256" s="40">
        <v>187829.60999999987</v>
      </c>
      <c r="K256" s="7"/>
      <c r="L256" s="7"/>
      <c r="M256" s="7"/>
      <c r="N256" s="40"/>
      <c r="O256" s="7"/>
      <c r="P256" s="7"/>
      <c r="Q256" s="40"/>
      <c r="R256" s="7">
        <v>707</v>
      </c>
      <c r="S256" s="40">
        <v>5473722</v>
      </c>
    </row>
    <row r="257" spans="2:19" s="1" customFormat="1" ht="15" customHeight="1">
      <c r="B257" s="224"/>
      <c r="C257" s="224"/>
      <c r="D257" s="6" t="s">
        <v>1936</v>
      </c>
      <c r="E257" s="7">
        <v>140</v>
      </c>
      <c r="F257" s="7">
        <v>2710</v>
      </c>
      <c r="G257" s="40">
        <v>392965</v>
      </c>
      <c r="H257" s="7">
        <v>4</v>
      </c>
      <c r="I257" s="7">
        <v>12</v>
      </c>
      <c r="J257" s="40">
        <v>-448.40000000000146</v>
      </c>
      <c r="K257" s="7"/>
      <c r="L257" s="7"/>
      <c r="M257" s="7"/>
      <c r="N257" s="40"/>
      <c r="O257" s="7"/>
      <c r="P257" s="7"/>
      <c r="Q257" s="40"/>
      <c r="R257" s="7">
        <v>140</v>
      </c>
      <c r="S257" s="40">
        <v>392965</v>
      </c>
    </row>
    <row r="258" spans="2:19" s="1" customFormat="1" ht="15" customHeight="1">
      <c r="B258" s="226" t="s">
        <v>1993</v>
      </c>
      <c r="C258" s="226"/>
      <c r="D258" s="226"/>
      <c r="E258" s="10">
        <v>847</v>
      </c>
      <c r="F258" s="10">
        <v>20544</v>
      </c>
      <c r="G258" s="43">
        <v>5866687</v>
      </c>
      <c r="H258" s="10">
        <v>117</v>
      </c>
      <c r="I258" s="10">
        <v>1164</v>
      </c>
      <c r="J258" s="43">
        <v>187381.20999999996</v>
      </c>
      <c r="K258" s="10"/>
      <c r="L258" s="10"/>
      <c r="M258" s="10"/>
      <c r="N258" s="43"/>
      <c r="O258" s="10"/>
      <c r="P258" s="10"/>
      <c r="Q258" s="43"/>
      <c r="R258" s="10">
        <v>847</v>
      </c>
      <c r="S258" s="43">
        <v>5866687</v>
      </c>
    </row>
    <row r="259" spans="2:19" s="1" customFormat="1" ht="9.75" customHeight="1">
      <c r="B259" s="17"/>
      <c r="C259" s="93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2:19" s="1" customFormat="1" ht="15" customHeight="1">
      <c r="B260" s="224" t="s">
        <v>1348</v>
      </c>
      <c r="C260" s="224" t="s">
        <v>144</v>
      </c>
      <c r="D260" s="6" t="s">
        <v>1934</v>
      </c>
      <c r="E260" s="7">
        <v>277</v>
      </c>
      <c r="F260" s="7">
        <v>3294</v>
      </c>
      <c r="G260" s="40">
        <v>696276</v>
      </c>
      <c r="H260" s="7">
        <v>40</v>
      </c>
      <c r="I260" s="7">
        <v>329</v>
      </c>
      <c r="J260" s="40">
        <v>47282.2</v>
      </c>
      <c r="K260" s="7">
        <v>1</v>
      </c>
      <c r="L260" s="7">
        <v>10</v>
      </c>
      <c r="M260" s="7">
        <v>18</v>
      </c>
      <c r="N260" s="40">
        <v>3387</v>
      </c>
      <c r="O260" s="7"/>
      <c r="P260" s="7"/>
      <c r="Q260" s="40"/>
      <c r="R260" s="7">
        <v>287</v>
      </c>
      <c r="S260" s="40">
        <v>699663</v>
      </c>
    </row>
    <row r="261" spans="2:19" s="1" customFormat="1" ht="15" customHeight="1">
      <c r="B261" s="224"/>
      <c r="C261" s="224"/>
      <c r="D261" s="6" t="s">
        <v>1935</v>
      </c>
      <c r="E261" s="7">
        <v>798</v>
      </c>
      <c r="F261" s="7">
        <v>23666</v>
      </c>
      <c r="G261" s="40">
        <v>7579822</v>
      </c>
      <c r="H261" s="7">
        <v>126</v>
      </c>
      <c r="I261" s="7">
        <v>721</v>
      </c>
      <c r="J261" s="40">
        <v>109493.72999999998</v>
      </c>
      <c r="K261" s="7"/>
      <c r="L261" s="7"/>
      <c r="M261" s="7"/>
      <c r="N261" s="40"/>
      <c r="O261" s="7"/>
      <c r="P261" s="7"/>
      <c r="Q261" s="40"/>
      <c r="R261" s="7">
        <v>798</v>
      </c>
      <c r="S261" s="40">
        <v>7579822</v>
      </c>
    </row>
    <row r="262" spans="2:19" s="1" customFormat="1" ht="15" customHeight="1">
      <c r="B262" s="224"/>
      <c r="C262" s="224"/>
      <c r="D262" s="6" t="s">
        <v>1936</v>
      </c>
      <c r="E262" s="7">
        <v>77</v>
      </c>
      <c r="F262" s="7">
        <v>2125</v>
      </c>
      <c r="G262" s="40">
        <v>327413</v>
      </c>
      <c r="H262" s="7">
        <v>4</v>
      </c>
      <c r="I262" s="7">
        <v>67</v>
      </c>
      <c r="J262" s="40">
        <v>6303.5999999999985</v>
      </c>
      <c r="K262" s="7"/>
      <c r="L262" s="7"/>
      <c r="M262" s="7"/>
      <c r="N262" s="40"/>
      <c r="O262" s="7"/>
      <c r="P262" s="7"/>
      <c r="Q262" s="40"/>
      <c r="R262" s="7">
        <v>77</v>
      </c>
      <c r="S262" s="40">
        <v>327413</v>
      </c>
    </row>
    <row r="263" spans="2:19" s="1" customFormat="1" ht="15" customHeight="1">
      <c r="B263" s="226" t="s">
        <v>1994</v>
      </c>
      <c r="C263" s="226"/>
      <c r="D263" s="226"/>
      <c r="E263" s="10">
        <v>1152</v>
      </c>
      <c r="F263" s="10">
        <v>29085</v>
      </c>
      <c r="G263" s="43">
        <v>8603511</v>
      </c>
      <c r="H263" s="10">
        <v>170</v>
      </c>
      <c r="I263" s="10">
        <v>1117</v>
      </c>
      <c r="J263" s="43">
        <v>163079.53000000003</v>
      </c>
      <c r="K263" s="10">
        <v>1</v>
      </c>
      <c r="L263" s="10">
        <v>10</v>
      </c>
      <c r="M263" s="10">
        <v>18</v>
      </c>
      <c r="N263" s="43">
        <v>3387</v>
      </c>
      <c r="O263" s="10"/>
      <c r="P263" s="10"/>
      <c r="Q263" s="43"/>
      <c r="R263" s="10">
        <v>1162</v>
      </c>
      <c r="S263" s="43">
        <v>8606898</v>
      </c>
    </row>
    <row r="264" spans="2:19" s="1" customFormat="1" ht="9.75" customHeight="1">
      <c r="B264" s="17"/>
      <c r="C264" s="93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</row>
    <row r="265" spans="2:19" s="1" customFormat="1" ht="15" customHeight="1">
      <c r="B265" s="224" t="s">
        <v>1349</v>
      </c>
      <c r="C265" s="224" t="s">
        <v>145</v>
      </c>
      <c r="D265" s="6" t="s">
        <v>1935</v>
      </c>
      <c r="E265" s="7">
        <v>449</v>
      </c>
      <c r="F265" s="7">
        <v>15938</v>
      </c>
      <c r="G265" s="40">
        <v>4564691</v>
      </c>
      <c r="H265" s="7">
        <v>214</v>
      </c>
      <c r="I265" s="7">
        <v>1705</v>
      </c>
      <c r="J265" s="40">
        <v>270503.48</v>
      </c>
      <c r="K265" s="7"/>
      <c r="L265" s="7"/>
      <c r="M265" s="7"/>
      <c r="N265" s="40"/>
      <c r="O265" s="7"/>
      <c r="P265" s="7"/>
      <c r="Q265" s="40"/>
      <c r="R265" s="7">
        <v>449</v>
      </c>
      <c r="S265" s="40">
        <v>4564691</v>
      </c>
    </row>
    <row r="266" spans="2:19" s="1" customFormat="1" ht="15" customHeight="1">
      <c r="B266" s="224"/>
      <c r="C266" s="224"/>
      <c r="D266" s="6" t="s">
        <v>1936</v>
      </c>
      <c r="E266" s="7">
        <v>431</v>
      </c>
      <c r="F266" s="7">
        <v>13230</v>
      </c>
      <c r="G266" s="40">
        <v>2052573</v>
      </c>
      <c r="H266" s="7">
        <v>4</v>
      </c>
      <c r="I266" s="7">
        <v>174</v>
      </c>
      <c r="J266" s="40">
        <v>16372.599999999999</v>
      </c>
      <c r="K266" s="7"/>
      <c r="L266" s="7"/>
      <c r="M266" s="7"/>
      <c r="N266" s="40"/>
      <c r="O266" s="7"/>
      <c r="P266" s="7"/>
      <c r="Q266" s="40"/>
      <c r="R266" s="7">
        <v>431</v>
      </c>
      <c r="S266" s="40">
        <v>2052573</v>
      </c>
    </row>
    <row r="267" spans="2:19" s="1" customFormat="1" ht="15" customHeight="1">
      <c r="B267" s="226" t="s">
        <v>1995</v>
      </c>
      <c r="C267" s="226"/>
      <c r="D267" s="226"/>
      <c r="E267" s="10">
        <v>880</v>
      </c>
      <c r="F267" s="10">
        <v>29168</v>
      </c>
      <c r="G267" s="43">
        <v>6617264</v>
      </c>
      <c r="H267" s="10">
        <v>218</v>
      </c>
      <c r="I267" s="10">
        <v>1879</v>
      </c>
      <c r="J267" s="43">
        <v>286876.08000000007</v>
      </c>
      <c r="K267" s="10"/>
      <c r="L267" s="10"/>
      <c r="M267" s="10"/>
      <c r="N267" s="43"/>
      <c r="O267" s="10"/>
      <c r="P267" s="10"/>
      <c r="Q267" s="43"/>
      <c r="R267" s="10">
        <v>880</v>
      </c>
      <c r="S267" s="43">
        <v>6617264</v>
      </c>
    </row>
    <row r="268" spans="2:19" s="1" customFormat="1" ht="9.75" customHeight="1">
      <c r="B268" s="17"/>
      <c r="C268" s="93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</row>
    <row r="269" spans="2:19" s="1" customFormat="1" ht="15" customHeight="1">
      <c r="B269" s="224" t="s">
        <v>1350</v>
      </c>
      <c r="C269" s="224" t="s">
        <v>146</v>
      </c>
      <c r="D269" s="6" t="s">
        <v>1934</v>
      </c>
      <c r="E269" s="7"/>
      <c r="F269" s="7"/>
      <c r="G269" s="40"/>
      <c r="H269" s="7"/>
      <c r="I269" s="7"/>
      <c r="J269" s="40"/>
      <c r="K269" s="7"/>
      <c r="L269" s="7"/>
      <c r="M269" s="7"/>
      <c r="N269" s="40"/>
      <c r="O269" s="7">
        <v>1613</v>
      </c>
      <c r="P269" s="7">
        <v>1613</v>
      </c>
      <c r="Q269" s="40">
        <v>2394823</v>
      </c>
      <c r="R269" s="7">
        <v>1613</v>
      </c>
      <c r="S269" s="40">
        <v>2394823</v>
      </c>
    </row>
    <row r="270" spans="2:19" s="1" customFormat="1" ht="15" customHeight="1">
      <c r="B270" s="224"/>
      <c r="C270" s="224"/>
      <c r="D270" s="6" t="s">
        <v>1935</v>
      </c>
      <c r="E270" s="7">
        <v>632</v>
      </c>
      <c r="F270" s="7">
        <v>15516</v>
      </c>
      <c r="G270" s="40">
        <v>4406915</v>
      </c>
      <c r="H270" s="7">
        <v>59</v>
      </c>
      <c r="I270" s="7">
        <v>278</v>
      </c>
      <c r="J270" s="40">
        <v>18745.020000000019</v>
      </c>
      <c r="K270" s="7"/>
      <c r="L270" s="7"/>
      <c r="M270" s="7"/>
      <c r="N270" s="40"/>
      <c r="O270" s="7">
        <v>36</v>
      </c>
      <c r="P270" s="7">
        <v>970</v>
      </c>
      <c r="Q270" s="40">
        <v>240464</v>
      </c>
      <c r="R270" s="7">
        <v>668</v>
      </c>
      <c r="S270" s="40">
        <v>4647379</v>
      </c>
    </row>
    <row r="271" spans="2:19" s="1" customFormat="1" ht="15" customHeight="1">
      <c r="B271" s="224"/>
      <c r="C271" s="224"/>
      <c r="D271" s="6" t="s">
        <v>1936</v>
      </c>
      <c r="E271" s="7">
        <v>299</v>
      </c>
      <c r="F271" s="7">
        <v>6843</v>
      </c>
      <c r="G271" s="40">
        <v>930999</v>
      </c>
      <c r="H271" s="7">
        <v>11</v>
      </c>
      <c r="I271" s="7">
        <v>20</v>
      </c>
      <c r="J271" s="40">
        <v>1080.7999999999956</v>
      </c>
      <c r="K271" s="7"/>
      <c r="L271" s="7"/>
      <c r="M271" s="7"/>
      <c r="N271" s="40"/>
      <c r="O271" s="7"/>
      <c r="P271" s="7"/>
      <c r="Q271" s="40"/>
      <c r="R271" s="7">
        <v>299</v>
      </c>
      <c r="S271" s="40">
        <v>930999</v>
      </c>
    </row>
    <row r="272" spans="2:19" s="1" customFormat="1" ht="15" customHeight="1">
      <c r="B272" s="226" t="s">
        <v>1996</v>
      </c>
      <c r="C272" s="226"/>
      <c r="D272" s="226"/>
      <c r="E272" s="10">
        <v>931</v>
      </c>
      <c r="F272" s="10">
        <v>22359</v>
      </c>
      <c r="G272" s="43">
        <v>5337914</v>
      </c>
      <c r="H272" s="10">
        <v>70</v>
      </c>
      <c r="I272" s="10">
        <v>298</v>
      </c>
      <c r="J272" s="43">
        <v>19825.820000000065</v>
      </c>
      <c r="K272" s="10"/>
      <c r="L272" s="10"/>
      <c r="M272" s="10"/>
      <c r="N272" s="43"/>
      <c r="O272" s="10">
        <v>1649</v>
      </c>
      <c r="P272" s="10">
        <v>2583</v>
      </c>
      <c r="Q272" s="43">
        <v>2635287</v>
      </c>
      <c r="R272" s="10">
        <v>2580</v>
      </c>
      <c r="S272" s="43">
        <v>7973201</v>
      </c>
    </row>
    <row r="273" spans="2:19" s="1" customFormat="1" ht="9.75" customHeight="1">
      <c r="B273" s="17"/>
      <c r="C273" s="93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</row>
    <row r="274" spans="2:19" s="1" customFormat="1" ht="15" customHeight="1">
      <c r="B274" s="224" t="s">
        <v>1351</v>
      </c>
      <c r="C274" s="224" t="s">
        <v>147</v>
      </c>
      <c r="D274" s="6" t="s">
        <v>1934</v>
      </c>
      <c r="E274" s="7">
        <v>277</v>
      </c>
      <c r="F274" s="7">
        <v>2326</v>
      </c>
      <c r="G274" s="40">
        <v>894617</v>
      </c>
      <c r="H274" s="7">
        <v>7</v>
      </c>
      <c r="I274" s="7">
        <v>59</v>
      </c>
      <c r="J274" s="40">
        <v>10128.73</v>
      </c>
      <c r="K274" s="7">
        <v>15</v>
      </c>
      <c r="L274" s="7">
        <v>70</v>
      </c>
      <c r="M274" s="7">
        <v>85</v>
      </c>
      <c r="N274" s="40">
        <v>167713</v>
      </c>
      <c r="O274" s="7"/>
      <c r="P274" s="7"/>
      <c r="Q274" s="40"/>
      <c r="R274" s="7">
        <v>347</v>
      </c>
      <c r="S274" s="40">
        <v>1062330</v>
      </c>
    </row>
    <row r="275" spans="2:19" s="1" customFormat="1" ht="15" customHeight="1">
      <c r="B275" s="224"/>
      <c r="C275" s="224"/>
      <c r="D275" s="6" t="s">
        <v>1936</v>
      </c>
      <c r="E275" s="7">
        <v>7</v>
      </c>
      <c r="F275" s="7">
        <v>19</v>
      </c>
      <c r="G275" s="40">
        <v>3494</v>
      </c>
      <c r="H275" s="7"/>
      <c r="I275" s="7">
        <v>0</v>
      </c>
      <c r="J275" s="40"/>
      <c r="K275" s="7"/>
      <c r="L275" s="7"/>
      <c r="M275" s="7"/>
      <c r="N275" s="40"/>
      <c r="O275" s="7"/>
      <c r="P275" s="7"/>
      <c r="Q275" s="40"/>
      <c r="R275" s="7">
        <v>7</v>
      </c>
      <c r="S275" s="40">
        <v>3494</v>
      </c>
    </row>
    <row r="276" spans="2:19" s="1" customFormat="1" ht="15" customHeight="1">
      <c r="B276" s="226" t="s">
        <v>1997</v>
      </c>
      <c r="C276" s="226"/>
      <c r="D276" s="226"/>
      <c r="E276" s="10">
        <v>284</v>
      </c>
      <c r="F276" s="10">
        <v>2345</v>
      </c>
      <c r="G276" s="43">
        <v>898111</v>
      </c>
      <c r="H276" s="10">
        <v>7</v>
      </c>
      <c r="I276" s="10">
        <v>59</v>
      </c>
      <c r="J276" s="43">
        <v>10128.73</v>
      </c>
      <c r="K276" s="10">
        <v>15</v>
      </c>
      <c r="L276" s="10">
        <v>70</v>
      </c>
      <c r="M276" s="10">
        <v>85</v>
      </c>
      <c r="N276" s="43">
        <v>167713</v>
      </c>
      <c r="O276" s="10"/>
      <c r="P276" s="10"/>
      <c r="Q276" s="43"/>
      <c r="R276" s="10">
        <v>354</v>
      </c>
      <c r="S276" s="43">
        <v>1065824</v>
      </c>
    </row>
    <row r="277" spans="2:19" s="1" customFormat="1" ht="9.75" customHeight="1">
      <c r="B277" s="17"/>
      <c r="C277" s="93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2:19" s="1" customFormat="1" ht="15" customHeight="1">
      <c r="B278" s="224" t="s">
        <v>1352</v>
      </c>
      <c r="C278" s="224" t="s">
        <v>148</v>
      </c>
      <c r="D278" s="6" t="s">
        <v>1934</v>
      </c>
      <c r="E278" s="7">
        <v>3526</v>
      </c>
      <c r="F278" s="7">
        <v>20775</v>
      </c>
      <c r="G278" s="40">
        <v>15985064</v>
      </c>
      <c r="H278" s="7">
        <v>103</v>
      </c>
      <c r="I278" s="7">
        <v>595</v>
      </c>
      <c r="J278" s="40">
        <v>116393.08000000002</v>
      </c>
      <c r="K278" s="7">
        <v>43</v>
      </c>
      <c r="L278" s="7">
        <v>1093</v>
      </c>
      <c r="M278" s="7">
        <v>1171</v>
      </c>
      <c r="N278" s="40">
        <v>1789137</v>
      </c>
      <c r="O278" s="7">
        <v>971</v>
      </c>
      <c r="P278" s="7">
        <v>971</v>
      </c>
      <c r="Q278" s="40">
        <v>1284825</v>
      </c>
      <c r="R278" s="7">
        <v>5590</v>
      </c>
      <c r="S278" s="40">
        <v>19059026</v>
      </c>
    </row>
    <row r="279" spans="2:19" s="1" customFormat="1" ht="15" customHeight="1">
      <c r="B279" s="224"/>
      <c r="C279" s="224"/>
      <c r="D279" s="6" t="s">
        <v>1935</v>
      </c>
      <c r="E279" s="7">
        <v>883</v>
      </c>
      <c r="F279" s="7">
        <v>10282</v>
      </c>
      <c r="G279" s="40">
        <v>2714463</v>
      </c>
      <c r="H279" s="7">
        <v>22</v>
      </c>
      <c r="I279" s="7">
        <v>89</v>
      </c>
      <c r="J279" s="40">
        <v>14023.339999999997</v>
      </c>
      <c r="K279" s="7"/>
      <c r="L279" s="7"/>
      <c r="M279" s="7"/>
      <c r="N279" s="40"/>
      <c r="O279" s="7"/>
      <c r="P279" s="7"/>
      <c r="Q279" s="40"/>
      <c r="R279" s="7">
        <v>883</v>
      </c>
      <c r="S279" s="40">
        <v>2714463</v>
      </c>
    </row>
    <row r="280" spans="2:19" s="1" customFormat="1" ht="15" customHeight="1">
      <c r="B280" s="224"/>
      <c r="C280" s="224"/>
      <c r="D280" s="6" t="s">
        <v>1936</v>
      </c>
      <c r="E280" s="7">
        <v>100</v>
      </c>
      <c r="F280" s="7">
        <v>313</v>
      </c>
      <c r="G280" s="40">
        <v>71548</v>
      </c>
      <c r="H280" s="7"/>
      <c r="I280" s="7">
        <v>0</v>
      </c>
      <c r="J280" s="40"/>
      <c r="K280" s="7"/>
      <c r="L280" s="7"/>
      <c r="M280" s="7"/>
      <c r="N280" s="40"/>
      <c r="O280" s="7"/>
      <c r="P280" s="7"/>
      <c r="Q280" s="40"/>
      <c r="R280" s="7">
        <v>100</v>
      </c>
      <c r="S280" s="40">
        <v>71548</v>
      </c>
    </row>
    <row r="281" spans="2:19" s="1" customFormat="1" ht="15" customHeight="1">
      <c r="B281" s="226" t="s">
        <v>1998</v>
      </c>
      <c r="C281" s="226"/>
      <c r="D281" s="226"/>
      <c r="E281" s="10">
        <v>4509</v>
      </c>
      <c r="F281" s="10">
        <v>31370</v>
      </c>
      <c r="G281" s="43">
        <v>18771075</v>
      </c>
      <c r="H281" s="10">
        <v>125</v>
      </c>
      <c r="I281" s="10">
        <v>684</v>
      </c>
      <c r="J281" s="43">
        <v>130416.42000000004</v>
      </c>
      <c r="K281" s="10">
        <v>43</v>
      </c>
      <c r="L281" s="10">
        <v>1093</v>
      </c>
      <c r="M281" s="10">
        <v>1171</v>
      </c>
      <c r="N281" s="43">
        <v>1789137</v>
      </c>
      <c r="O281" s="10">
        <v>971</v>
      </c>
      <c r="P281" s="10">
        <v>971</v>
      </c>
      <c r="Q281" s="43">
        <v>1284825</v>
      </c>
      <c r="R281" s="10">
        <v>6573</v>
      </c>
      <c r="S281" s="43">
        <v>21845037</v>
      </c>
    </row>
    <row r="282" spans="2:19" s="1" customFormat="1" ht="9.75" customHeight="1">
      <c r="B282" s="17"/>
      <c r="C282" s="93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</row>
    <row r="283" spans="2:19" s="1" customFormat="1" ht="15" customHeight="1">
      <c r="B283" s="224" t="s">
        <v>1353</v>
      </c>
      <c r="C283" s="224" t="s">
        <v>149</v>
      </c>
      <c r="D283" s="6" t="s">
        <v>1935</v>
      </c>
      <c r="E283" s="7">
        <v>306</v>
      </c>
      <c r="F283" s="7">
        <v>16679</v>
      </c>
      <c r="G283" s="40">
        <v>5261111</v>
      </c>
      <c r="H283" s="7">
        <v>91</v>
      </c>
      <c r="I283" s="7">
        <v>3565</v>
      </c>
      <c r="J283" s="40">
        <v>665853.91000000015</v>
      </c>
      <c r="K283" s="7"/>
      <c r="L283" s="7"/>
      <c r="M283" s="7"/>
      <c r="N283" s="40"/>
      <c r="O283" s="7">
        <v>126</v>
      </c>
      <c r="P283" s="7">
        <v>2449</v>
      </c>
      <c r="Q283" s="40">
        <v>677803</v>
      </c>
      <c r="R283" s="7">
        <v>432</v>
      </c>
      <c r="S283" s="40">
        <v>5938914</v>
      </c>
    </row>
    <row r="284" spans="2:19" s="1" customFormat="1" ht="15" customHeight="1">
      <c r="B284" s="224"/>
      <c r="C284" s="224"/>
      <c r="D284" s="6" t="s">
        <v>1936</v>
      </c>
      <c r="E284" s="7">
        <v>16</v>
      </c>
      <c r="F284" s="7">
        <v>488</v>
      </c>
      <c r="G284" s="40">
        <v>76206</v>
      </c>
      <c r="H284" s="7"/>
      <c r="I284" s="7">
        <v>0</v>
      </c>
      <c r="J284" s="40"/>
      <c r="K284" s="7"/>
      <c r="L284" s="7"/>
      <c r="M284" s="7"/>
      <c r="N284" s="40"/>
      <c r="O284" s="7"/>
      <c r="P284" s="7"/>
      <c r="Q284" s="40"/>
      <c r="R284" s="7">
        <v>16</v>
      </c>
      <c r="S284" s="40">
        <v>76206</v>
      </c>
    </row>
    <row r="285" spans="2:19" s="1" customFormat="1" ht="15" customHeight="1">
      <c r="B285" s="226" t="s">
        <v>1999</v>
      </c>
      <c r="C285" s="226"/>
      <c r="D285" s="226"/>
      <c r="E285" s="10">
        <v>322</v>
      </c>
      <c r="F285" s="10">
        <v>17167</v>
      </c>
      <c r="G285" s="43">
        <v>5337317</v>
      </c>
      <c r="H285" s="10">
        <v>91</v>
      </c>
      <c r="I285" s="10">
        <v>3565</v>
      </c>
      <c r="J285" s="43">
        <v>665853.91000000015</v>
      </c>
      <c r="K285" s="10"/>
      <c r="L285" s="10"/>
      <c r="M285" s="10"/>
      <c r="N285" s="43"/>
      <c r="O285" s="10">
        <v>126</v>
      </c>
      <c r="P285" s="10">
        <v>2449</v>
      </c>
      <c r="Q285" s="43">
        <v>677803</v>
      </c>
      <c r="R285" s="10">
        <v>448</v>
      </c>
      <c r="S285" s="43">
        <v>6015120</v>
      </c>
    </row>
    <row r="286" spans="2:19" s="1" customFormat="1" ht="9.75" customHeight="1">
      <c r="B286" s="17"/>
      <c r="C286" s="93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2:19" s="1" customFormat="1" ht="15" customHeight="1">
      <c r="B287" s="224" t="s">
        <v>1354</v>
      </c>
      <c r="C287" s="224" t="s">
        <v>150</v>
      </c>
      <c r="D287" s="6" t="s">
        <v>1934</v>
      </c>
      <c r="E287" s="7">
        <v>2962</v>
      </c>
      <c r="F287" s="7">
        <v>23943</v>
      </c>
      <c r="G287" s="40">
        <v>15543601</v>
      </c>
      <c r="H287" s="7">
        <v>206</v>
      </c>
      <c r="I287" s="7">
        <v>1395</v>
      </c>
      <c r="J287" s="40">
        <v>342985.04</v>
      </c>
      <c r="K287" s="7">
        <v>133</v>
      </c>
      <c r="L287" s="7">
        <v>976</v>
      </c>
      <c r="M287" s="7">
        <v>1083</v>
      </c>
      <c r="N287" s="40">
        <v>1713892</v>
      </c>
      <c r="O287" s="7">
        <v>644</v>
      </c>
      <c r="P287" s="7">
        <v>644</v>
      </c>
      <c r="Q287" s="40">
        <v>937024</v>
      </c>
      <c r="R287" s="7">
        <v>4582</v>
      </c>
      <c r="S287" s="40">
        <v>18194517</v>
      </c>
    </row>
    <row r="288" spans="2:19" s="1" customFormat="1" ht="15" customHeight="1">
      <c r="B288" s="224"/>
      <c r="C288" s="224"/>
      <c r="D288" s="6" t="s">
        <v>1936</v>
      </c>
      <c r="E288" s="7">
        <v>61</v>
      </c>
      <c r="F288" s="7">
        <v>184</v>
      </c>
      <c r="G288" s="40">
        <v>37675</v>
      </c>
      <c r="H288" s="7"/>
      <c r="I288" s="7">
        <v>0</v>
      </c>
      <c r="J288" s="40"/>
      <c r="K288" s="7"/>
      <c r="L288" s="7"/>
      <c r="M288" s="7"/>
      <c r="N288" s="40"/>
      <c r="O288" s="7"/>
      <c r="P288" s="7"/>
      <c r="Q288" s="40"/>
      <c r="R288" s="7">
        <v>61</v>
      </c>
      <c r="S288" s="40">
        <v>37675</v>
      </c>
    </row>
    <row r="289" spans="2:19" s="1" customFormat="1" ht="15" customHeight="1">
      <c r="B289" s="226" t="s">
        <v>2000</v>
      </c>
      <c r="C289" s="226"/>
      <c r="D289" s="226"/>
      <c r="E289" s="10">
        <v>3023</v>
      </c>
      <c r="F289" s="10">
        <v>24127</v>
      </c>
      <c r="G289" s="43">
        <v>15581276</v>
      </c>
      <c r="H289" s="10">
        <v>206</v>
      </c>
      <c r="I289" s="10">
        <v>1395</v>
      </c>
      <c r="J289" s="43">
        <v>342985.04</v>
      </c>
      <c r="K289" s="10">
        <v>133</v>
      </c>
      <c r="L289" s="10">
        <v>976</v>
      </c>
      <c r="M289" s="10">
        <v>1083</v>
      </c>
      <c r="N289" s="43">
        <v>1713892</v>
      </c>
      <c r="O289" s="10">
        <v>644</v>
      </c>
      <c r="P289" s="10">
        <v>644</v>
      </c>
      <c r="Q289" s="43">
        <v>937024</v>
      </c>
      <c r="R289" s="10">
        <v>4643</v>
      </c>
      <c r="S289" s="43">
        <v>18232192</v>
      </c>
    </row>
    <row r="290" spans="2:19" s="1" customFormat="1" ht="9.75" customHeight="1">
      <c r="B290" s="17"/>
      <c r="C290" s="93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</row>
    <row r="291" spans="2:19" s="1" customFormat="1" ht="15" customHeight="1">
      <c r="B291" s="224" t="s">
        <v>1356</v>
      </c>
      <c r="C291" s="224" t="s">
        <v>151</v>
      </c>
      <c r="D291" s="6" t="s">
        <v>1935</v>
      </c>
      <c r="E291" s="7">
        <v>750</v>
      </c>
      <c r="F291" s="7">
        <v>22373</v>
      </c>
      <c r="G291" s="40">
        <v>7185797</v>
      </c>
      <c r="H291" s="7">
        <v>69</v>
      </c>
      <c r="I291" s="7">
        <v>483</v>
      </c>
      <c r="J291" s="40">
        <v>90494.400000000023</v>
      </c>
      <c r="K291" s="7"/>
      <c r="L291" s="7"/>
      <c r="M291" s="7"/>
      <c r="N291" s="40"/>
      <c r="O291" s="7"/>
      <c r="P291" s="7"/>
      <c r="Q291" s="40"/>
      <c r="R291" s="7">
        <v>750</v>
      </c>
      <c r="S291" s="40">
        <v>7185797</v>
      </c>
    </row>
    <row r="292" spans="2:19" s="1" customFormat="1" ht="15" customHeight="1">
      <c r="B292" s="224"/>
      <c r="C292" s="224"/>
      <c r="D292" s="6" t="s">
        <v>1936</v>
      </c>
      <c r="E292" s="7">
        <v>61</v>
      </c>
      <c r="F292" s="7">
        <v>1864</v>
      </c>
      <c r="G292" s="40">
        <v>288658</v>
      </c>
      <c r="H292" s="7">
        <v>3</v>
      </c>
      <c r="I292" s="7">
        <v>31</v>
      </c>
      <c r="J292" s="40">
        <v>2917.2000000000007</v>
      </c>
      <c r="K292" s="7"/>
      <c r="L292" s="7"/>
      <c r="M292" s="7"/>
      <c r="N292" s="40"/>
      <c r="O292" s="7"/>
      <c r="P292" s="7"/>
      <c r="Q292" s="40"/>
      <c r="R292" s="7">
        <v>61</v>
      </c>
      <c r="S292" s="40">
        <v>288658</v>
      </c>
    </row>
    <row r="293" spans="2:19" s="1" customFormat="1" ht="15" customHeight="1">
      <c r="B293" s="226" t="s">
        <v>2001</v>
      </c>
      <c r="C293" s="226"/>
      <c r="D293" s="226"/>
      <c r="E293" s="10">
        <v>811</v>
      </c>
      <c r="F293" s="10">
        <v>24237</v>
      </c>
      <c r="G293" s="43">
        <v>7474455</v>
      </c>
      <c r="H293" s="10">
        <v>72</v>
      </c>
      <c r="I293" s="10">
        <v>514</v>
      </c>
      <c r="J293" s="43">
        <v>93411.600000000093</v>
      </c>
      <c r="K293" s="10"/>
      <c r="L293" s="10"/>
      <c r="M293" s="10"/>
      <c r="N293" s="43"/>
      <c r="O293" s="10"/>
      <c r="P293" s="10"/>
      <c r="Q293" s="43"/>
      <c r="R293" s="10">
        <v>811</v>
      </c>
      <c r="S293" s="43">
        <v>7474455</v>
      </c>
    </row>
    <row r="294" spans="2:19" s="1" customFormat="1" ht="9.75" customHeight="1">
      <c r="B294" s="17"/>
      <c r="C294" s="93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</row>
    <row r="295" spans="2:19" s="1" customFormat="1" ht="15" customHeight="1">
      <c r="B295" s="14" t="s">
        <v>1357</v>
      </c>
      <c r="C295" s="14" t="s">
        <v>152</v>
      </c>
      <c r="D295" s="6" t="s">
        <v>1935</v>
      </c>
      <c r="E295" s="7">
        <v>210</v>
      </c>
      <c r="F295" s="7">
        <v>7862</v>
      </c>
      <c r="G295" s="40">
        <v>2890912</v>
      </c>
      <c r="H295" s="7">
        <v>11</v>
      </c>
      <c r="I295" s="7">
        <v>26</v>
      </c>
      <c r="J295" s="40">
        <v>5272.1000000000058</v>
      </c>
      <c r="K295" s="7"/>
      <c r="L295" s="7"/>
      <c r="M295" s="7"/>
      <c r="N295" s="40"/>
      <c r="O295" s="7"/>
      <c r="P295" s="7"/>
      <c r="Q295" s="40"/>
      <c r="R295" s="7">
        <v>210</v>
      </c>
      <c r="S295" s="40">
        <v>2890912</v>
      </c>
    </row>
    <row r="296" spans="2:19" s="1" customFormat="1" ht="15" customHeight="1">
      <c r="B296" s="226" t="s">
        <v>2002</v>
      </c>
      <c r="C296" s="226"/>
      <c r="D296" s="226"/>
      <c r="E296" s="10">
        <v>210</v>
      </c>
      <c r="F296" s="10">
        <v>7862</v>
      </c>
      <c r="G296" s="43">
        <v>2890912</v>
      </c>
      <c r="H296" s="10">
        <v>11</v>
      </c>
      <c r="I296" s="10">
        <v>26</v>
      </c>
      <c r="J296" s="43">
        <v>5272.1000000000058</v>
      </c>
      <c r="K296" s="10"/>
      <c r="L296" s="10"/>
      <c r="M296" s="10"/>
      <c r="N296" s="43"/>
      <c r="O296" s="10"/>
      <c r="P296" s="10"/>
      <c r="Q296" s="43"/>
      <c r="R296" s="10">
        <v>210</v>
      </c>
      <c r="S296" s="43">
        <v>2890912</v>
      </c>
    </row>
    <row r="297" spans="2:19" s="1" customFormat="1" ht="9.75" customHeight="1">
      <c r="B297" s="17"/>
      <c r="C297" s="93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</row>
    <row r="298" spans="2:19" s="1" customFormat="1" ht="15" customHeight="1">
      <c r="B298" s="224" t="s">
        <v>1358</v>
      </c>
      <c r="C298" s="224" t="s">
        <v>153</v>
      </c>
      <c r="D298" s="6" t="s">
        <v>1935</v>
      </c>
      <c r="E298" s="7">
        <v>124</v>
      </c>
      <c r="F298" s="7">
        <v>3124</v>
      </c>
      <c r="G298" s="40">
        <v>885510</v>
      </c>
      <c r="H298" s="7">
        <v>26</v>
      </c>
      <c r="I298" s="7">
        <v>202</v>
      </c>
      <c r="J298" s="40">
        <v>31858.600000000006</v>
      </c>
      <c r="K298" s="7"/>
      <c r="L298" s="7"/>
      <c r="M298" s="7"/>
      <c r="N298" s="40"/>
      <c r="O298" s="7"/>
      <c r="P298" s="7"/>
      <c r="Q298" s="40"/>
      <c r="R298" s="7">
        <v>124</v>
      </c>
      <c r="S298" s="40">
        <v>885510</v>
      </c>
    </row>
    <row r="299" spans="2:19" s="1" customFormat="1" ht="15" customHeight="1">
      <c r="B299" s="224"/>
      <c r="C299" s="224"/>
      <c r="D299" s="6" t="s">
        <v>1936</v>
      </c>
      <c r="E299" s="7">
        <v>18</v>
      </c>
      <c r="F299" s="7">
        <v>658</v>
      </c>
      <c r="G299" s="40">
        <v>97619</v>
      </c>
      <c r="H299" s="7">
        <v>2</v>
      </c>
      <c r="I299" s="7">
        <v>74</v>
      </c>
      <c r="J299" s="40">
        <v>6962.7999999999993</v>
      </c>
      <c r="K299" s="7"/>
      <c r="L299" s="7"/>
      <c r="M299" s="7"/>
      <c r="N299" s="40"/>
      <c r="O299" s="7"/>
      <c r="P299" s="7"/>
      <c r="Q299" s="40"/>
      <c r="R299" s="7">
        <v>18</v>
      </c>
      <c r="S299" s="40">
        <v>97619</v>
      </c>
    </row>
    <row r="300" spans="2:19" s="1" customFormat="1" ht="15" customHeight="1">
      <c r="B300" s="226" t="s">
        <v>2003</v>
      </c>
      <c r="C300" s="226"/>
      <c r="D300" s="226"/>
      <c r="E300" s="10">
        <v>142</v>
      </c>
      <c r="F300" s="10">
        <v>3782</v>
      </c>
      <c r="G300" s="43">
        <v>983129</v>
      </c>
      <c r="H300" s="10">
        <v>28</v>
      </c>
      <c r="I300" s="10">
        <v>276</v>
      </c>
      <c r="J300" s="43">
        <v>38821.399999999994</v>
      </c>
      <c r="K300" s="10"/>
      <c r="L300" s="10"/>
      <c r="M300" s="10"/>
      <c r="N300" s="43"/>
      <c r="O300" s="10"/>
      <c r="P300" s="10"/>
      <c r="Q300" s="43"/>
      <c r="R300" s="10">
        <v>142</v>
      </c>
      <c r="S300" s="43">
        <v>983129</v>
      </c>
    </row>
    <row r="301" spans="2:19" s="1" customFormat="1" ht="9.75" customHeight="1">
      <c r="B301" s="17"/>
      <c r="C301" s="93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</row>
    <row r="302" spans="2:19" s="1" customFormat="1" ht="15" customHeight="1">
      <c r="B302" s="14" t="s">
        <v>1359</v>
      </c>
      <c r="C302" s="14" t="s">
        <v>154</v>
      </c>
      <c r="D302" s="6" t="s">
        <v>1936</v>
      </c>
      <c r="E302" s="7">
        <v>359</v>
      </c>
      <c r="F302" s="7">
        <v>9651</v>
      </c>
      <c r="G302" s="40">
        <v>1503634</v>
      </c>
      <c r="H302" s="7">
        <v>3</v>
      </c>
      <c r="I302" s="7">
        <v>4</v>
      </c>
      <c r="J302" s="40">
        <v>377.20000000000073</v>
      </c>
      <c r="K302" s="7"/>
      <c r="L302" s="7"/>
      <c r="M302" s="7"/>
      <c r="N302" s="40"/>
      <c r="O302" s="7"/>
      <c r="P302" s="7"/>
      <c r="Q302" s="40"/>
      <c r="R302" s="7">
        <v>359</v>
      </c>
      <c r="S302" s="40">
        <v>1503634</v>
      </c>
    </row>
    <row r="303" spans="2:19" s="1" customFormat="1" ht="15" customHeight="1">
      <c r="B303" s="226" t="s">
        <v>2004</v>
      </c>
      <c r="C303" s="226"/>
      <c r="D303" s="226"/>
      <c r="E303" s="10">
        <v>359</v>
      </c>
      <c r="F303" s="10">
        <v>9651</v>
      </c>
      <c r="G303" s="43">
        <v>1503634</v>
      </c>
      <c r="H303" s="10">
        <v>3</v>
      </c>
      <c r="I303" s="10">
        <v>4</v>
      </c>
      <c r="J303" s="43">
        <v>377.20000000000073</v>
      </c>
      <c r="K303" s="10"/>
      <c r="L303" s="10"/>
      <c r="M303" s="10"/>
      <c r="N303" s="43"/>
      <c r="O303" s="10"/>
      <c r="P303" s="10"/>
      <c r="Q303" s="43"/>
      <c r="R303" s="10">
        <v>359</v>
      </c>
      <c r="S303" s="43">
        <v>1503634</v>
      </c>
    </row>
    <row r="304" spans="2:19" s="1" customFormat="1" ht="9.75" customHeight="1">
      <c r="B304" s="17"/>
      <c r="C304" s="93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2:19" s="1" customFormat="1" ht="15" customHeight="1">
      <c r="B305" s="14" t="s">
        <v>1360</v>
      </c>
      <c r="C305" s="14" t="s">
        <v>155</v>
      </c>
      <c r="D305" s="6" t="s">
        <v>1936</v>
      </c>
      <c r="E305" s="7">
        <v>384</v>
      </c>
      <c r="F305" s="7">
        <v>14636</v>
      </c>
      <c r="G305" s="40">
        <v>2227825</v>
      </c>
      <c r="H305" s="7">
        <v>18</v>
      </c>
      <c r="I305" s="7">
        <v>67</v>
      </c>
      <c r="J305" s="40">
        <v>6021</v>
      </c>
      <c r="K305" s="7"/>
      <c r="L305" s="7"/>
      <c r="M305" s="7"/>
      <c r="N305" s="40"/>
      <c r="O305" s="7"/>
      <c r="P305" s="7"/>
      <c r="Q305" s="40"/>
      <c r="R305" s="7">
        <v>384</v>
      </c>
      <c r="S305" s="40">
        <v>2227825</v>
      </c>
    </row>
    <row r="306" spans="2:19" s="1" customFormat="1" ht="15" customHeight="1">
      <c r="B306" s="226" t="s">
        <v>2005</v>
      </c>
      <c r="C306" s="226"/>
      <c r="D306" s="226"/>
      <c r="E306" s="10">
        <v>384</v>
      </c>
      <c r="F306" s="10">
        <v>14636</v>
      </c>
      <c r="G306" s="43">
        <v>2227825</v>
      </c>
      <c r="H306" s="10">
        <v>18</v>
      </c>
      <c r="I306" s="10">
        <v>67</v>
      </c>
      <c r="J306" s="43">
        <v>6021</v>
      </c>
      <c r="K306" s="10"/>
      <c r="L306" s="10"/>
      <c r="M306" s="10"/>
      <c r="N306" s="43"/>
      <c r="O306" s="10"/>
      <c r="P306" s="10"/>
      <c r="Q306" s="43"/>
      <c r="R306" s="10">
        <v>384</v>
      </c>
      <c r="S306" s="43">
        <v>2227825</v>
      </c>
    </row>
    <row r="307" spans="2:19" s="1" customFormat="1" ht="9.75" customHeight="1">
      <c r="B307" s="17"/>
      <c r="C307" s="93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</row>
    <row r="308" spans="2:19" s="1" customFormat="1" ht="15" customHeight="1">
      <c r="B308" s="224" t="s">
        <v>1361</v>
      </c>
      <c r="C308" s="224" t="s">
        <v>156</v>
      </c>
      <c r="D308" s="6" t="s">
        <v>1935</v>
      </c>
      <c r="E308" s="7">
        <v>468</v>
      </c>
      <c r="F308" s="7">
        <v>14515</v>
      </c>
      <c r="G308" s="40">
        <v>4878504</v>
      </c>
      <c r="H308" s="7">
        <v>4</v>
      </c>
      <c r="I308" s="7">
        <v>11</v>
      </c>
      <c r="J308" s="40">
        <v>1407.7000000000007</v>
      </c>
      <c r="K308" s="7"/>
      <c r="L308" s="7"/>
      <c r="M308" s="7"/>
      <c r="N308" s="40"/>
      <c r="O308" s="7"/>
      <c r="P308" s="7"/>
      <c r="Q308" s="40"/>
      <c r="R308" s="7">
        <v>468</v>
      </c>
      <c r="S308" s="40">
        <v>4878504</v>
      </c>
    </row>
    <row r="309" spans="2:19" s="1" customFormat="1" ht="15" customHeight="1">
      <c r="B309" s="224"/>
      <c r="C309" s="224"/>
      <c r="D309" s="6" t="s">
        <v>1936</v>
      </c>
      <c r="E309" s="7">
        <v>312</v>
      </c>
      <c r="F309" s="7">
        <v>11549</v>
      </c>
      <c r="G309" s="40">
        <v>1759172</v>
      </c>
      <c r="H309" s="7">
        <v>2</v>
      </c>
      <c r="I309" s="7">
        <v>5</v>
      </c>
      <c r="J309" s="40">
        <v>217.92000000000007</v>
      </c>
      <c r="K309" s="7"/>
      <c r="L309" s="7"/>
      <c r="M309" s="7"/>
      <c r="N309" s="40"/>
      <c r="O309" s="7"/>
      <c r="P309" s="7"/>
      <c r="Q309" s="40"/>
      <c r="R309" s="7">
        <v>312</v>
      </c>
      <c r="S309" s="40">
        <v>1759172</v>
      </c>
    </row>
    <row r="310" spans="2:19" s="1" customFormat="1" ht="15" customHeight="1">
      <c r="B310" s="226" t="s">
        <v>2006</v>
      </c>
      <c r="C310" s="226"/>
      <c r="D310" s="226"/>
      <c r="E310" s="10">
        <v>780</v>
      </c>
      <c r="F310" s="10">
        <v>26064</v>
      </c>
      <c r="G310" s="43">
        <v>6637676</v>
      </c>
      <c r="H310" s="10">
        <v>6</v>
      </c>
      <c r="I310" s="10">
        <v>16</v>
      </c>
      <c r="J310" s="43">
        <v>1625.6200000000026</v>
      </c>
      <c r="K310" s="10"/>
      <c r="L310" s="10"/>
      <c r="M310" s="10"/>
      <c r="N310" s="43"/>
      <c r="O310" s="10"/>
      <c r="P310" s="10"/>
      <c r="Q310" s="43"/>
      <c r="R310" s="10">
        <v>780</v>
      </c>
      <c r="S310" s="43">
        <v>6637676</v>
      </c>
    </row>
    <row r="311" spans="2:19" s="1" customFormat="1" ht="9.75" customHeight="1">
      <c r="B311" s="17"/>
      <c r="C311" s="93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</row>
    <row r="312" spans="2:19" s="1" customFormat="1" ht="15" customHeight="1">
      <c r="B312" s="224" t="s">
        <v>1363</v>
      </c>
      <c r="C312" s="224" t="s">
        <v>157</v>
      </c>
      <c r="D312" s="6" t="s">
        <v>1935</v>
      </c>
      <c r="E312" s="7">
        <v>566</v>
      </c>
      <c r="F312" s="7">
        <v>14517</v>
      </c>
      <c r="G312" s="40">
        <v>4433112</v>
      </c>
      <c r="H312" s="7">
        <v>88</v>
      </c>
      <c r="I312" s="7">
        <v>409</v>
      </c>
      <c r="J312" s="40">
        <v>68678.280000000028</v>
      </c>
      <c r="K312" s="7"/>
      <c r="L312" s="7"/>
      <c r="M312" s="7"/>
      <c r="N312" s="40"/>
      <c r="O312" s="7"/>
      <c r="P312" s="7"/>
      <c r="Q312" s="40"/>
      <c r="R312" s="7">
        <v>566</v>
      </c>
      <c r="S312" s="40">
        <v>4433112</v>
      </c>
    </row>
    <row r="313" spans="2:19" s="1" customFormat="1" ht="15" customHeight="1">
      <c r="B313" s="224"/>
      <c r="C313" s="224"/>
      <c r="D313" s="6" t="s">
        <v>1936</v>
      </c>
      <c r="E313" s="7">
        <v>42</v>
      </c>
      <c r="F313" s="7">
        <v>716</v>
      </c>
      <c r="G313" s="40">
        <v>110477</v>
      </c>
      <c r="H313" s="7"/>
      <c r="I313" s="7">
        <v>0</v>
      </c>
      <c r="J313" s="40"/>
      <c r="K313" s="7"/>
      <c r="L313" s="7"/>
      <c r="M313" s="7"/>
      <c r="N313" s="40"/>
      <c r="O313" s="7"/>
      <c r="P313" s="7"/>
      <c r="Q313" s="40"/>
      <c r="R313" s="7">
        <v>42</v>
      </c>
      <c r="S313" s="40">
        <v>110477</v>
      </c>
    </row>
    <row r="314" spans="2:19" s="1" customFormat="1" ht="15" customHeight="1">
      <c r="B314" s="226" t="s">
        <v>2007</v>
      </c>
      <c r="C314" s="226"/>
      <c r="D314" s="226"/>
      <c r="E314" s="10">
        <v>608</v>
      </c>
      <c r="F314" s="10">
        <v>15233</v>
      </c>
      <c r="G314" s="43">
        <v>4543589</v>
      </c>
      <c r="H314" s="10">
        <v>88</v>
      </c>
      <c r="I314" s="10">
        <v>409</v>
      </c>
      <c r="J314" s="43">
        <v>68678.280000000028</v>
      </c>
      <c r="K314" s="10"/>
      <c r="L314" s="10"/>
      <c r="M314" s="10"/>
      <c r="N314" s="43"/>
      <c r="O314" s="10"/>
      <c r="P314" s="10"/>
      <c r="Q314" s="43"/>
      <c r="R314" s="10">
        <v>608</v>
      </c>
      <c r="S314" s="43">
        <v>4543589</v>
      </c>
    </row>
    <row r="315" spans="2:19" s="1" customFormat="1" ht="9.75" customHeight="1">
      <c r="B315" s="17"/>
      <c r="C315" s="93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</row>
    <row r="316" spans="2:19" s="1" customFormat="1" ht="15" customHeight="1">
      <c r="B316" s="224" t="s">
        <v>1364</v>
      </c>
      <c r="C316" s="224" t="s">
        <v>158</v>
      </c>
      <c r="D316" s="6" t="s">
        <v>1934</v>
      </c>
      <c r="E316" s="7">
        <v>5864</v>
      </c>
      <c r="F316" s="7">
        <v>35448</v>
      </c>
      <c r="G316" s="40">
        <v>18825922</v>
      </c>
      <c r="H316" s="7">
        <v>233</v>
      </c>
      <c r="I316" s="7">
        <v>1221</v>
      </c>
      <c r="J316" s="40">
        <v>243370.15000000002</v>
      </c>
      <c r="K316" s="7">
        <v>155</v>
      </c>
      <c r="L316" s="7">
        <v>2518</v>
      </c>
      <c r="M316" s="7">
        <v>2734</v>
      </c>
      <c r="N316" s="40">
        <v>3893389</v>
      </c>
      <c r="O316" s="7">
        <v>2611</v>
      </c>
      <c r="P316" s="7">
        <v>2617</v>
      </c>
      <c r="Q316" s="40">
        <v>3700195</v>
      </c>
      <c r="R316" s="7">
        <v>10993</v>
      </c>
      <c r="S316" s="40">
        <v>26419506</v>
      </c>
    </row>
    <row r="317" spans="2:19" s="1" customFormat="1" ht="15" customHeight="1">
      <c r="B317" s="224"/>
      <c r="C317" s="224"/>
      <c r="D317" s="6" t="s">
        <v>1935</v>
      </c>
      <c r="E317" s="7">
        <v>1012</v>
      </c>
      <c r="F317" s="7">
        <v>26023</v>
      </c>
      <c r="G317" s="40">
        <v>7867684</v>
      </c>
      <c r="H317" s="7">
        <v>88</v>
      </c>
      <c r="I317" s="7">
        <v>1673</v>
      </c>
      <c r="J317" s="40">
        <v>320091.74</v>
      </c>
      <c r="K317" s="7"/>
      <c r="L317" s="7"/>
      <c r="M317" s="7"/>
      <c r="N317" s="40"/>
      <c r="O317" s="7"/>
      <c r="P317" s="7"/>
      <c r="Q317" s="40"/>
      <c r="R317" s="7">
        <v>1012</v>
      </c>
      <c r="S317" s="40">
        <v>7867684</v>
      </c>
    </row>
    <row r="318" spans="2:19" s="1" customFormat="1" ht="15" customHeight="1">
      <c r="B318" s="224"/>
      <c r="C318" s="224"/>
      <c r="D318" s="6" t="s">
        <v>1936</v>
      </c>
      <c r="E318" s="7">
        <v>88</v>
      </c>
      <c r="F318" s="7">
        <v>273</v>
      </c>
      <c r="G318" s="40">
        <v>61644</v>
      </c>
      <c r="H318" s="7"/>
      <c r="I318" s="7">
        <v>0</v>
      </c>
      <c r="J318" s="40"/>
      <c r="K318" s="7"/>
      <c r="L318" s="7"/>
      <c r="M318" s="7"/>
      <c r="N318" s="40"/>
      <c r="O318" s="7"/>
      <c r="P318" s="7"/>
      <c r="Q318" s="40"/>
      <c r="R318" s="7">
        <v>88</v>
      </c>
      <c r="S318" s="40">
        <v>61644</v>
      </c>
    </row>
    <row r="319" spans="2:19" s="1" customFormat="1" ht="15" customHeight="1">
      <c r="B319" s="226" t="s">
        <v>2008</v>
      </c>
      <c r="C319" s="226"/>
      <c r="D319" s="226"/>
      <c r="E319" s="10">
        <v>6964</v>
      </c>
      <c r="F319" s="10">
        <v>61744</v>
      </c>
      <c r="G319" s="43">
        <v>26755250</v>
      </c>
      <c r="H319" s="10">
        <v>321</v>
      </c>
      <c r="I319" s="10">
        <v>2894</v>
      </c>
      <c r="J319" s="43">
        <v>563461.89000000013</v>
      </c>
      <c r="K319" s="10">
        <v>155</v>
      </c>
      <c r="L319" s="10">
        <v>2518</v>
      </c>
      <c r="M319" s="10">
        <v>2734</v>
      </c>
      <c r="N319" s="43">
        <v>3893389</v>
      </c>
      <c r="O319" s="10">
        <v>2611</v>
      </c>
      <c r="P319" s="10">
        <v>2617</v>
      </c>
      <c r="Q319" s="43">
        <v>3700195</v>
      </c>
      <c r="R319" s="10">
        <v>12093</v>
      </c>
      <c r="S319" s="43">
        <v>34348834</v>
      </c>
    </row>
    <row r="320" spans="2:19" s="1" customFormat="1" ht="9.75" customHeight="1">
      <c r="B320" s="17"/>
      <c r="C320" s="93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</row>
    <row r="321" spans="2:19" s="1" customFormat="1" ht="15" customHeight="1">
      <c r="B321" s="224" t="s">
        <v>1365</v>
      </c>
      <c r="C321" s="224" t="s">
        <v>159</v>
      </c>
      <c r="D321" s="6" t="s">
        <v>1935</v>
      </c>
      <c r="E321" s="7">
        <v>1206</v>
      </c>
      <c r="F321" s="7">
        <v>37618</v>
      </c>
      <c r="G321" s="40">
        <v>11363566</v>
      </c>
      <c r="H321" s="7">
        <v>345</v>
      </c>
      <c r="I321" s="7">
        <v>3722</v>
      </c>
      <c r="J321" s="40">
        <v>643134.98</v>
      </c>
      <c r="K321" s="7"/>
      <c r="L321" s="7"/>
      <c r="M321" s="7"/>
      <c r="N321" s="40"/>
      <c r="O321" s="7"/>
      <c r="P321" s="7"/>
      <c r="Q321" s="40"/>
      <c r="R321" s="7">
        <v>1206</v>
      </c>
      <c r="S321" s="40">
        <v>11363566</v>
      </c>
    </row>
    <row r="322" spans="2:19" s="1" customFormat="1" ht="15" customHeight="1">
      <c r="B322" s="224"/>
      <c r="C322" s="224"/>
      <c r="D322" s="6" t="s">
        <v>1936</v>
      </c>
      <c r="E322" s="7">
        <v>34</v>
      </c>
      <c r="F322" s="7">
        <v>1324</v>
      </c>
      <c r="G322" s="40">
        <v>205409</v>
      </c>
      <c r="H322" s="7">
        <v>4</v>
      </c>
      <c r="I322" s="7">
        <v>12</v>
      </c>
      <c r="J322" s="40">
        <v>1129.5999999999985</v>
      </c>
      <c r="K322" s="7"/>
      <c r="L322" s="7"/>
      <c r="M322" s="7"/>
      <c r="N322" s="40"/>
      <c r="O322" s="7"/>
      <c r="P322" s="7"/>
      <c r="Q322" s="40"/>
      <c r="R322" s="7">
        <v>34</v>
      </c>
      <c r="S322" s="40">
        <v>205409</v>
      </c>
    </row>
    <row r="323" spans="2:19" s="1" customFormat="1" ht="15" customHeight="1">
      <c r="B323" s="226" t="s">
        <v>2009</v>
      </c>
      <c r="C323" s="226"/>
      <c r="D323" s="226"/>
      <c r="E323" s="10">
        <v>1240</v>
      </c>
      <c r="F323" s="10">
        <v>38942</v>
      </c>
      <c r="G323" s="43">
        <v>11568975</v>
      </c>
      <c r="H323" s="10">
        <v>349</v>
      </c>
      <c r="I323" s="10">
        <v>3734</v>
      </c>
      <c r="J323" s="43">
        <v>644264.58000000007</v>
      </c>
      <c r="K323" s="10"/>
      <c r="L323" s="10"/>
      <c r="M323" s="10"/>
      <c r="N323" s="43"/>
      <c r="O323" s="10"/>
      <c r="P323" s="10"/>
      <c r="Q323" s="43"/>
      <c r="R323" s="10">
        <v>1240</v>
      </c>
      <c r="S323" s="43">
        <v>11568975</v>
      </c>
    </row>
    <row r="324" spans="2:19" s="1" customFormat="1" ht="9.75" customHeight="1">
      <c r="B324" s="17"/>
      <c r="C324" s="93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</row>
    <row r="325" spans="2:19" s="1" customFormat="1" ht="15" customHeight="1">
      <c r="B325" s="224" t="s">
        <v>1366</v>
      </c>
      <c r="C325" s="224" t="s">
        <v>160</v>
      </c>
      <c r="D325" s="6" t="s">
        <v>1934</v>
      </c>
      <c r="E325" s="7">
        <v>652</v>
      </c>
      <c r="F325" s="7">
        <v>4652</v>
      </c>
      <c r="G325" s="40">
        <v>1812244</v>
      </c>
      <c r="H325" s="7">
        <v>7</v>
      </c>
      <c r="I325" s="7">
        <v>52</v>
      </c>
      <c r="J325" s="40">
        <v>8191.69</v>
      </c>
      <c r="K325" s="7">
        <v>1</v>
      </c>
      <c r="L325" s="7">
        <v>29</v>
      </c>
      <c r="M325" s="7">
        <v>53</v>
      </c>
      <c r="N325" s="40">
        <v>10211</v>
      </c>
      <c r="O325" s="7"/>
      <c r="P325" s="7"/>
      <c r="Q325" s="40"/>
      <c r="R325" s="7">
        <v>681</v>
      </c>
      <c r="S325" s="40">
        <v>1822455</v>
      </c>
    </row>
    <row r="326" spans="2:19" s="1" customFormat="1" ht="15" customHeight="1">
      <c r="B326" s="224"/>
      <c r="C326" s="224"/>
      <c r="D326" s="6" t="s">
        <v>1936</v>
      </c>
      <c r="E326" s="7">
        <v>216</v>
      </c>
      <c r="F326" s="7">
        <v>4956</v>
      </c>
      <c r="G326" s="40">
        <v>774978</v>
      </c>
      <c r="H326" s="7"/>
      <c r="I326" s="7">
        <v>0</v>
      </c>
      <c r="J326" s="40"/>
      <c r="K326" s="7"/>
      <c r="L326" s="7"/>
      <c r="M326" s="7"/>
      <c r="N326" s="40"/>
      <c r="O326" s="7"/>
      <c r="P326" s="7"/>
      <c r="Q326" s="40"/>
      <c r="R326" s="7">
        <v>216</v>
      </c>
      <c r="S326" s="40">
        <v>774978</v>
      </c>
    </row>
    <row r="327" spans="2:19" s="1" customFormat="1" ht="15" customHeight="1">
      <c r="B327" s="226" t="s">
        <v>2010</v>
      </c>
      <c r="C327" s="226"/>
      <c r="D327" s="226"/>
      <c r="E327" s="10">
        <v>868</v>
      </c>
      <c r="F327" s="10">
        <v>9608</v>
      </c>
      <c r="G327" s="43">
        <v>2587222</v>
      </c>
      <c r="H327" s="10">
        <v>7</v>
      </c>
      <c r="I327" s="10">
        <v>52</v>
      </c>
      <c r="J327" s="43">
        <v>8191.69</v>
      </c>
      <c r="K327" s="10">
        <v>1</v>
      </c>
      <c r="L327" s="10">
        <v>29</v>
      </c>
      <c r="M327" s="10">
        <v>53</v>
      </c>
      <c r="N327" s="43">
        <v>10211</v>
      </c>
      <c r="O327" s="10"/>
      <c r="P327" s="10"/>
      <c r="Q327" s="43"/>
      <c r="R327" s="10">
        <v>897</v>
      </c>
      <c r="S327" s="43">
        <v>2597433</v>
      </c>
    </row>
    <row r="328" spans="2:19" s="1" customFormat="1" ht="9.75" customHeight="1">
      <c r="B328" s="17"/>
      <c r="C328" s="93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</row>
    <row r="329" spans="2:19" s="1" customFormat="1" ht="15" customHeight="1">
      <c r="B329" s="14" t="s">
        <v>1375</v>
      </c>
      <c r="C329" s="14" t="s">
        <v>161</v>
      </c>
      <c r="D329" s="6" t="s">
        <v>1935</v>
      </c>
      <c r="E329" s="7">
        <v>343</v>
      </c>
      <c r="F329" s="7">
        <v>7157</v>
      </c>
      <c r="G329" s="40">
        <v>2385370</v>
      </c>
      <c r="H329" s="7">
        <v>18</v>
      </c>
      <c r="I329" s="7">
        <v>636</v>
      </c>
      <c r="J329" s="40">
        <v>139850.54999999999</v>
      </c>
      <c r="K329" s="7"/>
      <c r="L329" s="7"/>
      <c r="M329" s="7"/>
      <c r="N329" s="40"/>
      <c r="O329" s="7">
        <v>722</v>
      </c>
      <c r="P329" s="7">
        <v>1383</v>
      </c>
      <c r="Q329" s="40">
        <v>350021</v>
      </c>
      <c r="R329" s="7">
        <v>1065</v>
      </c>
      <c r="S329" s="40">
        <v>2735391</v>
      </c>
    </row>
    <row r="330" spans="2:19" s="1" customFormat="1" ht="15" customHeight="1">
      <c r="B330" s="226" t="s">
        <v>2011</v>
      </c>
      <c r="C330" s="226"/>
      <c r="D330" s="226"/>
      <c r="E330" s="10">
        <v>343</v>
      </c>
      <c r="F330" s="10">
        <v>7157</v>
      </c>
      <c r="G330" s="43">
        <v>2385370</v>
      </c>
      <c r="H330" s="10">
        <v>18</v>
      </c>
      <c r="I330" s="10">
        <v>636</v>
      </c>
      <c r="J330" s="43">
        <v>139850.54999999999</v>
      </c>
      <c r="K330" s="10"/>
      <c r="L330" s="10"/>
      <c r="M330" s="10"/>
      <c r="N330" s="43"/>
      <c r="O330" s="10">
        <v>722</v>
      </c>
      <c r="P330" s="10">
        <v>1383</v>
      </c>
      <c r="Q330" s="43">
        <v>350021</v>
      </c>
      <c r="R330" s="10">
        <v>1065</v>
      </c>
      <c r="S330" s="43">
        <v>2735391</v>
      </c>
    </row>
    <row r="331" spans="2:19" s="1" customFormat="1" ht="9.75" customHeight="1">
      <c r="B331" s="17"/>
      <c r="C331" s="93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2:19" s="1" customFormat="1" ht="15" customHeight="1">
      <c r="B332" s="224" t="s">
        <v>1376</v>
      </c>
      <c r="C332" s="224" t="s">
        <v>162</v>
      </c>
      <c r="D332" s="6" t="s">
        <v>1934</v>
      </c>
      <c r="E332" s="7">
        <v>451</v>
      </c>
      <c r="F332" s="7">
        <v>4597</v>
      </c>
      <c r="G332" s="40">
        <v>1225948</v>
      </c>
      <c r="H332" s="7">
        <v>26</v>
      </c>
      <c r="I332" s="7">
        <v>145</v>
      </c>
      <c r="J332" s="40">
        <v>23530.36</v>
      </c>
      <c r="K332" s="7">
        <v>11</v>
      </c>
      <c r="L332" s="7">
        <v>39</v>
      </c>
      <c r="M332" s="7">
        <v>58</v>
      </c>
      <c r="N332" s="40">
        <v>11969</v>
      </c>
      <c r="O332" s="7"/>
      <c r="P332" s="7"/>
      <c r="Q332" s="40"/>
      <c r="R332" s="7">
        <v>490</v>
      </c>
      <c r="S332" s="40">
        <v>1237917</v>
      </c>
    </row>
    <row r="333" spans="2:19" s="1" customFormat="1" ht="15" customHeight="1">
      <c r="B333" s="224"/>
      <c r="C333" s="224"/>
      <c r="D333" s="6" t="s">
        <v>1935</v>
      </c>
      <c r="E333" s="7">
        <v>604</v>
      </c>
      <c r="F333" s="7">
        <v>19790</v>
      </c>
      <c r="G333" s="40">
        <v>6256447</v>
      </c>
      <c r="H333" s="7">
        <v>9</v>
      </c>
      <c r="I333" s="7">
        <v>50</v>
      </c>
      <c r="J333" s="40">
        <v>7513.4400000000023</v>
      </c>
      <c r="K333" s="7"/>
      <c r="L333" s="7"/>
      <c r="M333" s="7"/>
      <c r="N333" s="40"/>
      <c r="O333" s="7">
        <v>43</v>
      </c>
      <c r="P333" s="7">
        <v>1388</v>
      </c>
      <c r="Q333" s="40">
        <v>377373</v>
      </c>
      <c r="R333" s="7">
        <v>647</v>
      </c>
      <c r="S333" s="40">
        <v>6633820</v>
      </c>
    </row>
    <row r="334" spans="2:19" s="1" customFormat="1" ht="15" customHeight="1">
      <c r="B334" s="224"/>
      <c r="C334" s="224"/>
      <c r="D334" s="6" t="s">
        <v>1936</v>
      </c>
      <c r="E334" s="7">
        <v>117</v>
      </c>
      <c r="F334" s="7">
        <v>3502</v>
      </c>
      <c r="G334" s="40">
        <v>547340</v>
      </c>
      <c r="H334" s="7">
        <v>1</v>
      </c>
      <c r="I334" s="7">
        <v>3</v>
      </c>
      <c r="J334" s="40">
        <v>282.39999999999964</v>
      </c>
      <c r="K334" s="7"/>
      <c r="L334" s="7"/>
      <c r="M334" s="7"/>
      <c r="N334" s="40"/>
      <c r="O334" s="7"/>
      <c r="P334" s="7"/>
      <c r="Q334" s="40"/>
      <c r="R334" s="7">
        <v>117</v>
      </c>
      <c r="S334" s="40">
        <v>547340</v>
      </c>
    </row>
    <row r="335" spans="2:19" s="1" customFormat="1" ht="15" customHeight="1">
      <c r="B335" s="226" t="s">
        <v>2012</v>
      </c>
      <c r="C335" s="226"/>
      <c r="D335" s="226"/>
      <c r="E335" s="10">
        <v>1172</v>
      </c>
      <c r="F335" s="10">
        <v>27889</v>
      </c>
      <c r="G335" s="43">
        <v>8029735</v>
      </c>
      <c r="H335" s="10">
        <v>36</v>
      </c>
      <c r="I335" s="10">
        <v>198</v>
      </c>
      <c r="J335" s="43">
        <v>31326.199999999997</v>
      </c>
      <c r="K335" s="10">
        <v>11</v>
      </c>
      <c r="L335" s="10">
        <v>39</v>
      </c>
      <c r="M335" s="10">
        <v>58</v>
      </c>
      <c r="N335" s="43">
        <v>11969</v>
      </c>
      <c r="O335" s="10">
        <v>43</v>
      </c>
      <c r="P335" s="10">
        <v>1388</v>
      </c>
      <c r="Q335" s="43">
        <v>377373</v>
      </c>
      <c r="R335" s="10">
        <v>1254</v>
      </c>
      <c r="S335" s="43">
        <v>8419077</v>
      </c>
    </row>
    <row r="336" spans="2:19" s="1" customFormat="1" ht="9.75" customHeight="1">
      <c r="B336" s="17"/>
      <c r="C336" s="93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2:19" s="1" customFormat="1" ht="15" customHeight="1">
      <c r="B337" s="14" t="s">
        <v>1377</v>
      </c>
      <c r="C337" s="14" t="s">
        <v>163</v>
      </c>
      <c r="D337" s="6" t="s">
        <v>1936</v>
      </c>
      <c r="E337" s="7">
        <v>355</v>
      </c>
      <c r="F337" s="7">
        <v>11034</v>
      </c>
      <c r="G337" s="40">
        <v>1692120</v>
      </c>
      <c r="H337" s="7">
        <v>1</v>
      </c>
      <c r="I337" s="7">
        <v>1</v>
      </c>
      <c r="J337" s="40">
        <v>-220.64000000000033</v>
      </c>
      <c r="K337" s="7"/>
      <c r="L337" s="7"/>
      <c r="M337" s="7"/>
      <c r="N337" s="40"/>
      <c r="O337" s="7"/>
      <c r="P337" s="7"/>
      <c r="Q337" s="40"/>
      <c r="R337" s="7">
        <v>355</v>
      </c>
      <c r="S337" s="40">
        <v>1692120</v>
      </c>
    </row>
    <row r="338" spans="2:19" s="1" customFormat="1" ht="15" customHeight="1">
      <c r="B338" s="226" t="s">
        <v>2013</v>
      </c>
      <c r="C338" s="226"/>
      <c r="D338" s="226"/>
      <c r="E338" s="10">
        <v>355</v>
      </c>
      <c r="F338" s="10">
        <v>11034</v>
      </c>
      <c r="G338" s="43">
        <v>1692120</v>
      </c>
      <c r="H338" s="10">
        <v>1</v>
      </c>
      <c r="I338" s="10">
        <v>1</v>
      </c>
      <c r="J338" s="43">
        <v>-220.64000000000033</v>
      </c>
      <c r="K338" s="10"/>
      <c r="L338" s="10"/>
      <c r="M338" s="10"/>
      <c r="N338" s="43"/>
      <c r="O338" s="10"/>
      <c r="P338" s="10"/>
      <c r="Q338" s="43"/>
      <c r="R338" s="10">
        <v>355</v>
      </c>
      <c r="S338" s="43">
        <v>1692120</v>
      </c>
    </row>
    <row r="339" spans="2:19" s="1" customFormat="1" ht="9.75" customHeight="1">
      <c r="B339" s="17"/>
      <c r="C339" s="93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2:19" s="1" customFormat="1" ht="15" customHeight="1">
      <c r="B340" s="224" t="s">
        <v>1378</v>
      </c>
      <c r="C340" s="224" t="s">
        <v>164</v>
      </c>
      <c r="D340" s="6" t="s">
        <v>1934</v>
      </c>
      <c r="E340" s="7">
        <v>7518</v>
      </c>
      <c r="F340" s="7">
        <v>41863</v>
      </c>
      <c r="G340" s="40">
        <v>20923554</v>
      </c>
      <c r="H340" s="7">
        <v>648</v>
      </c>
      <c r="I340" s="7">
        <v>3884</v>
      </c>
      <c r="J340" s="40">
        <v>1128659.44</v>
      </c>
      <c r="K340" s="7">
        <v>426</v>
      </c>
      <c r="L340" s="7">
        <v>646</v>
      </c>
      <c r="M340" s="7">
        <v>851</v>
      </c>
      <c r="N340" s="40">
        <v>337214</v>
      </c>
      <c r="O340" s="7">
        <v>939</v>
      </c>
      <c r="P340" s="7">
        <v>969</v>
      </c>
      <c r="Q340" s="40">
        <v>350258</v>
      </c>
      <c r="R340" s="7">
        <v>9103</v>
      </c>
      <c r="S340" s="40">
        <v>21611026</v>
      </c>
    </row>
    <row r="341" spans="2:19" s="1" customFormat="1" ht="15" customHeight="1">
      <c r="B341" s="224"/>
      <c r="C341" s="224"/>
      <c r="D341" s="6" t="s">
        <v>1936</v>
      </c>
      <c r="E341" s="7">
        <v>182</v>
      </c>
      <c r="F341" s="7">
        <v>515</v>
      </c>
      <c r="G341" s="40">
        <v>122715</v>
      </c>
      <c r="H341" s="7"/>
      <c r="I341" s="7">
        <v>0</v>
      </c>
      <c r="J341" s="40"/>
      <c r="K341" s="7"/>
      <c r="L341" s="7"/>
      <c r="M341" s="7"/>
      <c r="N341" s="40"/>
      <c r="O341" s="7"/>
      <c r="P341" s="7"/>
      <c r="Q341" s="40"/>
      <c r="R341" s="7">
        <v>182</v>
      </c>
      <c r="S341" s="40">
        <v>122715</v>
      </c>
    </row>
    <row r="342" spans="2:19" s="1" customFormat="1" ht="15" customHeight="1">
      <c r="B342" s="226" t="s">
        <v>2014</v>
      </c>
      <c r="C342" s="226"/>
      <c r="D342" s="226"/>
      <c r="E342" s="10">
        <v>7700</v>
      </c>
      <c r="F342" s="10">
        <v>42378</v>
      </c>
      <c r="G342" s="43">
        <v>21046269</v>
      </c>
      <c r="H342" s="10">
        <v>648</v>
      </c>
      <c r="I342" s="10">
        <v>3884</v>
      </c>
      <c r="J342" s="43">
        <v>1128659.44</v>
      </c>
      <c r="K342" s="10">
        <v>426</v>
      </c>
      <c r="L342" s="10">
        <v>646</v>
      </c>
      <c r="M342" s="10">
        <v>851</v>
      </c>
      <c r="N342" s="43">
        <v>337214</v>
      </c>
      <c r="O342" s="10">
        <v>939</v>
      </c>
      <c r="P342" s="10">
        <v>969</v>
      </c>
      <c r="Q342" s="43">
        <v>350258</v>
      </c>
      <c r="R342" s="10">
        <v>9285</v>
      </c>
      <c r="S342" s="43">
        <v>21733741</v>
      </c>
    </row>
    <row r="343" spans="2:19" s="1" customFormat="1" ht="9.75" customHeight="1">
      <c r="B343" s="17"/>
      <c r="C343" s="93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2:19" s="1" customFormat="1" ht="15" customHeight="1">
      <c r="B344" s="224" t="s">
        <v>1386</v>
      </c>
      <c r="C344" s="224" t="s">
        <v>167</v>
      </c>
      <c r="D344" s="6" t="s">
        <v>1934</v>
      </c>
      <c r="E344" s="7">
        <v>847</v>
      </c>
      <c r="F344" s="7">
        <v>4749</v>
      </c>
      <c r="G344" s="40">
        <v>5333524</v>
      </c>
      <c r="H344" s="7">
        <v>14</v>
      </c>
      <c r="I344" s="7">
        <v>84</v>
      </c>
      <c r="J344" s="40">
        <v>23002.31</v>
      </c>
      <c r="K344" s="7">
        <v>16</v>
      </c>
      <c r="L344" s="7">
        <v>742</v>
      </c>
      <c r="M344" s="7">
        <v>750</v>
      </c>
      <c r="N344" s="40">
        <v>1301811</v>
      </c>
      <c r="O344" s="7">
        <v>471</v>
      </c>
      <c r="P344" s="7">
        <v>471</v>
      </c>
      <c r="Q344" s="40">
        <v>632489</v>
      </c>
      <c r="R344" s="7">
        <v>2060</v>
      </c>
      <c r="S344" s="40">
        <v>7267824</v>
      </c>
    </row>
    <row r="345" spans="2:19" s="1" customFormat="1" ht="15" customHeight="1">
      <c r="B345" s="224"/>
      <c r="C345" s="224"/>
      <c r="D345" s="6" t="s">
        <v>1936</v>
      </c>
      <c r="E345" s="7">
        <v>4</v>
      </c>
      <c r="F345" s="7">
        <v>12</v>
      </c>
      <c r="G345" s="40">
        <v>1731</v>
      </c>
      <c r="H345" s="7"/>
      <c r="I345" s="7">
        <v>0</v>
      </c>
      <c r="J345" s="40"/>
      <c r="K345" s="7"/>
      <c r="L345" s="7"/>
      <c r="M345" s="7"/>
      <c r="N345" s="40"/>
      <c r="O345" s="7"/>
      <c r="P345" s="7"/>
      <c r="Q345" s="40"/>
      <c r="R345" s="7">
        <v>4</v>
      </c>
      <c r="S345" s="40">
        <v>1731</v>
      </c>
    </row>
    <row r="346" spans="2:19" s="1" customFormat="1" ht="15" customHeight="1">
      <c r="B346" s="224"/>
      <c r="C346" s="14" t="s">
        <v>168</v>
      </c>
      <c r="D346" s="6" t="s">
        <v>1934</v>
      </c>
      <c r="E346" s="7">
        <v>353</v>
      </c>
      <c r="F346" s="7">
        <v>1483</v>
      </c>
      <c r="G346" s="40">
        <v>1745356</v>
      </c>
      <c r="H346" s="7">
        <v>4</v>
      </c>
      <c r="I346" s="7">
        <v>16</v>
      </c>
      <c r="J346" s="40">
        <v>8553.2099999999991</v>
      </c>
      <c r="K346" s="7">
        <v>8</v>
      </c>
      <c r="L346" s="7">
        <v>543</v>
      </c>
      <c r="M346" s="7">
        <v>554</v>
      </c>
      <c r="N346" s="40">
        <v>842503</v>
      </c>
      <c r="O346" s="7"/>
      <c r="P346" s="7"/>
      <c r="Q346" s="40"/>
      <c r="R346" s="7">
        <v>896</v>
      </c>
      <c r="S346" s="40">
        <v>2587859</v>
      </c>
    </row>
    <row r="347" spans="2:19" s="1" customFormat="1" ht="15" customHeight="1">
      <c r="B347" s="226" t="s">
        <v>2015</v>
      </c>
      <c r="C347" s="226"/>
      <c r="D347" s="226"/>
      <c r="E347" s="10">
        <v>1204</v>
      </c>
      <c r="F347" s="10">
        <v>6244</v>
      </c>
      <c r="G347" s="43">
        <v>7080611</v>
      </c>
      <c r="H347" s="10">
        <v>18</v>
      </c>
      <c r="I347" s="10">
        <v>100</v>
      </c>
      <c r="J347" s="43">
        <v>31555.51999999999</v>
      </c>
      <c r="K347" s="10">
        <v>24</v>
      </c>
      <c r="L347" s="10">
        <v>1285</v>
      </c>
      <c r="M347" s="10">
        <v>1304</v>
      </c>
      <c r="N347" s="43">
        <v>2144314</v>
      </c>
      <c r="O347" s="10">
        <v>471</v>
      </c>
      <c r="P347" s="10">
        <v>471</v>
      </c>
      <c r="Q347" s="43">
        <v>632489</v>
      </c>
      <c r="R347" s="10">
        <v>2960</v>
      </c>
      <c r="S347" s="43">
        <v>9857414</v>
      </c>
    </row>
    <row r="348" spans="2:19" s="1" customFormat="1" ht="9.75" customHeight="1">
      <c r="B348" s="17"/>
      <c r="C348" s="93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2:19" s="1" customFormat="1" ht="15" customHeight="1">
      <c r="B349" s="224" t="s">
        <v>2016</v>
      </c>
      <c r="C349" s="224" t="s">
        <v>185</v>
      </c>
      <c r="D349" s="6" t="s">
        <v>1934</v>
      </c>
      <c r="E349" s="7">
        <v>836</v>
      </c>
      <c r="F349" s="7">
        <v>7816</v>
      </c>
      <c r="G349" s="40">
        <v>2467448</v>
      </c>
      <c r="H349" s="7">
        <v>39</v>
      </c>
      <c r="I349" s="7">
        <v>222</v>
      </c>
      <c r="J349" s="40">
        <v>33879.539999999994</v>
      </c>
      <c r="K349" s="7">
        <v>21</v>
      </c>
      <c r="L349" s="7">
        <v>44</v>
      </c>
      <c r="M349" s="7">
        <v>70</v>
      </c>
      <c r="N349" s="40">
        <v>13820</v>
      </c>
      <c r="O349" s="7"/>
      <c r="P349" s="7"/>
      <c r="Q349" s="40"/>
      <c r="R349" s="7">
        <v>880</v>
      </c>
      <c r="S349" s="40">
        <v>2481268</v>
      </c>
    </row>
    <row r="350" spans="2:19" s="1" customFormat="1" ht="15" customHeight="1">
      <c r="B350" s="224"/>
      <c r="C350" s="224"/>
      <c r="D350" s="6" t="s">
        <v>1935</v>
      </c>
      <c r="E350" s="7">
        <v>914</v>
      </c>
      <c r="F350" s="7">
        <v>9597</v>
      </c>
      <c r="G350" s="40">
        <v>2662687</v>
      </c>
      <c r="H350" s="7">
        <v>39</v>
      </c>
      <c r="I350" s="7">
        <v>615</v>
      </c>
      <c r="J350" s="40">
        <v>112947.5</v>
      </c>
      <c r="K350" s="7"/>
      <c r="L350" s="7"/>
      <c r="M350" s="7"/>
      <c r="N350" s="40"/>
      <c r="O350" s="7"/>
      <c r="P350" s="7"/>
      <c r="Q350" s="40"/>
      <c r="R350" s="7">
        <v>914</v>
      </c>
      <c r="S350" s="40">
        <v>2662687</v>
      </c>
    </row>
    <row r="351" spans="2:19" s="1" customFormat="1" ht="15" customHeight="1">
      <c r="B351" s="224"/>
      <c r="C351" s="224"/>
      <c r="D351" s="6" t="s">
        <v>1936</v>
      </c>
      <c r="E351" s="7">
        <v>16</v>
      </c>
      <c r="F351" s="7">
        <v>49</v>
      </c>
      <c r="G351" s="40">
        <v>11995</v>
      </c>
      <c r="H351" s="7"/>
      <c r="I351" s="7">
        <v>0</v>
      </c>
      <c r="J351" s="40"/>
      <c r="K351" s="7"/>
      <c r="L351" s="7"/>
      <c r="M351" s="7"/>
      <c r="N351" s="40"/>
      <c r="O351" s="7"/>
      <c r="P351" s="7"/>
      <c r="Q351" s="40"/>
      <c r="R351" s="7">
        <v>16</v>
      </c>
      <c r="S351" s="40">
        <v>11995</v>
      </c>
    </row>
    <row r="352" spans="2:19" s="1" customFormat="1" ht="15" customHeight="1">
      <c r="B352" s="226" t="s">
        <v>2017</v>
      </c>
      <c r="C352" s="226"/>
      <c r="D352" s="226"/>
      <c r="E352" s="10">
        <v>1766</v>
      </c>
      <c r="F352" s="10">
        <v>17462</v>
      </c>
      <c r="G352" s="43">
        <v>5142130</v>
      </c>
      <c r="H352" s="10">
        <v>78</v>
      </c>
      <c r="I352" s="10">
        <v>837</v>
      </c>
      <c r="J352" s="43">
        <v>146827.03999999998</v>
      </c>
      <c r="K352" s="10">
        <v>21</v>
      </c>
      <c r="L352" s="10">
        <v>44</v>
      </c>
      <c r="M352" s="10">
        <v>70</v>
      </c>
      <c r="N352" s="43">
        <v>13820</v>
      </c>
      <c r="O352" s="10"/>
      <c r="P352" s="10"/>
      <c r="Q352" s="43"/>
      <c r="R352" s="10">
        <v>1810</v>
      </c>
      <c r="S352" s="43">
        <v>5155950</v>
      </c>
    </row>
    <row r="353" spans="2:19" s="1" customFormat="1" ht="9.75" customHeight="1">
      <c r="B353" s="17"/>
      <c r="C353" s="93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2:19" s="1" customFormat="1" ht="15" customHeight="1">
      <c r="B354" s="224" t="s">
        <v>2018</v>
      </c>
      <c r="C354" s="224" t="s">
        <v>186</v>
      </c>
      <c r="D354" s="6" t="s">
        <v>1934</v>
      </c>
      <c r="E354" s="7">
        <v>9295</v>
      </c>
      <c r="F354" s="7">
        <v>67147</v>
      </c>
      <c r="G354" s="40">
        <v>55176407</v>
      </c>
      <c r="H354" s="7">
        <v>371</v>
      </c>
      <c r="I354" s="7">
        <v>3940</v>
      </c>
      <c r="J354" s="40">
        <v>597686.85999999987</v>
      </c>
      <c r="K354" s="7">
        <v>413</v>
      </c>
      <c r="L354" s="7">
        <v>2212</v>
      </c>
      <c r="M354" s="7">
        <v>2724</v>
      </c>
      <c r="N354" s="40">
        <v>3018826</v>
      </c>
      <c r="O354" s="7">
        <v>7141</v>
      </c>
      <c r="P354" s="7">
        <v>7369</v>
      </c>
      <c r="Q354" s="40">
        <v>7266021</v>
      </c>
      <c r="R354" s="7">
        <v>18648</v>
      </c>
      <c r="S354" s="40">
        <v>65461254</v>
      </c>
    </row>
    <row r="355" spans="2:19" s="1" customFormat="1" ht="15" customHeight="1">
      <c r="B355" s="224"/>
      <c r="C355" s="224"/>
      <c r="D355" s="6" t="s">
        <v>1936</v>
      </c>
      <c r="E355" s="7">
        <v>982</v>
      </c>
      <c r="F355" s="7">
        <v>5312</v>
      </c>
      <c r="G355" s="40">
        <v>1893408</v>
      </c>
      <c r="H355" s="7"/>
      <c r="I355" s="7">
        <v>0</v>
      </c>
      <c r="J355" s="40"/>
      <c r="K355" s="7"/>
      <c r="L355" s="7"/>
      <c r="M355" s="7"/>
      <c r="N355" s="40"/>
      <c r="O355" s="7"/>
      <c r="P355" s="7"/>
      <c r="Q355" s="40"/>
      <c r="R355" s="7">
        <v>982</v>
      </c>
      <c r="S355" s="40">
        <v>1893408</v>
      </c>
    </row>
    <row r="356" spans="2:19" s="1" customFormat="1" ht="15" customHeight="1">
      <c r="B356" s="226" t="s">
        <v>2019</v>
      </c>
      <c r="C356" s="226"/>
      <c r="D356" s="226"/>
      <c r="E356" s="10">
        <v>10277</v>
      </c>
      <c r="F356" s="10">
        <v>72459</v>
      </c>
      <c r="G356" s="43">
        <v>57069815</v>
      </c>
      <c r="H356" s="10">
        <v>371</v>
      </c>
      <c r="I356" s="10">
        <v>3940</v>
      </c>
      <c r="J356" s="43">
        <v>597686.85999999987</v>
      </c>
      <c r="K356" s="10">
        <v>413</v>
      </c>
      <c r="L356" s="10">
        <v>2212</v>
      </c>
      <c r="M356" s="10">
        <v>2724</v>
      </c>
      <c r="N356" s="43">
        <v>3018826</v>
      </c>
      <c r="O356" s="10">
        <v>7141</v>
      </c>
      <c r="P356" s="10">
        <v>7369</v>
      </c>
      <c r="Q356" s="43">
        <v>7266021</v>
      </c>
      <c r="R356" s="10">
        <v>19630</v>
      </c>
      <c r="S356" s="43">
        <v>67354662</v>
      </c>
    </row>
    <row r="357" spans="2:19" s="1" customFormat="1" ht="9.75" customHeight="1">
      <c r="B357" s="17"/>
      <c r="C357" s="93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2:19" s="1" customFormat="1" ht="15" customHeight="1">
      <c r="B358" s="224" t="s">
        <v>2020</v>
      </c>
      <c r="C358" s="224" t="s">
        <v>187</v>
      </c>
      <c r="D358" s="6" t="s">
        <v>1934</v>
      </c>
      <c r="E358" s="7">
        <v>5388</v>
      </c>
      <c r="F358" s="7">
        <v>42148</v>
      </c>
      <c r="G358" s="40">
        <v>26615674</v>
      </c>
      <c r="H358" s="7">
        <v>168</v>
      </c>
      <c r="I358" s="7">
        <v>2046</v>
      </c>
      <c r="J358" s="40">
        <v>434520.48</v>
      </c>
      <c r="K358" s="7">
        <v>215</v>
      </c>
      <c r="L358" s="7">
        <v>575</v>
      </c>
      <c r="M358" s="7">
        <v>849</v>
      </c>
      <c r="N358" s="40">
        <v>863086</v>
      </c>
      <c r="O358" s="7">
        <v>242</v>
      </c>
      <c r="P358" s="7">
        <v>288</v>
      </c>
      <c r="Q358" s="40">
        <v>300462</v>
      </c>
      <c r="R358" s="7">
        <v>6205</v>
      </c>
      <c r="S358" s="40">
        <v>27779222</v>
      </c>
    </row>
    <row r="359" spans="2:19" s="1" customFormat="1" ht="15" customHeight="1">
      <c r="B359" s="224"/>
      <c r="C359" s="224"/>
      <c r="D359" s="6" t="s">
        <v>1936</v>
      </c>
      <c r="E359" s="7">
        <v>197</v>
      </c>
      <c r="F359" s="7">
        <v>607</v>
      </c>
      <c r="G359" s="40">
        <v>192212</v>
      </c>
      <c r="H359" s="7"/>
      <c r="I359" s="7">
        <v>0</v>
      </c>
      <c r="J359" s="40"/>
      <c r="K359" s="7"/>
      <c r="L359" s="7"/>
      <c r="M359" s="7"/>
      <c r="N359" s="40"/>
      <c r="O359" s="7"/>
      <c r="P359" s="7"/>
      <c r="Q359" s="40"/>
      <c r="R359" s="7">
        <v>197</v>
      </c>
      <c r="S359" s="40">
        <v>192212</v>
      </c>
    </row>
    <row r="360" spans="2:19" s="1" customFormat="1" ht="15" customHeight="1">
      <c r="B360" s="226" t="s">
        <v>2021</v>
      </c>
      <c r="C360" s="226"/>
      <c r="D360" s="226"/>
      <c r="E360" s="10">
        <v>5585</v>
      </c>
      <c r="F360" s="10">
        <v>42755</v>
      </c>
      <c r="G360" s="43">
        <v>26807886</v>
      </c>
      <c r="H360" s="10">
        <v>168</v>
      </c>
      <c r="I360" s="10">
        <v>2046</v>
      </c>
      <c r="J360" s="43">
        <v>434520.48</v>
      </c>
      <c r="K360" s="10">
        <v>215</v>
      </c>
      <c r="L360" s="10">
        <v>575</v>
      </c>
      <c r="M360" s="10">
        <v>849</v>
      </c>
      <c r="N360" s="43">
        <v>863086</v>
      </c>
      <c r="O360" s="10">
        <v>242</v>
      </c>
      <c r="P360" s="10">
        <v>288</v>
      </c>
      <c r="Q360" s="43">
        <v>300462</v>
      </c>
      <c r="R360" s="10">
        <v>6402</v>
      </c>
      <c r="S360" s="43">
        <v>27971434</v>
      </c>
    </row>
    <row r="361" spans="2:19" s="1" customFormat="1" ht="9.75" customHeight="1">
      <c r="B361" s="17"/>
      <c r="C361" s="93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</row>
    <row r="362" spans="2:19" s="1" customFormat="1" ht="15" customHeight="1">
      <c r="B362" s="224" t="s">
        <v>2022</v>
      </c>
      <c r="C362" s="224" t="s">
        <v>188</v>
      </c>
      <c r="D362" s="6" t="s">
        <v>1934</v>
      </c>
      <c r="E362" s="7">
        <v>25779</v>
      </c>
      <c r="F362" s="7">
        <v>226803</v>
      </c>
      <c r="G362" s="40">
        <v>133918746</v>
      </c>
      <c r="H362" s="7">
        <v>2156</v>
      </c>
      <c r="I362" s="7">
        <v>21065</v>
      </c>
      <c r="J362" s="40">
        <v>5916092.7699999996</v>
      </c>
      <c r="K362" s="7">
        <v>1506</v>
      </c>
      <c r="L362" s="7">
        <v>7349</v>
      </c>
      <c r="M362" s="7">
        <v>8624</v>
      </c>
      <c r="N362" s="40">
        <v>8090346</v>
      </c>
      <c r="O362" s="7">
        <v>6609</v>
      </c>
      <c r="P362" s="7">
        <v>8390</v>
      </c>
      <c r="Q362" s="40">
        <v>5779876</v>
      </c>
      <c r="R362" s="7">
        <v>39737</v>
      </c>
      <c r="S362" s="40">
        <v>147788968</v>
      </c>
    </row>
    <row r="363" spans="2:19" s="1" customFormat="1" ht="15" customHeight="1">
      <c r="B363" s="224"/>
      <c r="C363" s="224"/>
      <c r="D363" s="6" t="s">
        <v>1936</v>
      </c>
      <c r="E363" s="7">
        <v>953</v>
      </c>
      <c r="F363" s="7">
        <v>5897</v>
      </c>
      <c r="G363" s="40">
        <v>1572070</v>
      </c>
      <c r="H363" s="7"/>
      <c r="I363" s="7">
        <v>0</v>
      </c>
      <c r="J363" s="40"/>
      <c r="K363" s="7"/>
      <c r="L363" s="7"/>
      <c r="M363" s="7"/>
      <c r="N363" s="40"/>
      <c r="O363" s="7"/>
      <c r="P363" s="7"/>
      <c r="Q363" s="40"/>
      <c r="R363" s="7">
        <v>953</v>
      </c>
      <c r="S363" s="40">
        <v>1572070</v>
      </c>
    </row>
    <row r="364" spans="2:19" s="1" customFormat="1" ht="15" customHeight="1">
      <c r="B364" s="226" t="s">
        <v>2023</v>
      </c>
      <c r="C364" s="226"/>
      <c r="D364" s="226"/>
      <c r="E364" s="10">
        <v>26732</v>
      </c>
      <c r="F364" s="10">
        <v>232700</v>
      </c>
      <c r="G364" s="43">
        <v>135490816</v>
      </c>
      <c r="H364" s="10">
        <v>2156</v>
      </c>
      <c r="I364" s="10">
        <v>21065</v>
      </c>
      <c r="J364" s="43">
        <v>5916092.7699999996</v>
      </c>
      <c r="K364" s="10">
        <v>1506</v>
      </c>
      <c r="L364" s="10">
        <v>7349</v>
      </c>
      <c r="M364" s="10">
        <v>8624</v>
      </c>
      <c r="N364" s="43">
        <v>8090346</v>
      </c>
      <c r="O364" s="10">
        <v>6609</v>
      </c>
      <c r="P364" s="10">
        <v>8390</v>
      </c>
      <c r="Q364" s="43">
        <v>5779876</v>
      </c>
      <c r="R364" s="10">
        <v>40690</v>
      </c>
      <c r="S364" s="43">
        <v>149361038</v>
      </c>
    </row>
    <row r="365" spans="2:19" s="1" customFormat="1" ht="9.75" customHeight="1">
      <c r="B365" s="17"/>
      <c r="C365" s="93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</row>
    <row r="366" spans="2:19" s="1" customFormat="1" ht="15" customHeight="1">
      <c r="B366" s="224" t="s">
        <v>2024</v>
      </c>
      <c r="C366" s="224" t="s">
        <v>189</v>
      </c>
      <c r="D366" s="6" t="s">
        <v>1934</v>
      </c>
      <c r="E366" s="7">
        <v>29582</v>
      </c>
      <c r="F366" s="7">
        <v>242889</v>
      </c>
      <c r="G366" s="40">
        <v>114279243</v>
      </c>
      <c r="H366" s="7">
        <v>3218</v>
      </c>
      <c r="I366" s="7">
        <v>30254</v>
      </c>
      <c r="J366" s="40">
        <v>6738715.0099999998</v>
      </c>
      <c r="K366" s="7">
        <v>1137</v>
      </c>
      <c r="L366" s="7">
        <v>4744</v>
      </c>
      <c r="M366" s="7">
        <v>5815</v>
      </c>
      <c r="N366" s="40">
        <v>4171711</v>
      </c>
      <c r="O366" s="7">
        <v>8305</v>
      </c>
      <c r="P366" s="7">
        <v>10118</v>
      </c>
      <c r="Q366" s="40">
        <v>11119950</v>
      </c>
      <c r="R366" s="7">
        <v>42631</v>
      </c>
      <c r="S366" s="40">
        <v>129570904</v>
      </c>
    </row>
    <row r="367" spans="2:19" s="1" customFormat="1" ht="15" customHeight="1">
      <c r="B367" s="224"/>
      <c r="C367" s="224"/>
      <c r="D367" s="6" t="s">
        <v>1936</v>
      </c>
      <c r="E367" s="7">
        <v>1579</v>
      </c>
      <c r="F367" s="7">
        <v>5181</v>
      </c>
      <c r="G367" s="40">
        <v>1237583</v>
      </c>
      <c r="H367" s="7"/>
      <c r="I367" s="7">
        <v>0</v>
      </c>
      <c r="J367" s="40"/>
      <c r="K367" s="7"/>
      <c r="L367" s="7"/>
      <c r="M367" s="7"/>
      <c r="N367" s="40"/>
      <c r="O367" s="7"/>
      <c r="P367" s="7"/>
      <c r="Q367" s="40"/>
      <c r="R367" s="7">
        <v>1579</v>
      </c>
      <c r="S367" s="40">
        <v>1237583</v>
      </c>
    </row>
    <row r="368" spans="2:19" s="1" customFormat="1" ht="15" customHeight="1">
      <c r="B368" s="226" t="s">
        <v>2025</v>
      </c>
      <c r="C368" s="226"/>
      <c r="D368" s="226"/>
      <c r="E368" s="10">
        <v>31161</v>
      </c>
      <c r="F368" s="10">
        <v>248070</v>
      </c>
      <c r="G368" s="43">
        <v>115516826</v>
      </c>
      <c r="H368" s="10">
        <v>3218</v>
      </c>
      <c r="I368" s="10">
        <v>30254</v>
      </c>
      <c r="J368" s="43">
        <v>6738715.0099999998</v>
      </c>
      <c r="K368" s="10">
        <v>1137</v>
      </c>
      <c r="L368" s="10">
        <v>4744</v>
      </c>
      <c r="M368" s="10">
        <v>5815</v>
      </c>
      <c r="N368" s="43">
        <v>4171711</v>
      </c>
      <c r="O368" s="10">
        <v>8305</v>
      </c>
      <c r="P368" s="10">
        <v>10118</v>
      </c>
      <c r="Q368" s="43">
        <v>11119950</v>
      </c>
      <c r="R368" s="10">
        <v>44210</v>
      </c>
      <c r="S368" s="43">
        <v>130808487</v>
      </c>
    </row>
    <row r="369" spans="2:19" s="1" customFormat="1" ht="9.75" customHeight="1">
      <c r="B369" s="17"/>
      <c r="C369" s="93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</row>
    <row r="370" spans="2:19" s="1" customFormat="1" ht="15" customHeight="1">
      <c r="B370" s="224" t="s">
        <v>2026</v>
      </c>
      <c r="C370" s="224" t="s">
        <v>190</v>
      </c>
      <c r="D370" s="6" t="s">
        <v>1934</v>
      </c>
      <c r="E370" s="7">
        <v>244</v>
      </c>
      <c r="F370" s="7">
        <v>1868</v>
      </c>
      <c r="G370" s="40">
        <v>787117</v>
      </c>
      <c r="H370" s="7">
        <v>7</v>
      </c>
      <c r="I370" s="7">
        <v>37</v>
      </c>
      <c r="J370" s="40">
        <v>7216.25</v>
      </c>
      <c r="K370" s="7">
        <v>5</v>
      </c>
      <c r="L370" s="7">
        <v>23</v>
      </c>
      <c r="M370" s="7">
        <v>42</v>
      </c>
      <c r="N370" s="40">
        <v>10615</v>
      </c>
      <c r="O370" s="7"/>
      <c r="P370" s="7"/>
      <c r="Q370" s="40"/>
      <c r="R370" s="7">
        <v>267</v>
      </c>
      <c r="S370" s="40">
        <v>797732</v>
      </c>
    </row>
    <row r="371" spans="2:19" s="1" customFormat="1" ht="15" customHeight="1">
      <c r="B371" s="224"/>
      <c r="C371" s="224"/>
      <c r="D371" s="6" t="s">
        <v>1935</v>
      </c>
      <c r="E371" s="7">
        <v>1832</v>
      </c>
      <c r="F371" s="7">
        <v>41329</v>
      </c>
      <c r="G371" s="40">
        <v>11724829</v>
      </c>
      <c r="H371" s="7">
        <v>366</v>
      </c>
      <c r="I371" s="7">
        <v>3387</v>
      </c>
      <c r="J371" s="40">
        <v>592872.02</v>
      </c>
      <c r="K371" s="7"/>
      <c r="L371" s="7"/>
      <c r="M371" s="7"/>
      <c r="N371" s="40"/>
      <c r="O371" s="7"/>
      <c r="P371" s="7"/>
      <c r="Q371" s="40"/>
      <c r="R371" s="7">
        <v>1832</v>
      </c>
      <c r="S371" s="40">
        <v>11724829</v>
      </c>
    </row>
    <row r="372" spans="2:19" s="1" customFormat="1" ht="15" customHeight="1">
      <c r="B372" s="224"/>
      <c r="C372" s="224"/>
      <c r="D372" s="6" t="s">
        <v>1936</v>
      </c>
      <c r="E372" s="7">
        <v>1</v>
      </c>
      <c r="F372" s="7">
        <v>3</v>
      </c>
      <c r="G372" s="40">
        <v>594</v>
      </c>
      <c r="H372" s="7"/>
      <c r="I372" s="7">
        <v>0</v>
      </c>
      <c r="J372" s="40"/>
      <c r="K372" s="7"/>
      <c r="L372" s="7"/>
      <c r="M372" s="7"/>
      <c r="N372" s="40"/>
      <c r="O372" s="7"/>
      <c r="P372" s="7"/>
      <c r="Q372" s="40"/>
      <c r="R372" s="7">
        <v>1</v>
      </c>
      <c r="S372" s="40">
        <v>594</v>
      </c>
    </row>
    <row r="373" spans="2:19" s="1" customFormat="1" ht="15" customHeight="1">
      <c r="B373" s="226" t="s">
        <v>2027</v>
      </c>
      <c r="C373" s="226"/>
      <c r="D373" s="226"/>
      <c r="E373" s="10">
        <v>2077</v>
      </c>
      <c r="F373" s="10">
        <v>43200</v>
      </c>
      <c r="G373" s="43">
        <v>12512540</v>
      </c>
      <c r="H373" s="10">
        <v>373</v>
      </c>
      <c r="I373" s="10">
        <v>3424</v>
      </c>
      <c r="J373" s="43">
        <v>600088.27</v>
      </c>
      <c r="K373" s="10">
        <v>5</v>
      </c>
      <c r="L373" s="10">
        <v>23</v>
      </c>
      <c r="M373" s="10">
        <v>42</v>
      </c>
      <c r="N373" s="43">
        <v>10615</v>
      </c>
      <c r="O373" s="10"/>
      <c r="P373" s="10"/>
      <c r="Q373" s="43"/>
      <c r="R373" s="10">
        <v>2100</v>
      </c>
      <c r="S373" s="43">
        <v>12523155</v>
      </c>
    </row>
    <row r="374" spans="2:19" s="1" customFormat="1" ht="9.75" customHeight="1">
      <c r="B374" s="17"/>
      <c r="C374" s="93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</row>
    <row r="375" spans="2:19" s="1" customFormat="1" ht="15" customHeight="1">
      <c r="B375" s="14" t="s">
        <v>2028</v>
      </c>
      <c r="C375" s="14" t="s">
        <v>191</v>
      </c>
      <c r="D375" s="6" t="s">
        <v>1935</v>
      </c>
      <c r="E375" s="7">
        <v>2228</v>
      </c>
      <c r="F375" s="7">
        <v>31271</v>
      </c>
      <c r="G375" s="40">
        <v>9738034</v>
      </c>
      <c r="H375" s="7">
        <v>84</v>
      </c>
      <c r="I375" s="7">
        <v>1989</v>
      </c>
      <c r="J375" s="40">
        <v>531324.22</v>
      </c>
      <c r="K375" s="7"/>
      <c r="L375" s="7"/>
      <c r="M375" s="7"/>
      <c r="N375" s="40"/>
      <c r="O375" s="7">
        <v>937</v>
      </c>
      <c r="P375" s="7">
        <v>1832</v>
      </c>
      <c r="Q375" s="40">
        <v>421103</v>
      </c>
      <c r="R375" s="7">
        <v>3165</v>
      </c>
      <c r="S375" s="40">
        <v>10159137</v>
      </c>
    </row>
    <row r="376" spans="2:19" s="1" customFormat="1" ht="15" customHeight="1">
      <c r="B376" s="226" t="s">
        <v>2029</v>
      </c>
      <c r="C376" s="226"/>
      <c r="D376" s="226"/>
      <c r="E376" s="10">
        <v>2228</v>
      </c>
      <c r="F376" s="10">
        <v>31271</v>
      </c>
      <c r="G376" s="43">
        <v>9738034</v>
      </c>
      <c r="H376" s="10">
        <v>84</v>
      </c>
      <c r="I376" s="10">
        <v>1989</v>
      </c>
      <c r="J376" s="43">
        <v>531324.22</v>
      </c>
      <c r="K376" s="10"/>
      <c r="L376" s="10"/>
      <c r="M376" s="10"/>
      <c r="N376" s="43"/>
      <c r="O376" s="10">
        <v>937</v>
      </c>
      <c r="P376" s="10">
        <v>1832</v>
      </c>
      <c r="Q376" s="43">
        <v>421103</v>
      </c>
      <c r="R376" s="10">
        <v>3165</v>
      </c>
      <c r="S376" s="43">
        <v>10159137</v>
      </c>
    </row>
    <row r="377" spans="2:19" s="1" customFormat="1" ht="9.75" customHeight="1">
      <c r="B377" s="17"/>
      <c r="C377" s="93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</row>
    <row r="378" spans="2:19" s="1" customFormat="1" ht="15" customHeight="1">
      <c r="B378" s="14" t="s">
        <v>2030</v>
      </c>
      <c r="C378" s="14" t="s">
        <v>192</v>
      </c>
      <c r="D378" s="6" t="s">
        <v>1935</v>
      </c>
      <c r="E378" s="7">
        <v>1217</v>
      </c>
      <c r="F378" s="7">
        <v>39076</v>
      </c>
      <c r="G378" s="40">
        <v>11180087</v>
      </c>
      <c r="H378" s="7">
        <v>502</v>
      </c>
      <c r="I378" s="7">
        <v>7413</v>
      </c>
      <c r="J378" s="40">
        <v>1290075.3700000001</v>
      </c>
      <c r="K378" s="7"/>
      <c r="L378" s="7"/>
      <c r="M378" s="7"/>
      <c r="N378" s="40"/>
      <c r="O378" s="7"/>
      <c r="P378" s="7"/>
      <c r="Q378" s="40"/>
      <c r="R378" s="7">
        <v>1217</v>
      </c>
      <c r="S378" s="40">
        <v>11180087</v>
      </c>
    </row>
    <row r="379" spans="2:19" s="1" customFormat="1" ht="15" customHeight="1">
      <c r="B379" s="226" t="s">
        <v>2031</v>
      </c>
      <c r="C379" s="226"/>
      <c r="D379" s="226"/>
      <c r="E379" s="10">
        <v>1217</v>
      </c>
      <c r="F379" s="10">
        <v>39076</v>
      </c>
      <c r="G379" s="43">
        <v>11180087</v>
      </c>
      <c r="H379" s="10">
        <v>502</v>
      </c>
      <c r="I379" s="10">
        <v>7413</v>
      </c>
      <c r="J379" s="43">
        <v>1290075.3700000001</v>
      </c>
      <c r="K379" s="10"/>
      <c r="L379" s="10"/>
      <c r="M379" s="10"/>
      <c r="N379" s="43"/>
      <c r="O379" s="10"/>
      <c r="P379" s="10"/>
      <c r="Q379" s="43"/>
      <c r="R379" s="10">
        <v>1217</v>
      </c>
      <c r="S379" s="43">
        <v>11180087</v>
      </c>
    </row>
    <row r="380" spans="2:19" s="1" customFormat="1" ht="9.75" customHeight="1">
      <c r="B380" s="17"/>
      <c r="C380" s="93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</row>
    <row r="381" spans="2:19" s="1" customFormat="1" ht="15" customHeight="1">
      <c r="B381" s="224" t="s">
        <v>2032</v>
      </c>
      <c r="C381" s="224" t="s">
        <v>193</v>
      </c>
      <c r="D381" s="6" t="s">
        <v>1935</v>
      </c>
      <c r="E381" s="7">
        <v>645</v>
      </c>
      <c r="F381" s="7">
        <v>22213</v>
      </c>
      <c r="G381" s="40">
        <v>6367150</v>
      </c>
      <c r="H381" s="7">
        <v>280</v>
      </c>
      <c r="I381" s="7">
        <v>3354</v>
      </c>
      <c r="J381" s="40">
        <v>601455.31000000006</v>
      </c>
      <c r="K381" s="7"/>
      <c r="L381" s="7"/>
      <c r="M381" s="7"/>
      <c r="N381" s="40"/>
      <c r="O381" s="7">
        <v>31</v>
      </c>
      <c r="P381" s="7">
        <v>830</v>
      </c>
      <c r="Q381" s="40">
        <v>221913</v>
      </c>
      <c r="R381" s="7">
        <v>676</v>
      </c>
      <c r="S381" s="40">
        <v>6589063</v>
      </c>
    </row>
    <row r="382" spans="2:19" s="1" customFormat="1" ht="15" customHeight="1">
      <c r="B382" s="224"/>
      <c r="C382" s="224"/>
      <c r="D382" s="6" t="s">
        <v>1936</v>
      </c>
      <c r="E382" s="7">
        <v>277</v>
      </c>
      <c r="F382" s="7">
        <v>9053</v>
      </c>
      <c r="G382" s="40">
        <v>1400628</v>
      </c>
      <c r="H382" s="7">
        <v>13</v>
      </c>
      <c r="I382" s="7">
        <v>106</v>
      </c>
      <c r="J382" s="40">
        <v>8445.1999999999971</v>
      </c>
      <c r="K382" s="7"/>
      <c r="L382" s="7"/>
      <c r="M382" s="7"/>
      <c r="N382" s="40"/>
      <c r="O382" s="7"/>
      <c r="P382" s="7"/>
      <c r="Q382" s="40"/>
      <c r="R382" s="7">
        <v>277</v>
      </c>
      <c r="S382" s="40">
        <v>1400628</v>
      </c>
    </row>
    <row r="383" spans="2:19" s="1" customFormat="1" ht="15" customHeight="1">
      <c r="B383" s="226" t="s">
        <v>2033</v>
      </c>
      <c r="C383" s="226"/>
      <c r="D383" s="226"/>
      <c r="E383" s="10">
        <v>922</v>
      </c>
      <c r="F383" s="10">
        <v>31266</v>
      </c>
      <c r="G383" s="43">
        <v>7767778</v>
      </c>
      <c r="H383" s="10">
        <v>293</v>
      </c>
      <c r="I383" s="10">
        <v>3460</v>
      </c>
      <c r="J383" s="43">
        <v>609900.51000000024</v>
      </c>
      <c r="K383" s="10"/>
      <c r="L383" s="10"/>
      <c r="M383" s="10"/>
      <c r="N383" s="43"/>
      <c r="O383" s="10">
        <v>31</v>
      </c>
      <c r="P383" s="10">
        <v>830</v>
      </c>
      <c r="Q383" s="43">
        <v>221913</v>
      </c>
      <c r="R383" s="10">
        <v>953</v>
      </c>
      <c r="S383" s="43">
        <v>7989691</v>
      </c>
    </row>
    <row r="384" spans="2:19" s="1" customFormat="1" ht="9.75" customHeight="1">
      <c r="B384" s="17"/>
      <c r="C384" s="93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</row>
    <row r="385" spans="2:19" s="1" customFormat="1" ht="15" customHeight="1">
      <c r="B385" s="224" t="s">
        <v>2034</v>
      </c>
      <c r="C385" s="224" t="s">
        <v>194</v>
      </c>
      <c r="D385" s="6" t="s">
        <v>1934</v>
      </c>
      <c r="E385" s="7">
        <v>5165</v>
      </c>
      <c r="F385" s="7">
        <v>42002</v>
      </c>
      <c r="G385" s="40">
        <v>43247719</v>
      </c>
      <c r="H385" s="7">
        <v>476</v>
      </c>
      <c r="I385" s="7">
        <v>4276</v>
      </c>
      <c r="J385" s="40">
        <v>2055406.13</v>
      </c>
      <c r="K385" s="7">
        <v>206</v>
      </c>
      <c r="L385" s="7">
        <v>2065</v>
      </c>
      <c r="M385" s="7">
        <v>2271</v>
      </c>
      <c r="N385" s="40">
        <v>6559370</v>
      </c>
      <c r="O385" s="7"/>
      <c r="P385" s="7"/>
      <c r="Q385" s="40"/>
      <c r="R385" s="7">
        <v>7230</v>
      </c>
      <c r="S385" s="40">
        <v>49807089</v>
      </c>
    </row>
    <row r="386" spans="2:19" s="1" customFormat="1" ht="15" customHeight="1">
      <c r="B386" s="224"/>
      <c r="C386" s="224"/>
      <c r="D386" s="6" t="s">
        <v>1935</v>
      </c>
      <c r="E386" s="7">
        <v>30</v>
      </c>
      <c r="F386" s="7">
        <v>326</v>
      </c>
      <c r="G386" s="40">
        <v>92212</v>
      </c>
      <c r="H386" s="7">
        <v>1</v>
      </c>
      <c r="I386" s="7">
        <v>9</v>
      </c>
      <c r="J386" s="40">
        <v>1693.8000000000002</v>
      </c>
      <c r="K386" s="7"/>
      <c r="L386" s="7"/>
      <c r="M386" s="7"/>
      <c r="N386" s="40"/>
      <c r="O386" s="7"/>
      <c r="P386" s="7"/>
      <c r="Q386" s="40"/>
      <c r="R386" s="7">
        <v>30</v>
      </c>
      <c r="S386" s="40">
        <v>92212</v>
      </c>
    </row>
    <row r="387" spans="2:19" s="1" customFormat="1" ht="15" customHeight="1">
      <c r="B387" s="224"/>
      <c r="C387" s="224"/>
      <c r="D387" s="6" t="s">
        <v>1936</v>
      </c>
      <c r="E387" s="7">
        <v>68</v>
      </c>
      <c r="F387" s="7">
        <v>205</v>
      </c>
      <c r="G387" s="40">
        <v>58582</v>
      </c>
      <c r="H387" s="7"/>
      <c r="I387" s="7">
        <v>0</v>
      </c>
      <c r="J387" s="40"/>
      <c r="K387" s="7"/>
      <c r="L387" s="7"/>
      <c r="M387" s="7"/>
      <c r="N387" s="40"/>
      <c r="O387" s="7"/>
      <c r="P387" s="7"/>
      <c r="Q387" s="40"/>
      <c r="R387" s="7">
        <v>68</v>
      </c>
      <c r="S387" s="40">
        <v>58582</v>
      </c>
    </row>
    <row r="388" spans="2:19" s="1" customFormat="1" ht="15" customHeight="1">
      <c r="B388" s="226" t="s">
        <v>2035</v>
      </c>
      <c r="C388" s="226"/>
      <c r="D388" s="226"/>
      <c r="E388" s="10">
        <v>5263</v>
      </c>
      <c r="F388" s="10">
        <v>42533</v>
      </c>
      <c r="G388" s="43">
        <v>43398513</v>
      </c>
      <c r="H388" s="10">
        <v>477</v>
      </c>
      <c r="I388" s="10">
        <v>4285</v>
      </c>
      <c r="J388" s="43">
        <v>2057099.9299999997</v>
      </c>
      <c r="K388" s="10">
        <v>206</v>
      </c>
      <c r="L388" s="10">
        <v>2065</v>
      </c>
      <c r="M388" s="10">
        <v>2271</v>
      </c>
      <c r="N388" s="43">
        <v>6559370</v>
      </c>
      <c r="O388" s="10"/>
      <c r="P388" s="10"/>
      <c r="Q388" s="43"/>
      <c r="R388" s="10">
        <v>7328</v>
      </c>
      <c r="S388" s="43">
        <v>49957883</v>
      </c>
    </row>
    <row r="389" spans="2:19" s="1" customFormat="1" ht="9.75" customHeight="1">
      <c r="B389" s="17"/>
      <c r="C389" s="93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</row>
    <row r="390" spans="2:19" s="1" customFormat="1" ht="15" customHeight="1">
      <c r="B390" s="224" t="s">
        <v>2036</v>
      </c>
      <c r="C390" s="224" t="s">
        <v>195</v>
      </c>
      <c r="D390" s="6" t="s">
        <v>1934</v>
      </c>
      <c r="E390" s="7">
        <v>25638</v>
      </c>
      <c r="F390" s="7">
        <v>221726</v>
      </c>
      <c r="G390" s="40">
        <v>155635278</v>
      </c>
      <c r="H390" s="7">
        <v>1993</v>
      </c>
      <c r="I390" s="7">
        <v>18211</v>
      </c>
      <c r="J390" s="40">
        <v>5818114.4100000001</v>
      </c>
      <c r="K390" s="7">
        <v>1144</v>
      </c>
      <c r="L390" s="7">
        <v>7305</v>
      </c>
      <c r="M390" s="7">
        <v>8300</v>
      </c>
      <c r="N390" s="40">
        <v>15384995</v>
      </c>
      <c r="O390" s="7">
        <v>5243</v>
      </c>
      <c r="P390" s="7">
        <v>6611</v>
      </c>
      <c r="Q390" s="40">
        <v>8048160</v>
      </c>
      <c r="R390" s="7">
        <v>38186</v>
      </c>
      <c r="S390" s="40">
        <v>179068433</v>
      </c>
    </row>
    <row r="391" spans="2:19" s="1" customFormat="1" ht="15" customHeight="1">
      <c r="B391" s="224"/>
      <c r="C391" s="224"/>
      <c r="D391" s="6" t="s">
        <v>1935</v>
      </c>
      <c r="E391" s="7">
        <v>1370</v>
      </c>
      <c r="F391" s="7">
        <v>30490</v>
      </c>
      <c r="G391" s="40">
        <v>9367999</v>
      </c>
      <c r="H391" s="7">
        <v>157</v>
      </c>
      <c r="I391" s="7">
        <v>1366</v>
      </c>
      <c r="J391" s="40">
        <v>271960.87000000011</v>
      </c>
      <c r="K391" s="7"/>
      <c r="L391" s="7"/>
      <c r="M391" s="7"/>
      <c r="N391" s="40"/>
      <c r="O391" s="7"/>
      <c r="P391" s="7"/>
      <c r="Q391" s="40"/>
      <c r="R391" s="7">
        <v>1370</v>
      </c>
      <c r="S391" s="40">
        <v>9367999</v>
      </c>
    </row>
    <row r="392" spans="2:19" s="1" customFormat="1" ht="15" customHeight="1">
      <c r="B392" s="224"/>
      <c r="C392" s="224"/>
      <c r="D392" s="6" t="s">
        <v>1936</v>
      </c>
      <c r="E392" s="7">
        <v>928</v>
      </c>
      <c r="F392" s="7">
        <v>2724</v>
      </c>
      <c r="G392" s="40">
        <v>770362</v>
      </c>
      <c r="H392" s="7"/>
      <c r="I392" s="7">
        <v>0</v>
      </c>
      <c r="J392" s="40"/>
      <c r="K392" s="7"/>
      <c r="L392" s="7"/>
      <c r="M392" s="7"/>
      <c r="N392" s="40"/>
      <c r="O392" s="7"/>
      <c r="P392" s="7"/>
      <c r="Q392" s="40"/>
      <c r="R392" s="7">
        <v>928</v>
      </c>
      <c r="S392" s="40">
        <v>770362</v>
      </c>
    </row>
    <row r="393" spans="2:19" s="1" customFormat="1" ht="15" customHeight="1">
      <c r="B393" s="226" t="s">
        <v>2037</v>
      </c>
      <c r="C393" s="226"/>
      <c r="D393" s="226"/>
      <c r="E393" s="10">
        <v>27936</v>
      </c>
      <c r="F393" s="10">
        <v>254940</v>
      </c>
      <c r="G393" s="43">
        <v>165773639</v>
      </c>
      <c r="H393" s="10">
        <v>2150</v>
      </c>
      <c r="I393" s="10">
        <v>19577</v>
      </c>
      <c r="J393" s="43">
        <v>6090075.2800000012</v>
      </c>
      <c r="K393" s="10">
        <v>1144</v>
      </c>
      <c r="L393" s="10">
        <v>7305</v>
      </c>
      <c r="M393" s="10">
        <v>8300</v>
      </c>
      <c r="N393" s="43">
        <v>15384995</v>
      </c>
      <c r="O393" s="10">
        <v>5243</v>
      </c>
      <c r="P393" s="10">
        <v>6611</v>
      </c>
      <c r="Q393" s="43">
        <v>8048160</v>
      </c>
      <c r="R393" s="10">
        <v>40484</v>
      </c>
      <c r="S393" s="43">
        <v>189206794</v>
      </c>
    </row>
    <row r="394" spans="2:19" s="1" customFormat="1" ht="9.75" customHeight="1">
      <c r="B394" s="17"/>
      <c r="C394" s="93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2:19" s="1" customFormat="1" ht="15" customHeight="1">
      <c r="B395" s="224" t="s">
        <v>2038</v>
      </c>
      <c r="C395" s="224" t="s">
        <v>196</v>
      </c>
      <c r="D395" s="6" t="s">
        <v>1934</v>
      </c>
      <c r="E395" s="7">
        <v>1946</v>
      </c>
      <c r="F395" s="7">
        <v>15976</v>
      </c>
      <c r="G395" s="40">
        <v>9335090</v>
      </c>
      <c r="H395" s="7">
        <v>142</v>
      </c>
      <c r="I395" s="7">
        <v>1021</v>
      </c>
      <c r="J395" s="40">
        <v>331631.64</v>
      </c>
      <c r="K395" s="7">
        <v>85</v>
      </c>
      <c r="L395" s="7">
        <v>438</v>
      </c>
      <c r="M395" s="7">
        <v>511</v>
      </c>
      <c r="N395" s="40">
        <v>1221571</v>
      </c>
      <c r="O395" s="7">
        <v>273</v>
      </c>
      <c r="P395" s="7">
        <v>1179</v>
      </c>
      <c r="Q395" s="40">
        <v>254458</v>
      </c>
      <c r="R395" s="7">
        <v>2657</v>
      </c>
      <c r="S395" s="40">
        <v>10811119</v>
      </c>
    </row>
    <row r="396" spans="2:19" s="1" customFormat="1" ht="15" customHeight="1">
      <c r="B396" s="224"/>
      <c r="C396" s="224"/>
      <c r="D396" s="6" t="s">
        <v>1935</v>
      </c>
      <c r="E396" s="7">
        <v>1177</v>
      </c>
      <c r="F396" s="7">
        <v>30151</v>
      </c>
      <c r="G396" s="40">
        <v>8997400</v>
      </c>
      <c r="H396" s="7">
        <v>211</v>
      </c>
      <c r="I396" s="7">
        <v>2703</v>
      </c>
      <c r="J396" s="40">
        <v>478570.39000000013</v>
      </c>
      <c r="K396" s="7"/>
      <c r="L396" s="7"/>
      <c r="M396" s="7"/>
      <c r="N396" s="40"/>
      <c r="O396" s="7"/>
      <c r="P396" s="7"/>
      <c r="Q396" s="40"/>
      <c r="R396" s="7">
        <v>1177</v>
      </c>
      <c r="S396" s="40">
        <v>8997400</v>
      </c>
    </row>
    <row r="397" spans="2:19" s="1" customFormat="1" ht="15" customHeight="1">
      <c r="B397" s="224"/>
      <c r="C397" s="224"/>
      <c r="D397" s="6" t="s">
        <v>1936</v>
      </c>
      <c r="E397" s="7">
        <v>30</v>
      </c>
      <c r="F397" s="7">
        <v>94</v>
      </c>
      <c r="G397" s="40">
        <v>24183</v>
      </c>
      <c r="H397" s="7"/>
      <c r="I397" s="7">
        <v>0</v>
      </c>
      <c r="J397" s="40"/>
      <c r="K397" s="7"/>
      <c r="L397" s="7"/>
      <c r="M397" s="7"/>
      <c r="N397" s="40"/>
      <c r="O397" s="7"/>
      <c r="P397" s="7"/>
      <c r="Q397" s="40"/>
      <c r="R397" s="7">
        <v>30</v>
      </c>
      <c r="S397" s="40">
        <v>24183</v>
      </c>
    </row>
    <row r="398" spans="2:19" s="1" customFormat="1" ht="15" customHeight="1">
      <c r="B398" s="226" t="s">
        <v>2039</v>
      </c>
      <c r="C398" s="226"/>
      <c r="D398" s="226"/>
      <c r="E398" s="10">
        <v>3153</v>
      </c>
      <c r="F398" s="10">
        <v>46221</v>
      </c>
      <c r="G398" s="43">
        <v>18356673</v>
      </c>
      <c r="H398" s="10">
        <v>353</v>
      </c>
      <c r="I398" s="10">
        <v>3724</v>
      </c>
      <c r="J398" s="43">
        <v>810202.03000000026</v>
      </c>
      <c r="K398" s="10">
        <v>85</v>
      </c>
      <c r="L398" s="10">
        <v>438</v>
      </c>
      <c r="M398" s="10">
        <v>511</v>
      </c>
      <c r="N398" s="43">
        <v>1221571</v>
      </c>
      <c r="O398" s="10">
        <v>273</v>
      </c>
      <c r="P398" s="10">
        <v>1179</v>
      </c>
      <c r="Q398" s="43">
        <v>254458</v>
      </c>
      <c r="R398" s="10">
        <v>3864</v>
      </c>
      <c r="S398" s="43">
        <v>19832702</v>
      </c>
    </row>
    <row r="399" spans="2:19" s="1" customFormat="1" ht="9.75" customHeight="1">
      <c r="B399" s="17"/>
      <c r="C399" s="93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</row>
    <row r="400" spans="2:19" s="1" customFormat="1" ht="15" customHeight="1">
      <c r="B400" s="14" t="s">
        <v>2040</v>
      </c>
      <c r="C400" s="14" t="s">
        <v>197</v>
      </c>
      <c r="D400" s="6" t="s">
        <v>1935</v>
      </c>
      <c r="E400" s="7">
        <v>1170</v>
      </c>
      <c r="F400" s="7">
        <v>35767</v>
      </c>
      <c r="G400" s="40">
        <v>11445057</v>
      </c>
      <c r="H400" s="7">
        <v>233</v>
      </c>
      <c r="I400" s="7">
        <v>2581</v>
      </c>
      <c r="J400" s="40">
        <v>495176.73</v>
      </c>
      <c r="K400" s="7"/>
      <c r="L400" s="7"/>
      <c r="M400" s="7"/>
      <c r="N400" s="40"/>
      <c r="O400" s="7">
        <v>66</v>
      </c>
      <c r="P400" s="7">
        <v>1655</v>
      </c>
      <c r="Q400" s="40">
        <v>447127</v>
      </c>
      <c r="R400" s="7">
        <v>1236</v>
      </c>
      <c r="S400" s="40">
        <v>11892184</v>
      </c>
    </row>
    <row r="401" spans="2:19" s="1" customFormat="1" ht="15" customHeight="1">
      <c r="B401" s="226" t="s">
        <v>2041</v>
      </c>
      <c r="C401" s="226"/>
      <c r="D401" s="226"/>
      <c r="E401" s="10">
        <v>1170</v>
      </c>
      <c r="F401" s="10">
        <v>35767</v>
      </c>
      <c r="G401" s="43">
        <v>11445057</v>
      </c>
      <c r="H401" s="10">
        <v>233</v>
      </c>
      <c r="I401" s="10">
        <v>2581</v>
      </c>
      <c r="J401" s="43">
        <v>495176.73</v>
      </c>
      <c r="K401" s="10"/>
      <c r="L401" s="10"/>
      <c r="M401" s="10"/>
      <c r="N401" s="43"/>
      <c r="O401" s="10">
        <v>66</v>
      </c>
      <c r="P401" s="10">
        <v>1655</v>
      </c>
      <c r="Q401" s="43">
        <v>447127</v>
      </c>
      <c r="R401" s="10">
        <v>1236</v>
      </c>
      <c r="S401" s="43">
        <v>11892184</v>
      </c>
    </row>
    <row r="402" spans="2:19" s="1" customFormat="1" ht="9.75" customHeight="1">
      <c r="B402" s="17"/>
      <c r="C402" s="93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</row>
    <row r="403" spans="2:19" s="1" customFormat="1" ht="15" customHeight="1">
      <c r="B403" s="224" t="s">
        <v>2042</v>
      </c>
      <c r="C403" s="224" t="s">
        <v>198</v>
      </c>
      <c r="D403" s="6" t="s">
        <v>1934</v>
      </c>
      <c r="E403" s="7">
        <v>3615</v>
      </c>
      <c r="F403" s="7">
        <v>26996</v>
      </c>
      <c r="G403" s="40">
        <v>11723925</v>
      </c>
      <c r="H403" s="7">
        <v>190</v>
      </c>
      <c r="I403" s="7">
        <v>1328</v>
      </c>
      <c r="J403" s="40">
        <v>284038.33999999997</v>
      </c>
      <c r="K403" s="7">
        <v>134</v>
      </c>
      <c r="L403" s="7">
        <v>750</v>
      </c>
      <c r="M403" s="7">
        <v>882</v>
      </c>
      <c r="N403" s="40">
        <v>891086</v>
      </c>
      <c r="O403" s="7">
        <v>770</v>
      </c>
      <c r="P403" s="7">
        <v>1344</v>
      </c>
      <c r="Q403" s="40">
        <v>1031776</v>
      </c>
      <c r="R403" s="7">
        <v>5135</v>
      </c>
      <c r="S403" s="40">
        <v>13646787</v>
      </c>
    </row>
    <row r="404" spans="2:19" s="1" customFormat="1" ht="15" customHeight="1">
      <c r="B404" s="224"/>
      <c r="C404" s="224"/>
      <c r="D404" s="6" t="s">
        <v>1935</v>
      </c>
      <c r="E404" s="7">
        <v>2396</v>
      </c>
      <c r="F404" s="7">
        <v>70672</v>
      </c>
      <c r="G404" s="40">
        <v>21334606</v>
      </c>
      <c r="H404" s="7">
        <v>421</v>
      </c>
      <c r="I404" s="7">
        <v>5252</v>
      </c>
      <c r="J404" s="40">
        <v>825136.9299999997</v>
      </c>
      <c r="K404" s="7"/>
      <c r="L404" s="7"/>
      <c r="M404" s="7"/>
      <c r="N404" s="40"/>
      <c r="O404" s="7"/>
      <c r="P404" s="7"/>
      <c r="Q404" s="40"/>
      <c r="R404" s="7">
        <v>2396</v>
      </c>
      <c r="S404" s="40">
        <v>21334606</v>
      </c>
    </row>
    <row r="405" spans="2:19" s="1" customFormat="1" ht="15" customHeight="1">
      <c r="B405" s="224"/>
      <c r="C405" s="224"/>
      <c r="D405" s="6" t="s">
        <v>1936</v>
      </c>
      <c r="E405" s="7">
        <v>308</v>
      </c>
      <c r="F405" s="7">
        <v>3942</v>
      </c>
      <c r="G405" s="40">
        <v>1042313</v>
      </c>
      <c r="H405" s="7"/>
      <c r="I405" s="7">
        <v>0</v>
      </c>
      <c r="J405" s="40"/>
      <c r="K405" s="7"/>
      <c r="L405" s="7"/>
      <c r="M405" s="7"/>
      <c r="N405" s="40"/>
      <c r="O405" s="7"/>
      <c r="P405" s="7"/>
      <c r="Q405" s="40"/>
      <c r="R405" s="7">
        <v>308</v>
      </c>
      <c r="S405" s="40">
        <v>1042313</v>
      </c>
    </row>
    <row r="406" spans="2:19" s="1" customFormat="1" ht="15" customHeight="1">
      <c r="B406" s="226" t="s">
        <v>2043</v>
      </c>
      <c r="C406" s="226"/>
      <c r="D406" s="226"/>
      <c r="E406" s="10">
        <v>6319</v>
      </c>
      <c r="F406" s="10">
        <v>101610</v>
      </c>
      <c r="G406" s="43">
        <v>34100844</v>
      </c>
      <c r="H406" s="10">
        <v>611</v>
      </c>
      <c r="I406" s="10">
        <v>6580</v>
      </c>
      <c r="J406" s="43">
        <v>1109175.2699999996</v>
      </c>
      <c r="K406" s="10">
        <v>134</v>
      </c>
      <c r="L406" s="10">
        <v>750</v>
      </c>
      <c r="M406" s="10">
        <v>882</v>
      </c>
      <c r="N406" s="43">
        <v>891086</v>
      </c>
      <c r="O406" s="10">
        <v>770</v>
      </c>
      <c r="P406" s="10">
        <v>1344</v>
      </c>
      <c r="Q406" s="43">
        <v>1031776</v>
      </c>
      <c r="R406" s="10">
        <v>7839</v>
      </c>
      <c r="S406" s="43">
        <v>36023706</v>
      </c>
    </row>
    <row r="407" spans="2:19" s="1" customFormat="1" ht="9.75" customHeight="1">
      <c r="B407" s="17"/>
      <c r="C407" s="93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</row>
    <row r="408" spans="2:19" s="1" customFormat="1" ht="15" customHeight="1">
      <c r="B408" s="224" t="s">
        <v>2044</v>
      </c>
      <c r="C408" s="224" t="s">
        <v>199</v>
      </c>
      <c r="D408" s="6" t="s">
        <v>1934</v>
      </c>
      <c r="E408" s="7">
        <v>2962</v>
      </c>
      <c r="F408" s="7">
        <v>23437</v>
      </c>
      <c r="G408" s="40">
        <v>8024401</v>
      </c>
      <c r="H408" s="7">
        <v>71</v>
      </c>
      <c r="I408" s="7">
        <v>505</v>
      </c>
      <c r="J408" s="40">
        <v>79673.449999999983</v>
      </c>
      <c r="K408" s="7">
        <v>76</v>
      </c>
      <c r="L408" s="7">
        <v>153</v>
      </c>
      <c r="M408" s="7">
        <v>211</v>
      </c>
      <c r="N408" s="40">
        <v>74885</v>
      </c>
      <c r="O408" s="7">
        <v>464</v>
      </c>
      <c r="P408" s="7">
        <v>558</v>
      </c>
      <c r="Q408" s="40">
        <v>122327</v>
      </c>
      <c r="R408" s="7">
        <v>3579</v>
      </c>
      <c r="S408" s="40">
        <v>8221613</v>
      </c>
    </row>
    <row r="409" spans="2:19" s="1" customFormat="1" ht="15" customHeight="1">
      <c r="B409" s="224"/>
      <c r="C409" s="224"/>
      <c r="D409" s="6" t="s">
        <v>1935</v>
      </c>
      <c r="E409" s="7">
        <v>256</v>
      </c>
      <c r="F409" s="7">
        <v>11839</v>
      </c>
      <c r="G409" s="40">
        <v>4241351</v>
      </c>
      <c r="H409" s="7">
        <v>66</v>
      </c>
      <c r="I409" s="7">
        <v>1057</v>
      </c>
      <c r="J409" s="40">
        <v>287114.55000000005</v>
      </c>
      <c r="K409" s="7"/>
      <c r="L409" s="7"/>
      <c r="M409" s="7"/>
      <c r="N409" s="40"/>
      <c r="O409" s="7"/>
      <c r="P409" s="7"/>
      <c r="Q409" s="40"/>
      <c r="R409" s="7">
        <v>256</v>
      </c>
      <c r="S409" s="40">
        <v>4241351</v>
      </c>
    </row>
    <row r="410" spans="2:19" s="1" customFormat="1" ht="15" customHeight="1">
      <c r="B410" s="224"/>
      <c r="C410" s="224"/>
      <c r="D410" s="6" t="s">
        <v>1936</v>
      </c>
      <c r="E410" s="7">
        <v>180</v>
      </c>
      <c r="F410" s="7">
        <v>1733</v>
      </c>
      <c r="G410" s="40">
        <v>302648</v>
      </c>
      <c r="H410" s="7">
        <v>5</v>
      </c>
      <c r="I410" s="7">
        <v>156</v>
      </c>
      <c r="J410" s="40">
        <v>14678</v>
      </c>
      <c r="K410" s="7"/>
      <c r="L410" s="7"/>
      <c r="M410" s="7"/>
      <c r="N410" s="40"/>
      <c r="O410" s="7"/>
      <c r="P410" s="7"/>
      <c r="Q410" s="40"/>
      <c r="R410" s="7">
        <v>180</v>
      </c>
      <c r="S410" s="40">
        <v>302648</v>
      </c>
    </row>
    <row r="411" spans="2:19" s="1" customFormat="1" ht="15" customHeight="1">
      <c r="B411" s="226" t="s">
        <v>2045</v>
      </c>
      <c r="C411" s="226"/>
      <c r="D411" s="226"/>
      <c r="E411" s="10">
        <v>3398</v>
      </c>
      <c r="F411" s="10">
        <v>37009</v>
      </c>
      <c r="G411" s="43">
        <v>12568400</v>
      </c>
      <c r="H411" s="10">
        <v>142</v>
      </c>
      <c r="I411" s="10">
        <v>1718</v>
      </c>
      <c r="J411" s="43">
        <v>381466</v>
      </c>
      <c r="K411" s="10">
        <v>76</v>
      </c>
      <c r="L411" s="10">
        <v>153</v>
      </c>
      <c r="M411" s="10">
        <v>211</v>
      </c>
      <c r="N411" s="43">
        <v>74885</v>
      </c>
      <c r="O411" s="10">
        <v>464</v>
      </c>
      <c r="P411" s="10">
        <v>558</v>
      </c>
      <c r="Q411" s="43">
        <v>122327</v>
      </c>
      <c r="R411" s="10">
        <v>4015</v>
      </c>
      <c r="S411" s="43">
        <v>12765612</v>
      </c>
    </row>
    <row r="412" spans="2:19" s="1" customFormat="1" ht="9.75" customHeight="1">
      <c r="B412" s="17"/>
      <c r="C412" s="93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2:19" s="1" customFormat="1" ht="15" customHeight="1">
      <c r="B413" s="14" t="s">
        <v>2046</v>
      </c>
      <c r="C413" s="14" t="s">
        <v>200</v>
      </c>
      <c r="D413" s="6" t="s">
        <v>1935</v>
      </c>
      <c r="E413" s="7">
        <v>3138</v>
      </c>
      <c r="F413" s="7">
        <v>86575</v>
      </c>
      <c r="G413" s="40">
        <v>24873267</v>
      </c>
      <c r="H413" s="7">
        <v>848</v>
      </c>
      <c r="I413" s="7">
        <v>7001</v>
      </c>
      <c r="J413" s="40">
        <v>966337.08</v>
      </c>
      <c r="K413" s="7"/>
      <c r="L413" s="7"/>
      <c r="M413" s="7"/>
      <c r="N413" s="40"/>
      <c r="O413" s="7"/>
      <c r="P413" s="7"/>
      <c r="Q413" s="40"/>
      <c r="R413" s="7">
        <v>3138</v>
      </c>
      <c r="S413" s="40">
        <v>24873267</v>
      </c>
    </row>
    <row r="414" spans="2:19" s="1" customFormat="1" ht="15" customHeight="1">
      <c r="B414" s="226" t="s">
        <v>2047</v>
      </c>
      <c r="C414" s="226"/>
      <c r="D414" s="226"/>
      <c r="E414" s="10">
        <v>3138</v>
      </c>
      <c r="F414" s="10">
        <v>86575</v>
      </c>
      <c r="G414" s="43">
        <v>24873267</v>
      </c>
      <c r="H414" s="10">
        <v>848</v>
      </c>
      <c r="I414" s="10">
        <v>7001</v>
      </c>
      <c r="J414" s="43">
        <v>966337.08</v>
      </c>
      <c r="K414" s="10"/>
      <c r="L414" s="10"/>
      <c r="M414" s="10"/>
      <c r="N414" s="43"/>
      <c r="O414" s="10"/>
      <c r="P414" s="10"/>
      <c r="Q414" s="43"/>
      <c r="R414" s="10">
        <v>3138</v>
      </c>
      <c r="S414" s="43">
        <v>24873267</v>
      </c>
    </row>
    <row r="415" spans="2:19" s="1" customFormat="1" ht="9.75" customHeight="1">
      <c r="B415" s="17"/>
      <c r="C415" s="93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</row>
    <row r="416" spans="2:19" s="1" customFormat="1" ht="15" customHeight="1">
      <c r="B416" s="224" t="s">
        <v>2048</v>
      </c>
      <c r="C416" s="224" t="s">
        <v>201</v>
      </c>
      <c r="D416" s="6" t="s">
        <v>1934</v>
      </c>
      <c r="E416" s="7">
        <v>6486</v>
      </c>
      <c r="F416" s="7">
        <v>34928</v>
      </c>
      <c r="G416" s="40">
        <v>38406452</v>
      </c>
      <c r="H416" s="7">
        <v>88</v>
      </c>
      <c r="I416" s="7">
        <v>911</v>
      </c>
      <c r="J416" s="40">
        <v>98235.25</v>
      </c>
      <c r="K416" s="7">
        <v>165</v>
      </c>
      <c r="L416" s="7">
        <v>1467</v>
      </c>
      <c r="M416" s="7">
        <v>1582</v>
      </c>
      <c r="N416" s="40">
        <v>2821847</v>
      </c>
      <c r="O416" s="7">
        <v>4331</v>
      </c>
      <c r="P416" s="7">
        <v>4550</v>
      </c>
      <c r="Q416" s="40">
        <v>7776066</v>
      </c>
      <c r="R416" s="7">
        <v>12284</v>
      </c>
      <c r="S416" s="40">
        <v>49004365</v>
      </c>
    </row>
    <row r="417" spans="2:19" s="1" customFormat="1" ht="15" customHeight="1">
      <c r="B417" s="224"/>
      <c r="C417" s="224"/>
      <c r="D417" s="6" t="s">
        <v>1936</v>
      </c>
      <c r="E417" s="7">
        <v>764</v>
      </c>
      <c r="F417" s="7">
        <v>1584</v>
      </c>
      <c r="G417" s="40">
        <v>983890</v>
      </c>
      <c r="H417" s="7"/>
      <c r="I417" s="7">
        <v>0</v>
      </c>
      <c r="J417" s="40"/>
      <c r="K417" s="7"/>
      <c r="L417" s="7"/>
      <c r="M417" s="7"/>
      <c r="N417" s="40"/>
      <c r="O417" s="7"/>
      <c r="P417" s="7"/>
      <c r="Q417" s="40"/>
      <c r="R417" s="7">
        <v>764</v>
      </c>
      <c r="S417" s="40">
        <v>983890</v>
      </c>
    </row>
    <row r="418" spans="2:19" s="1" customFormat="1" ht="15" customHeight="1">
      <c r="B418" s="226" t="s">
        <v>2049</v>
      </c>
      <c r="C418" s="226"/>
      <c r="D418" s="226"/>
      <c r="E418" s="10">
        <v>7250</v>
      </c>
      <c r="F418" s="10">
        <v>36512</v>
      </c>
      <c r="G418" s="43">
        <v>39390342</v>
      </c>
      <c r="H418" s="10">
        <v>88</v>
      </c>
      <c r="I418" s="10">
        <v>911</v>
      </c>
      <c r="J418" s="43">
        <v>98235.25</v>
      </c>
      <c r="K418" s="10">
        <v>165</v>
      </c>
      <c r="L418" s="10">
        <v>1467</v>
      </c>
      <c r="M418" s="10">
        <v>1582</v>
      </c>
      <c r="N418" s="43">
        <v>2821847</v>
      </c>
      <c r="O418" s="10">
        <v>4331</v>
      </c>
      <c r="P418" s="10">
        <v>4550</v>
      </c>
      <c r="Q418" s="43">
        <v>7776066</v>
      </c>
      <c r="R418" s="10">
        <v>13048</v>
      </c>
      <c r="S418" s="43">
        <v>49988255</v>
      </c>
    </row>
    <row r="419" spans="2:19" s="1" customFormat="1" ht="9.75" customHeight="1">
      <c r="B419" s="17"/>
      <c r="C419" s="93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</row>
    <row r="420" spans="2:19" s="1" customFormat="1" ht="15" customHeight="1">
      <c r="B420" s="14" t="s">
        <v>2050</v>
      </c>
      <c r="C420" s="14" t="s">
        <v>202</v>
      </c>
      <c r="D420" s="6" t="s">
        <v>1935</v>
      </c>
      <c r="E420" s="7">
        <v>638</v>
      </c>
      <c r="F420" s="7">
        <v>21262</v>
      </c>
      <c r="G420" s="40">
        <v>6447096</v>
      </c>
      <c r="H420" s="7">
        <v>123</v>
      </c>
      <c r="I420" s="7">
        <v>1238</v>
      </c>
      <c r="J420" s="40">
        <v>219466</v>
      </c>
      <c r="K420" s="7"/>
      <c r="L420" s="7"/>
      <c r="M420" s="7"/>
      <c r="N420" s="40"/>
      <c r="O420" s="7"/>
      <c r="P420" s="7"/>
      <c r="Q420" s="40"/>
      <c r="R420" s="7">
        <v>638</v>
      </c>
      <c r="S420" s="40">
        <v>6447096</v>
      </c>
    </row>
    <row r="421" spans="2:19" s="1" customFormat="1" ht="15" customHeight="1">
      <c r="B421" s="226" t="s">
        <v>2051</v>
      </c>
      <c r="C421" s="226"/>
      <c r="D421" s="226"/>
      <c r="E421" s="10">
        <v>638</v>
      </c>
      <c r="F421" s="10">
        <v>21262</v>
      </c>
      <c r="G421" s="43">
        <v>6447096</v>
      </c>
      <c r="H421" s="10">
        <v>123</v>
      </c>
      <c r="I421" s="10">
        <v>1238</v>
      </c>
      <c r="J421" s="43">
        <v>219466</v>
      </c>
      <c r="K421" s="10"/>
      <c r="L421" s="10"/>
      <c r="M421" s="10"/>
      <c r="N421" s="43"/>
      <c r="O421" s="10"/>
      <c r="P421" s="10"/>
      <c r="Q421" s="43"/>
      <c r="R421" s="10">
        <v>638</v>
      </c>
      <c r="S421" s="43">
        <v>6447096</v>
      </c>
    </row>
    <row r="422" spans="2:19" s="1" customFormat="1" ht="9.75" customHeight="1">
      <c r="B422" s="17"/>
      <c r="C422" s="93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</row>
    <row r="423" spans="2:19" s="1" customFormat="1" ht="15" customHeight="1">
      <c r="B423" s="224" t="s">
        <v>2052</v>
      </c>
      <c r="C423" s="224" t="s">
        <v>203</v>
      </c>
      <c r="D423" s="6" t="s">
        <v>1934</v>
      </c>
      <c r="E423" s="7">
        <v>16261</v>
      </c>
      <c r="F423" s="7">
        <v>127046</v>
      </c>
      <c r="G423" s="40">
        <v>107370001</v>
      </c>
      <c r="H423" s="7">
        <v>896</v>
      </c>
      <c r="I423" s="7">
        <v>9327</v>
      </c>
      <c r="J423" s="40">
        <v>2573785.2400000002</v>
      </c>
      <c r="K423" s="7">
        <v>642</v>
      </c>
      <c r="L423" s="7">
        <v>4478</v>
      </c>
      <c r="M423" s="7">
        <v>5058</v>
      </c>
      <c r="N423" s="40">
        <v>8574959</v>
      </c>
      <c r="O423" s="7">
        <v>8038</v>
      </c>
      <c r="P423" s="7">
        <v>8195</v>
      </c>
      <c r="Q423" s="40">
        <v>16025761</v>
      </c>
      <c r="R423" s="7">
        <v>28777</v>
      </c>
      <c r="S423" s="40">
        <v>131970721</v>
      </c>
    </row>
    <row r="424" spans="2:19" s="1" customFormat="1" ht="15" customHeight="1">
      <c r="B424" s="224"/>
      <c r="C424" s="224"/>
      <c r="D424" s="6" t="s">
        <v>1935</v>
      </c>
      <c r="E424" s="7">
        <v>2346</v>
      </c>
      <c r="F424" s="7">
        <v>42256</v>
      </c>
      <c r="G424" s="40">
        <v>12265115</v>
      </c>
      <c r="H424" s="7">
        <v>188</v>
      </c>
      <c r="I424" s="7">
        <v>3138</v>
      </c>
      <c r="J424" s="40">
        <v>598092.85000000009</v>
      </c>
      <c r="K424" s="7"/>
      <c r="L424" s="7"/>
      <c r="M424" s="7"/>
      <c r="N424" s="40"/>
      <c r="O424" s="7"/>
      <c r="P424" s="7"/>
      <c r="Q424" s="40"/>
      <c r="R424" s="7">
        <v>2346</v>
      </c>
      <c r="S424" s="40">
        <v>12265115</v>
      </c>
    </row>
    <row r="425" spans="2:19" s="1" customFormat="1" ht="15" customHeight="1">
      <c r="B425" s="224"/>
      <c r="C425" s="224"/>
      <c r="D425" s="6" t="s">
        <v>1936</v>
      </c>
      <c r="E425" s="7">
        <v>385</v>
      </c>
      <c r="F425" s="7">
        <v>1101</v>
      </c>
      <c r="G425" s="40">
        <v>352027</v>
      </c>
      <c r="H425" s="7"/>
      <c r="I425" s="7">
        <v>0</v>
      </c>
      <c r="J425" s="40"/>
      <c r="K425" s="7"/>
      <c r="L425" s="7"/>
      <c r="M425" s="7"/>
      <c r="N425" s="40"/>
      <c r="O425" s="7"/>
      <c r="P425" s="7"/>
      <c r="Q425" s="40"/>
      <c r="R425" s="7">
        <v>385</v>
      </c>
      <c r="S425" s="40">
        <v>352027</v>
      </c>
    </row>
    <row r="426" spans="2:19" s="1" customFormat="1" ht="15" customHeight="1">
      <c r="B426" s="226" t="s">
        <v>2053</v>
      </c>
      <c r="C426" s="226"/>
      <c r="D426" s="226"/>
      <c r="E426" s="10">
        <v>18992</v>
      </c>
      <c r="F426" s="10">
        <v>170403</v>
      </c>
      <c r="G426" s="43">
        <v>119987143</v>
      </c>
      <c r="H426" s="10">
        <v>1084</v>
      </c>
      <c r="I426" s="10">
        <v>12465</v>
      </c>
      <c r="J426" s="43">
        <v>3171878.09</v>
      </c>
      <c r="K426" s="10">
        <v>642</v>
      </c>
      <c r="L426" s="10">
        <v>4478</v>
      </c>
      <c r="M426" s="10">
        <v>5058</v>
      </c>
      <c r="N426" s="43">
        <v>8574959</v>
      </c>
      <c r="O426" s="10">
        <v>8038</v>
      </c>
      <c r="P426" s="10">
        <v>8195</v>
      </c>
      <c r="Q426" s="43">
        <v>16025761</v>
      </c>
      <c r="R426" s="10">
        <v>31508</v>
      </c>
      <c r="S426" s="43">
        <v>144587863</v>
      </c>
    </row>
    <row r="427" spans="2:19" s="1" customFormat="1" ht="9.75" customHeight="1">
      <c r="B427" s="17"/>
      <c r="C427" s="93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</row>
    <row r="428" spans="2:19" s="1" customFormat="1" ht="15" customHeight="1">
      <c r="B428" s="14" t="s">
        <v>2054</v>
      </c>
      <c r="C428" s="14" t="s">
        <v>204</v>
      </c>
      <c r="D428" s="6" t="s">
        <v>1935</v>
      </c>
      <c r="E428" s="7">
        <v>331</v>
      </c>
      <c r="F428" s="7">
        <v>13958</v>
      </c>
      <c r="G428" s="40">
        <v>4737387</v>
      </c>
      <c r="H428" s="7">
        <v>41</v>
      </c>
      <c r="I428" s="7">
        <v>171</v>
      </c>
      <c r="J428" s="40">
        <v>42703.760000000009</v>
      </c>
      <c r="K428" s="7"/>
      <c r="L428" s="7"/>
      <c r="M428" s="7"/>
      <c r="N428" s="40"/>
      <c r="O428" s="7"/>
      <c r="P428" s="7"/>
      <c r="Q428" s="40"/>
      <c r="R428" s="7">
        <v>331</v>
      </c>
      <c r="S428" s="40">
        <v>4737387</v>
      </c>
    </row>
    <row r="429" spans="2:19" s="1" customFormat="1" ht="15" customHeight="1">
      <c r="B429" s="226" t="s">
        <v>2055</v>
      </c>
      <c r="C429" s="226"/>
      <c r="D429" s="226"/>
      <c r="E429" s="10">
        <v>331</v>
      </c>
      <c r="F429" s="10">
        <v>13958</v>
      </c>
      <c r="G429" s="43">
        <v>4737387</v>
      </c>
      <c r="H429" s="10">
        <v>41</v>
      </c>
      <c r="I429" s="10">
        <v>171</v>
      </c>
      <c r="J429" s="43">
        <v>42703.760000000009</v>
      </c>
      <c r="K429" s="10"/>
      <c r="L429" s="10"/>
      <c r="M429" s="10"/>
      <c r="N429" s="43"/>
      <c r="O429" s="10"/>
      <c r="P429" s="10"/>
      <c r="Q429" s="43"/>
      <c r="R429" s="10">
        <v>331</v>
      </c>
      <c r="S429" s="43">
        <v>4737387</v>
      </c>
    </row>
    <row r="430" spans="2:19" s="1" customFormat="1" ht="9.75" customHeight="1">
      <c r="B430" s="17"/>
      <c r="C430" s="93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2:19" s="1" customFormat="1" ht="15" customHeight="1">
      <c r="B431" s="224" t="s">
        <v>2056</v>
      </c>
      <c r="C431" s="224" t="s">
        <v>205</v>
      </c>
      <c r="D431" s="6" t="s">
        <v>1934</v>
      </c>
      <c r="E431" s="7"/>
      <c r="F431" s="7"/>
      <c r="G431" s="40"/>
      <c r="H431" s="7"/>
      <c r="I431" s="7"/>
      <c r="J431" s="40"/>
      <c r="K431" s="7"/>
      <c r="L431" s="7"/>
      <c r="M431" s="7"/>
      <c r="N431" s="40"/>
      <c r="O431" s="7">
        <v>409</v>
      </c>
      <c r="P431" s="7">
        <v>2051</v>
      </c>
      <c r="Q431" s="40">
        <v>357797</v>
      </c>
      <c r="R431" s="7">
        <v>409</v>
      </c>
      <c r="S431" s="40">
        <v>357797</v>
      </c>
    </row>
    <row r="432" spans="2:19" s="1" customFormat="1" ht="15" customHeight="1">
      <c r="B432" s="224"/>
      <c r="C432" s="224"/>
      <c r="D432" s="6" t="s">
        <v>1935</v>
      </c>
      <c r="E432" s="7">
        <v>434</v>
      </c>
      <c r="F432" s="7">
        <v>15771</v>
      </c>
      <c r="G432" s="40">
        <v>5002334</v>
      </c>
      <c r="H432" s="7">
        <v>123</v>
      </c>
      <c r="I432" s="7">
        <v>1014</v>
      </c>
      <c r="J432" s="40">
        <v>121521.02000000002</v>
      </c>
      <c r="K432" s="7"/>
      <c r="L432" s="7"/>
      <c r="M432" s="7"/>
      <c r="N432" s="40"/>
      <c r="O432" s="7"/>
      <c r="P432" s="7"/>
      <c r="Q432" s="40"/>
      <c r="R432" s="7">
        <v>434</v>
      </c>
      <c r="S432" s="40">
        <v>5002334</v>
      </c>
    </row>
    <row r="433" spans="2:19" s="1" customFormat="1" ht="15" customHeight="1">
      <c r="B433" s="224"/>
      <c r="C433" s="224"/>
      <c r="D433" s="6" t="s">
        <v>1936</v>
      </c>
      <c r="E433" s="7">
        <v>282</v>
      </c>
      <c r="F433" s="7">
        <v>6576</v>
      </c>
      <c r="G433" s="40">
        <v>1631476</v>
      </c>
      <c r="H433" s="7"/>
      <c r="I433" s="7">
        <v>0</v>
      </c>
      <c r="J433" s="40"/>
      <c r="K433" s="7"/>
      <c r="L433" s="7"/>
      <c r="M433" s="7"/>
      <c r="N433" s="40"/>
      <c r="O433" s="7"/>
      <c r="P433" s="7"/>
      <c r="Q433" s="40"/>
      <c r="R433" s="7">
        <v>282</v>
      </c>
      <c r="S433" s="40">
        <v>1631476</v>
      </c>
    </row>
    <row r="434" spans="2:19" s="1" customFormat="1" ht="15" customHeight="1">
      <c r="B434" s="226" t="s">
        <v>2057</v>
      </c>
      <c r="C434" s="226"/>
      <c r="D434" s="226"/>
      <c r="E434" s="10">
        <v>716</v>
      </c>
      <c r="F434" s="10">
        <v>22347</v>
      </c>
      <c r="G434" s="43">
        <v>6633810</v>
      </c>
      <c r="H434" s="10">
        <v>123</v>
      </c>
      <c r="I434" s="10">
        <v>1014</v>
      </c>
      <c r="J434" s="43">
        <v>121521.02000000002</v>
      </c>
      <c r="K434" s="10"/>
      <c r="L434" s="10"/>
      <c r="M434" s="10"/>
      <c r="N434" s="43"/>
      <c r="O434" s="10">
        <v>409</v>
      </c>
      <c r="P434" s="10">
        <v>2051</v>
      </c>
      <c r="Q434" s="43">
        <v>357797</v>
      </c>
      <c r="R434" s="10">
        <v>1125</v>
      </c>
      <c r="S434" s="43">
        <v>6991607</v>
      </c>
    </row>
    <row r="435" spans="2:19" s="1" customFormat="1" ht="9.75" customHeight="1">
      <c r="B435" s="17"/>
      <c r="C435" s="93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</row>
    <row r="436" spans="2:19" s="1" customFormat="1" ht="15" customHeight="1">
      <c r="B436" s="224" t="s">
        <v>2058</v>
      </c>
      <c r="C436" s="224" t="s">
        <v>206</v>
      </c>
      <c r="D436" s="6" t="s">
        <v>1934</v>
      </c>
      <c r="E436" s="7">
        <v>5332</v>
      </c>
      <c r="F436" s="7">
        <v>30661</v>
      </c>
      <c r="G436" s="40">
        <v>46160290</v>
      </c>
      <c r="H436" s="7">
        <v>122</v>
      </c>
      <c r="I436" s="7">
        <v>796</v>
      </c>
      <c r="J436" s="40">
        <v>206592.93999999994</v>
      </c>
      <c r="K436" s="7">
        <v>62</v>
      </c>
      <c r="L436" s="7">
        <v>6516</v>
      </c>
      <c r="M436" s="7">
        <v>6533</v>
      </c>
      <c r="N436" s="40">
        <v>14262643</v>
      </c>
      <c r="O436" s="7">
        <v>815</v>
      </c>
      <c r="P436" s="7">
        <v>953</v>
      </c>
      <c r="Q436" s="40">
        <v>1722216</v>
      </c>
      <c r="R436" s="7">
        <v>12663</v>
      </c>
      <c r="S436" s="40">
        <v>62145149</v>
      </c>
    </row>
    <row r="437" spans="2:19" s="1" customFormat="1" ht="15" customHeight="1">
      <c r="B437" s="224"/>
      <c r="C437" s="224"/>
      <c r="D437" s="6" t="s">
        <v>1935</v>
      </c>
      <c r="E437" s="7">
        <v>2404</v>
      </c>
      <c r="F437" s="7">
        <v>31551</v>
      </c>
      <c r="G437" s="40">
        <v>7763178</v>
      </c>
      <c r="H437" s="7">
        <v>167</v>
      </c>
      <c r="I437" s="7">
        <v>1900</v>
      </c>
      <c r="J437" s="40">
        <v>349455.76</v>
      </c>
      <c r="K437" s="7"/>
      <c r="L437" s="7"/>
      <c r="M437" s="7"/>
      <c r="N437" s="40"/>
      <c r="O437" s="7"/>
      <c r="P437" s="7"/>
      <c r="Q437" s="40"/>
      <c r="R437" s="7">
        <v>2404</v>
      </c>
      <c r="S437" s="40">
        <v>7763178</v>
      </c>
    </row>
    <row r="438" spans="2:19" s="1" customFormat="1" ht="15" customHeight="1">
      <c r="B438" s="224"/>
      <c r="C438" s="224"/>
      <c r="D438" s="6" t="s">
        <v>1936</v>
      </c>
      <c r="E438" s="7">
        <v>11</v>
      </c>
      <c r="F438" s="7">
        <v>34</v>
      </c>
      <c r="G438" s="40">
        <v>10737</v>
      </c>
      <c r="H438" s="7"/>
      <c r="I438" s="7">
        <v>0</v>
      </c>
      <c r="J438" s="40"/>
      <c r="K438" s="7"/>
      <c r="L438" s="7"/>
      <c r="M438" s="7"/>
      <c r="N438" s="40"/>
      <c r="O438" s="7"/>
      <c r="P438" s="7"/>
      <c r="Q438" s="40"/>
      <c r="R438" s="7">
        <v>11</v>
      </c>
      <c r="S438" s="40">
        <v>10737</v>
      </c>
    </row>
    <row r="439" spans="2:19" s="1" customFormat="1" ht="15" customHeight="1">
      <c r="B439" s="226" t="s">
        <v>2059</v>
      </c>
      <c r="C439" s="226"/>
      <c r="D439" s="226"/>
      <c r="E439" s="10">
        <v>7747</v>
      </c>
      <c r="F439" s="10">
        <v>62246</v>
      </c>
      <c r="G439" s="43">
        <v>53934205</v>
      </c>
      <c r="H439" s="10">
        <v>289</v>
      </c>
      <c r="I439" s="10">
        <v>2696</v>
      </c>
      <c r="J439" s="43">
        <v>556048.69999999995</v>
      </c>
      <c r="K439" s="10">
        <v>62</v>
      </c>
      <c r="L439" s="10">
        <v>6516</v>
      </c>
      <c r="M439" s="10">
        <v>6533</v>
      </c>
      <c r="N439" s="43">
        <v>14262643</v>
      </c>
      <c r="O439" s="10">
        <v>815</v>
      </c>
      <c r="P439" s="10">
        <v>953</v>
      </c>
      <c r="Q439" s="43">
        <v>1722216</v>
      </c>
      <c r="R439" s="10">
        <v>15078</v>
      </c>
      <c r="S439" s="43">
        <v>69919064</v>
      </c>
    </row>
    <row r="440" spans="2:19" s="1" customFormat="1" ht="9.75" customHeight="1">
      <c r="B440" s="17"/>
      <c r="C440" s="93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</row>
    <row r="441" spans="2:19" s="1" customFormat="1" ht="15" customHeight="1">
      <c r="B441" s="224" t="s">
        <v>2060</v>
      </c>
      <c r="C441" s="224" t="s">
        <v>207</v>
      </c>
      <c r="D441" s="6" t="s">
        <v>1934</v>
      </c>
      <c r="E441" s="7">
        <v>10595</v>
      </c>
      <c r="F441" s="7">
        <v>95445</v>
      </c>
      <c r="G441" s="40">
        <v>76556091</v>
      </c>
      <c r="H441" s="7">
        <v>810</v>
      </c>
      <c r="I441" s="7">
        <v>8901</v>
      </c>
      <c r="J441" s="40">
        <v>2931291.1899999995</v>
      </c>
      <c r="K441" s="7">
        <v>423</v>
      </c>
      <c r="L441" s="7">
        <v>2680</v>
      </c>
      <c r="M441" s="7">
        <v>2956</v>
      </c>
      <c r="N441" s="40">
        <v>3777049</v>
      </c>
      <c r="O441" s="7">
        <v>64</v>
      </c>
      <c r="P441" s="7">
        <v>78</v>
      </c>
      <c r="Q441" s="40">
        <v>83715</v>
      </c>
      <c r="R441" s="7">
        <v>13339</v>
      </c>
      <c r="S441" s="40">
        <v>80416855</v>
      </c>
    </row>
    <row r="442" spans="2:19" s="1" customFormat="1" ht="15" customHeight="1">
      <c r="B442" s="224"/>
      <c r="C442" s="224"/>
      <c r="D442" s="6" t="s">
        <v>1936</v>
      </c>
      <c r="E442" s="7">
        <v>320</v>
      </c>
      <c r="F442" s="7">
        <v>805</v>
      </c>
      <c r="G442" s="40">
        <v>270184</v>
      </c>
      <c r="H442" s="7"/>
      <c r="I442" s="7">
        <v>0</v>
      </c>
      <c r="J442" s="40"/>
      <c r="K442" s="7"/>
      <c r="L442" s="7"/>
      <c r="M442" s="7"/>
      <c r="N442" s="40"/>
      <c r="O442" s="7"/>
      <c r="P442" s="7"/>
      <c r="Q442" s="40"/>
      <c r="R442" s="7">
        <v>320</v>
      </c>
      <c r="S442" s="40">
        <v>270184</v>
      </c>
    </row>
    <row r="443" spans="2:19" s="1" customFormat="1" ht="15" customHeight="1">
      <c r="B443" s="226" t="s">
        <v>2061</v>
      </c>
      <c r="C443" s="226"/>
      <c r="D443" s="226"/>
      <c r="E443" s="10">
        <v>10915</v>
      </c>
      <c r="F443" s="10">
        <v>96250</v>
      </c>
      <c r="G443" s="43">
        <v>76826275</v>
      </c>
      <c r="H443" s="10">
        <v>810</v>
      </c>
      <c r="I443" s="10">
        <v>8901</v>
      </c>
      <c r="J443" s="43">
        <v>2931291.1899999995</v>
      </c>
      <c r="K443" s="10">
        <v>423</v>
      </c>
      <c r="L443" s="10">
        <v>2680</v>
      </c>
      <c r="M443" s="10">
        <v>2956</v>
      </c>
      <c r="N443" s="43">
        <v>3777049</v>
      </c>
      <c r="O443" s="10">
        <v>64</v>
      </c>
      <c r="P443" s="10">
        <v>78</v>
      </c>
      <c r="Q443" s="43">
        <v>83715</v>
      </c>
      <c r="R443" s="10">
        <v>13659</v>
      </c>
      <c r="S443" s="43">
        <v>80687039</v>
      </c>
    </row>
    <row r="444" spans="2:19" s="1" customFormat="1" ht="9.75" customHeight="1">
      <c r="B444" s="17"/>
      <c r="C444" s="93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</row>
    <row r="445" spans="2:19" s="1" customFormat="1" ht="15" customHeight="1">
      <c r="B445" s="224" t="s">
        <v>2062</v>
      </c>
      <c r="C445" s="224" t="s">
        <v>208</v>
      </c>
      <c r="D445" s="6" t="s">
        <v>1934</v>
      </c>
      <c r="E445" s="7">
        <v>4343</v>
      </c>
      <c r="F445" s="7">
        <v>29003</v>
      </c>
      <c r="G445" s="40">
        <v>25907922</v>
      </c>
      <c r="H445" s="7">
        <v>139</v>
      </c>
      <c r="I445" s="7">
        <v>823</v>
      </c>
      <c r="J445" s="40">
        <v>264073.01</v>
      </c>
      <c r="K445" s="7">
        <v>252</v>
      </c>
      <c r="L445" s="7">
        <v>1866</v>
      </c>
      <c r="M445" s="7">
        <v>2014</v>
      </c>
      <c r="N445" s="40">
        <v>3795520</v>
      </c>
      <c r="O445" s="7">
        <v>1202</v>
      </c>
      <c r="P445" s="7">
        <v>1203</v>
      </c>
      <c r="Q445" s="40">
        <v>1671638</v>
      </c>
      <c r="R445" s="7">
        <v>7411</v>
      </c>
      <c r="S445" s="40">
        <v>31375080</v>
      </c>
    </row>
    <row r="446" spans="2:19" s="1" customFormat="1" ht="15" customHeight="1">
      <c r="B446" s="224"/>
      <c r="C446" s="224"/>
      <c r="D446" s="6" t="s">
        <v>1936</v>
      </c>
      <c r="E446" s="7">
        <v>64</v>
      </c>
      <c r="F446" s="7">
        <v>194</v>
      </c>
      <c r="G446" s="40">
        <v>40738</v>
      </c>
      <c r="H446" s="7"/>
      <c r="I446" s="7">
        <v>0</v>
      </c>
      <c r="J446" s="40"/>
      <c r="K446" s="7"/>
      <c r="L446" s="7"/>
      <c r="M446" s="7"/>
      <c r="N446" s="40"/>
      <c r="O446" s="7"/>
      <c r="P446" s="7"/>
      <c r="Q446" s="40"/>
      <c r="R446" s="7">
        <v>64</v>
      </c>
      <c r="S446" s="40">
        <v>40738</v>
      </c>
    </row>
    <row r="447" spans="2:19" s="1" customFormat="1" ht="15" customHeight="1">
      <c r="B447" s="226" t="s">
        <v>2063</v>
      </c>
      <c r="C447" s="226"/>
      <c r="D447" s="226"/>
      <c r="E447" s="10">
        <v>4407</v>
      </c>
      <c r="F447" s="10">
        <v>29197</v>
      </c>
      <c r="G447" s="43">
        <v>25948660</v>
      </c>
      <c r="H447" s="10">
        <v>139</v>
      </c>
      <c r="I447" s="10">
        <v>823</v>
      </c>
      <c r="J447" s="43">
        <v>264073.01</v>
      </c>
      <c r="K447" s="10">
        <v>252</v>
      </c>
      <c r="L447" s="10">
        <v>1866</v>
      </c>
      <c r="M447" s="10">
        <v>2014</v>
      </c>
      <c r="N447" s="43">
        <v>3795520</v>
      </c>
      <c r="O447" s="10">
        <v>1202</v>
      </c>
      <c r="P447" s="10">
        <v>1203</v>
      </c>
      <c r="Q447" s="43">
        <v>1671638</v>
      </c>
      <c r="R447" s="10">
        <v>7475</v>
      </c>
      <c r="S447" s="43">
        <v>31415818</v>
      </c>
    </row>
    <row r="448" spans="2:19" s="1" customFormat="1" ht="9.75" customHeight="1">
      <c r="B448" s="17"/>
      <c r="C448" s="93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2:19" s="1" customFormat="1" ht="15" customHeight="1">
      <c r="B449" s="14" t="s">
        <v>2064</v>
      </c>
      <c r="C449" s="14" t="s">
        <v>209</v>
      </c>
      <c r="D449" s="6" t="s">
        <v>1935</v>
      </c>
      <c r="E449" s="7">
        <v>755</v>
      </c>
      <c r="F449" s="7">
        <v>21534</v>
      </c>
      <c r="G449" s="40">
        <v>6997347</v>
      </c>
      <c r="H449" s="7">
        <v>88</v>
      </c>
      <c r="I449" s="7">
        <v>626</v>
      </c>
      <c r="J449" s="40">
        <v>89234.25</v>
      </c>
      <c r="K449" s="7"/>
      <c r="L449" s="7"/>
      <c r="M449" s="7"/>
      <c r="N449" s="40"/>
      <c r="O449" s="7">
        <v>9</v>
      </c>
      <c r="P449" s="7">
        <v>155</v>
      </c>
      <c r="Q449" s="40">
        <v>43135</v>
      </c>
      <c r="R449" s="7">
        <v>764</v>
      </c>
      <c r="S449" s="40">
        <v>7040482</v>
      </c>
    </row>
    <row r="450" spans="2:19" s="1" customFormat="1" ht="15" customHeight="1">
      <c r="B450" s="226" t="s">
        <v>2065</v>
      </c>
      <c r="C450" s="226"/>
      <c r="D450" s="226"/>
      <c r="E450" s="10">
        <v>755</v>
      </c>
      <c r="F450" s="10">
        <v>21534</v>
      </c>
      <c r="G450" s="43">
        <v>6997347</v>
      </c>
      <c r="H450" s="10">
        <v>88</v>
      </c>
      <c r="I450" s="10">
        <v>626</v>
      </c>
      <c r="J450" s="43">
        <v>89234.25</v>
      </c>
      <c r="K450" s="10"/>
      <c r="L450" s="10"/>
      <c r="M450" s="10"/>
      <c r="N450" s="43"/>
      <c r="O450" s="10">
        <v>9</v>
      </c>
      <c r="P450" s="10">
        <v>155</v>
      </c>
      <c r="Q450" s="43">
        <v>43135</v>
      </c>
      <c r="R450" s="10">
        <v>764</v>
      </c>
      <c r="S450" s="43">
        <v>7040482</v>
      </c>
    </row>
    <row r="451" spans="2:19" s="1" customFormat="1" ht="9.75" customHeight="1">
      <c r="B451" s="17"/>
      <c r="C451" s="93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</row>
    <row r="452" spans="2:19" s="1" customFormat="1" ht="15" customHeight="1">
      <c r="B452" s="224" t="s">
        <v>2066</v>
      </c>
      <c r="C452" s="224" t="s">
        <v>8</v>
      </c>
      <c r="D452" s="6" t="s">
        <v>1934</v>
      </c>
      <c r="E452" s="7">
        <v>8250</v>
      </c>
      <c r="F452" s="7">
        <v>39737</v>
      </c>
      <c r="G452" s="40">
        <v>16038862</v>
      </c>
      <c r="H452" s="7">
        <v>571</v>
      </c>
      <c r="I452" s="7">
        <v>2775</v>
      </c>
      <c r="J452" s="40">
        <v>502001.41999999993</v>
      </c>
      <c r="K452" s="7">
        <v>194</v>
      </c>
      <c r="L452" s="7">
        <v>1531</v>
      </c>
      <c r="M452" s="7">
        <v>1726</v>
      </c>
      <c r="N452" s="40">
        <v>1719118</v>
      </c>
      <c r="O452" s="7">
        <v>3122</v>
      </c>
      <c r="P452" s="7">
        <v>3550</v>
      </c>
      <c r="Q452" s="40">
        <v>3858548</v>
      </c>
      <c r="R452" s="7">
        <v>12903</v>
      </c>
      <c r="S452" s="40">
        <v>21616528</v>
      </c>
    </row>
    <row r="453" spans="2:19" s="1" customFormat="1" ht="15" customHeight="1">
      <c r="B453" s="224"/>
      <c r="C453" s="224"/>
      <c r="D453" s="6" t="s">
        <v>1936</v>
      </c>
      <c r="E453" s="7">
        <v>311</v>
      </c>
      <c r="F453" s="7">
        <v>886</v>
      </c>
      <c r="G453" s="40">
        <v>223732</v>
      </c>
      <c r="H453" s="7"/>
      <c r="I453" s="7">
        <v>0</v>
      </c>
      <c r="J453" s="40"/>
      <c r="K453" s="7"/>
      <c r="L453" s="7"/>
      <c r="M453" s="7"/>
      <c r="N453" s="40"/>
      <c r="O453" s="7"/>
      <c r="P453" s="7"/>
      <c r="Q453" s="40"/>
      <c r="R453" s="7">
        <v>311</v>
      </c>
      <c r="S453" s="40">
        <v>223732</v>
      </c>
    </row>
    <row r="454" spans="2:19" s="1" customFormat="1" ht="15" customHeight="1">
      <c r="B454" s="224"/>
      <c r="C454" s="14" t="s">
        <v>14</v>
      </c>
      <c r="D454" s="6" t="s">
        <v>1935</v>
      </c>
      <c r="E454" s="7">
        <v>502</v>
      </c>
      <c r="F454" s="7">
        <v>11133</v>
      </c>
      <c r="G454" s="40">
        <v>3219830</v>
      </c>
      <c r="H454" s="7">
        <v>74</v>
      </c>
      <c r="I454" s="7">
        <v>720</v>
      </c>
      <c r="J454" s="40">
        <v>120770.76</v>
      </c>
      <c r="K454" s="7"/>
      <c r="L454" s="7"/>
      <c r="M454" s="7"/>
      <c r="N454" s="40"/>
      <c r="O454" s="7"/>
      <c r="P454" s="7"/>
      <c r="Q454" s="40"/>
      <c r="R454" s="7">
        <v>502</v>
      </c>
      <c r="S454" s="40">
        <v>3219830</v>
      </c>
    </row>
    <row r="455" spans="2:19" s="1" customFormat="1" ht="15" customHeight="1">
      <c r="B455" s="224"/>
      <c r="C455" s="224" t="s">
        <v>136</v>
      </c>
      <c r="D455" s="6" t="s">
        <v>1934</v>
      </c>
      <c r="E455" s="7">
        <v>5983</v>
      </c>
      <c r="F455" s="7">
        <v>40219</v>
      </c>
      <c r="G455" s="40">
        <v>19111349</v>
      </c>
      <c r="H455" s="7">
        <v>229</v>
      </c>
      <c r="I455" s="7">
        <v>2113</v>
      </c>
      <c r="J455" s="40">
        <v>406299.14999999991</v>
      </c>
      <c r="K455" s="7">
        <v>188</v>
      </c>
      <c r="L455" s="7">
        <v>1253</v>
      </c>
      <c r="M455" s="7">
        <v>1579</v>
      </c>
      <c r="N455" s="40">
        <v>1544557</v>
      </c>
      <c r="O455" s="7">
        <v>864</v>
      </c>
      <c r="P455" s="7">
        <v>1214</v>
      </c>
      <c r="Q455" s="40">
        <v>1063333</v>
      </c>
      <c r="R455" s="7">
        <v>8100</v>
      </c>
      <c r="S455" s="40">
        <v>21719239</v>
      </c>
    </row>
    <row r="456" spans="2:19" s="1" customFormat="1" ht="15" customHeight="1">
      <c r="B456" s="224"/>
      <c r="C456" s="224"/>
      <c r="D456" s="6" t="s">
        <v>1935</v>
      </c>
      <c r="E456" s="7">
        <v>200</v>
      </c>
      <c r="F456" s="7">
        <v>5616</v>
      </c>
      <c r="G456" s="40">
        <v>1474388</v>
      </c>
      <c r="H456" s="7">
        <v>44</v>
      </c>
      <c r="I456" s="7">
        <v>1033</v>
      </c>
      <c r="J456" s="40">
        <v>181398.71999999997</v>
      </c>
      <c r="K456" s="7"/>
      <c r="L456" s="7"/>
      <c r="M456" s="7"/>
      <c r="N456" s="40"/>
      <c r="O456" s="7"/>
      <c r="P456" s="7"/>
      <c r="Q456" s="40"/>
      <c r="R456" s="7">
        <v>200</v>
      </c>
      <c r="S456" s="40">
        <v>1474388</v>
      </c>
    </row>
    <row r="457" spans="2:19" s="1" customFormat="1" ht="15" customHeight="1">
      <c r="B457" s="224"/>
      <c r="C457" s="224"/>
      <c r="D457" s="6" t="s">
        <v>1936</v>
      </c>
      <c r="E457" s="7">
        <v>285</v>
      </c>
      <c r="F457" s="7">
        <v>839</v>
      </c>
      <c r="G457" s="40">
        <v>199811</v>
      </c>
      <c r="H457" s="7"/>
      <c r="I457" s="7">
        <v>0</v>
      </c>
      <c r="J457" s="40"/>
      <c r="K457" s="7"/>
      <c r="L457" s="7"/>
      <c r="M457" s="7"/>
      <c r="N457" s="40"/>
      <c r="O457" s="7"/>
      <c r="P457" s="7"/>
      <c r="Q457" s="40"/>
      <c r="R457" s="7">
        <v>285</v>
      </c>
      <c r="S457" s="40">
        <v>199811</v>
      </c>
    </row>
    <row r="458" spans="2:19" s="1" customFormat="1" ht="15" customHeight="1">
      <c r="B458" s="224"/>
      <c r="C458" s="224" t="s">
        <v>169</v>
      </c>
      <c r="D458" s="6" t="s">
        <v>1934</v>
      </c>
      <c r="E458" s="7">
        <v>17403</v>
      </c>
      <c r="F458" s="7">
        <v>171974</v>
      </c>
      <c r="G458" s="40">
        <v>91436139</v>
      </c>
      <c r="H458" s="7">
        <v>1679</v>
      </c>
      <c r="I458" s="7">
        <v>15353</v>
      </c>
      <c r="J458" s="40">
        <v>3748714.16</v>
      </c>
      <c r="K458" s="7">
        <v>886</v>
      </c>
      <c r="L458" s="7">
        <v>2669</v>
      </c>
      <c r="M458" s="7">
        <v>3318</v>
      </c>
      <c r="N458" s="40">
        <v>4235183</v>
      </c>
      <c r="O458" s="7">
        <v>6017</v>
      </c>
      <c r="P458" s="7">
        <v>6916</v>
      </c>
      <c r="Q458" s="40">
        <v>7004385</v>
      </c>
      <c r="R458" s="7">
        <v>26089</v>
      </c>
      <c r="S458" s="40">
        <v>102675707</v>
      </c>
    </row>
    <row r="459" spans="2:19" s="1" customFormat="1" ht="15" customHeight="1">
      <c r="B459" s="224"/>
      <c r="C459" s="224"/>
      <c r="D459" s="6" t="s">
        <v>1936</v>
      </c>
      <c r="E459" s="7">
        <v>528</v>
      </c>
      <c r="F459" s="7">
        <v>4236</v>
      </c>
      <c r="G459" s="40">
        <v>1139292</v>
      </c>
      <c r="H459" s="7"/>
      <c r="I459" s="7">
        <v>0</v>
      </c>
      <c r="J459" s="40"/>
      <c r="K459" s="7"/>
      <c r="L459" s="7"/>
      <c r="M459" s="7"/>
      <c r="N459" s="40"/>
      <c r="O459" s="7"/>
      <c r="P459" s="7"/>
      <c r="Q459" s="40"/>
      <c r="R459" s="7">
        <v>528</v>
      </c>
      <c r="S459" s="40">
        <v>1139292</v>
      </c>
    </row>
    <row r="460" spans="2:19" s="1" customFormat="1" ht="15" customHeight="1">
      <c r="B460" s="226" t="s">
        <v>2067</v>
      </c>
      <c r="C460" s="226"/>
      <c r="D460" s="226"/>
      <c r="E460" s="10">
        <v>33462</v>
      </c>
      <c r="F460" s="10">
        <v>274640</v>
      </c>
      <c r="G460" s="43">
        <v>132843403</v>
      </c>
      <c r="H460" s="10">
        <v>2597</v>
      </c>
      <c r="I460" s="10">
        <v>21994</v>
      </c>
      <c r="J460" s="43">
        <v>4959184.2100000009</v>
      </c>
      <c r="K460" s="10">
        <v>1268</v>
      </c>
      <c r="L460" s="10">
        <v>5453</v>
      </c>
      <c r="M460" s="10">
        <v>6623</v>
      </c>
      <c r="N460" s="43">
        <v>7498858</v>
      </c>
      <c r="O460" s="10">
        <v>10003</v>
      </c>
      <c r="P460" s="10">
        <v>11680</v>
      </c>
      <c r="Q460" s="43">
        <v>11926266</v>
      </c>
      <c r="R460" s="10">
        <v>48918</v>
      </c>
      <c r="S460" s="43">
        <v>152268527</v>
      </c>
    </row>
    <row r="461" spans="2:19" s="1" customFormat="1" ht="9.75" customHeight="1">
      <c r="B461" s="17"/>
      <c r="C461" s="93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</row>
    <row r="462" spans="2:19" s="1" customFormat="1" ht="15" customHeight="1">
      <c r="B462" s="224" t="s">
        <v>2068</v>
      </c>
      <c r="C462" s="224" t="s">
        <v>10</v>
      </c>
      <c r="D462" s="6" t="s">
        <v>1934</v>
      </c>
      <c r="E462" s="7">
        <v>12395</v>
      </c>
      <c r="F462" s="7">
        <v>108745</v>
      </c>
      <c r="G462" s="40">
        <v>43282590</v>
      </c>
      <c r="H462" s="7">
        <v>1160</v>
      </c>
      <c r="I462" s="7">
        <v>8211</v>
      </c>
      <c r="J462" s="40">
        <v>1716703.87</v>
      </c>
      <c r="K462" s="7">
        <v>400</v>
      </c>
      <c r="L462" s="7">
        <v>2033</v>
      </c>
      <c r="M462" s="7">
        <v>2413</v>
      </c>
      <c r="N462" s="40">
        <v>2509582</v>
      </c>
      <c r="O462" s="7">
        <v>1964</v>
      </c>
      <c r="P462" s="7">
        <v>2381</v>
      </c>
      <c r="Q462" s="40">
        <v>2306730</v>
      </c>
      <c r="R462" s="7">
        <v>16392</v>
      </c>
      <c r="S462" s="40">
        <v>48098902</v>
      </c>
    </row>
    <row r="463" spans="2:19" s="1" customFormat="1" ht="15" customHeight="1">
      <c r="B463" s="224"/>
      <c r="C463" s="224"/>
      <c r="D463" s="6" t="s">
        <v>1935</v>
      </c>
      <c r="E463" s="7">
        <v>225</v>
      </c>
      <c r="F463" s="7">
        <v>3725</v>
      </c>
      <c r="G463" s="40">
        <v>941894</v>
      </c>
      <c r="H463" s="7">
        <v>39</v>
      </c>
      <c r="I463" s="7">
        <v>377</v>
      </c>
      <c r="J463" s="40">
        <v>49212.549999999988</v>
      </c>
      <c r="K463" s="7"/>
      <c r="L463" s="7"/>
      <c r="M463" s="7"/>
      <c r="N463" s="40"/>
      <c r="O463" s="7"/>
      <c r="P463" s="7"/>
      <c r="Q463" s="40"/>
      <c r="R463" s="7">
        <v>225</v>
      </c>
      <c r="S463" s="40">
        <v>941894</v>
      </c>
    </row>
    <row r="464" spans="2:19" s="1" customFormat="1" ht="15" customHeight="1">
      <c r="B464" s="224"/>
      <c r="C464" s="224"/>
      <c r="D464" s="6" t="s">
        <v>1936</v>
      </c>
      <c r="E464" s="7">
        <v>303</v>
      </c>
      <c r="F464" s="7">
        <v>1077</v>
      </c>
      <c r="G464" s="40">
        <v>248129</v>
      </c>
      <c r="H464" s="7"/>
      <c r="I464" s="7">
        <v>0</v>
      </c>
      <c r="J464" s="40"/>
      <c r="K464" s="7"/>
      <c r="L464" s="7"/>
      <c r="M464" s="7"/>
      <c r="N464" s="40"/>
      <c r="O464" s="7"/>
      <c r="P464" s="7"/>
      <c r="Q464" s="40"/>
      <c r="R464" s="7">
        <v>303</v>
      </c>
      <c r="S464" s="40">
        <v>248129</v>
      </c>
    </row>
    <row r="465" spans="2:19" s="1" customFormat="1" ht="15" customHeight="1">
      <c r="B465" s="224"/>
      <c r="C465" s="224" t="s">
        <v>12</v>
      </c>
      <c r="D465" s="6" t="s">
        <v>1934</v>
      </c>
      <c r="E465" s="7">
        <v>798</v>
      </c>
      <c r="F465" s="7">
        <v>8176</v>
      </c>
      <c r="G465" s="40">
        <v>2072169</v>
      </c>
      <c r="H465" s="7">
        <v>72</v>
      </c>
      <c r="I465" s="7">
        <v>420</v>
      </c>
      <c r="J465" s="40">
        <v>68410.78</v>
      </c>
      <c r="K465" s="7">
        <v>16</v>
      </c>
      <c r="L465" s="7">
        <v>105</v>
      </c>
      <c r="M465" s="7">
        <v>147</v>
      </c>
      <c r="N465" s="40">
        <v>115595</v>
      </c>
      <c r="O465" s="7">
        <v>69</v>
      </c>
      <c r="P465" s="7">
        <v>69</v>
      </c>
      <c r="Q465" s="40">
        <v>87875</v>
      </c>
      <c r="R465" s="7">
        <v>972</v>
      </c>
      <c r="S465" s="40">
        <v>2275639</v>
      </c>
    </row>
    <row r="466" spans="2:19" s="1" customFormat="1" ht="15" customHeight="1">
      <c r="B466" s="224"/>
      <c r="C466" s="224"/>
      <c r="D466" s="6" t="s">
        <v>1935</v>
      </c>
      <c r="E466" s="7">
        <v>728</v>
      </c>
      <c r="F466" s="7">
        <v>15273</v>
      </c>
      <c r="G466" s="40">
        <v>4213831</v>
      </c>
      <c r="H466" s="7">
        <v>138</v>
      </c>
      <c r="I466" s="7">
        <v>1107</v>
      </c>
      <c r="J466" s="40">
        <v>183870.89</v>
      </c>
      <c r="K466" s="7"/>
      <c r="L466" s="7"/>
      <c r="M466" s="7"/>
      <c r="N466" s="40"/>
      <c r="O466" s="7">
        <v>25</v>
      </c>
      <c r="P466" s="7">
        <v>625</v>
      </c>
      <c r="Q466" s="40">
        <v>170494</v>
      </c>
      <c r="R466" s="7">
        <v>753</v>
      </c>
      <c r="S466" s="40">
        <v>4384325</v>
      </c>
    </row>
    <row r="467" spans="2:19" s="1" customFormat="1" ht="15" customHeight="1">
      <c r="B467" s="224"/>
      <c r="C467" s="224"/>
      <c r="D467" s="6" t="s">
        <v>1936</v>
      </c>
      <c r="E467" s="7">
        <v>22</v>
      </c>
      <c r="F467" s="7">
        <v>68</v>
      </c>
      <c r="G467" s="40">
        <v>12401</v>
      </c>
      <c r="H467" s="7"/>
      <c r="I467" s="7">
        <v>0</v>
      </c>
      <c r="J467" s="40"/>
      <c r="K467" s="7"/>
      <c r="L467" s="7"/>
      <c r="M467" s="7"/>
      <c r="N467" s="40"/>
      <c r="O467" s="7"/>
      <c r="P467" s="7"/>
      <c r="Q467" s="40"/>
      <c r="R467" s="7">
        <v>22</v>
      </c>
      <c r="S467" s="40">
        <v>12401</v>
      </c>
    </row>
    <row r="468" spans="2:19" s="1" customFormat="1" ht="15" customHeight="1">
      <c r="B468" s="224"/>
      <c r="C468" s="224" t="s">
        <v>15</v>
      </c>
      <c r="D468" s="6" t="s">
        <v>1934</v>
      </c>
      <c r="E468" s="7">
        <v>3002</v>
      </c>
      <c r="F468" s="7">
        <v>21006</v>
      </c>
      <c r="G468" s="40">
        <v>7782801</v>
      </c>
      <c r="H468" s="7">
        <v>190</v>
      </c>
      <c r="I468" s="7">
        <v>1016</v>
      </c>
      <c r="J468" s="40">
        <v>160336.04000000004</v>
      </c>
      <c r="K468" s="7">
        <v>62</v>
      </c>
      <c r="L468" s="7">
        <v>667</v>
      </c>
      <c r="M468" s="7">
        <v>834</v>
      </c>
      <c r="N468" s="40">
        <v>711206</v>
      </c>
      <c r="O468" s="7">
        <v>395</v>
      </c>
      <c r="P468" s="7">
        <v>413</v>
      </c>
      <c r="Q468" s="40">
        <v>550290</v>
      </c>
      <c r="R468" s="7">
        <v>4064</v>
      </c>
      <c r="S468" s="40">
        <v>9044297</v>
      </c>
    </row>
    <row r="469" spans="2:19" s="1" customFormat="1" ht="15" customHeight="1">
      <c r="B469" s="224"/>
      <c r="C469" s="224"/>
      <c r="D469" s="6" t="s">
        <v>1936</v>
      </c>
      <c r="E469" s="7">
        <v>108</v>
      </c>
      <c r="F469" s="7">
        <v>301</v>
      </c>
      <c r="G469" s="40">
        <v>78359</v>
      </c>
      <c r="H469" s="7"/>
      <c r="I469" s="7">
        <v>0</v>
      </c>
      <c r="J469" s="40"/>
      <c r="K469" s="7"/>
      <c r="L469" s="7"/>
      <c r="M469" s="7"/>
      <c r="N469" s="40"/>
      <c r="O469" s="7"/>
      <c r="P469" s="7"/>
      <c r="Q469" s="40"/>
      <c r="R469" s="7">
        <v>108</v>
      </c>
      <c r="S469" s="40">
        <v>78359</v>
      </c>
    </row>
    <row r="470" spans="2:19" s="1" customFormat="1" ht="15" customHeight="1">
      <c r="B470" s="226" t="s">
        <v>2069</v>
      </c>
      <c r="C470" s="226"/>
      <c r="D470" s="226"/>
      <c r="E470" s="10">
        <v>17581</v>
      </c>
      <c r="F470" s="10">
        <v>158371</v>
      </c>
      <c r="G470" s="43">
        <v>58632174</v>
      </c>
      <c r="H470" s="10">
        <v>1599</v>
      </c>
      <c r="I470" s="10">
        <v>11131</v>
      </c>
      <c r="J470" s="43">
        <v>2178534.13</v>
      </c>
      <c r="K470" s="10">
        <v>478</v>
      </c>
      <c r="L470" s="10">
        <v>2805</v>
      </c>
      <c r="M470" s="10">
        <v>3394</v>
      </c>
      <c r="N470" s="43">
        <v>3336383</v>
      </c>
      <c r="O470" s="10">
        <v>2453</v>
      </c>
      <c r="P470" s="10">
        <v>3488</v>
      </c>
      <c r="Q470" s="43">
        <v>3115389</v>
      </c>
      <c r="R470" s="10">
        <v>22839</v>
      </c>
      <c r="S470" s="43">
        <v>65083946</v>
      </c>
    </row>
    <row r="471" spans="2:19" s="1" customFormat="1" ht="9.75" customHeight="1">
      <c r="B471" s="17"/>
      <c r="C471" s="93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</row>
    <row r="472" spans="2:19" s="1" customFormat="1" ht="15" customHeight="1">
      <c r="B472" s="224" t="s">
        <v>2070</v>
      </c>
      <c r="C472" s="224" t="s">
        <v>9</v>
      </c>
      <c r="D472" s="6" t="s">
        <v>1934</v>
      </c>
      <c r="E472" s="7">
        <v>15217</v>
      </c>
      <c r="F472" s="7">
        <v>133172</v>
      </c>
      <c r="G472" s="40">
        <v>57636526</v>
      </c>
      <c r="H472" s="7">
        <v>1495</v>
      </c>
      <c r="I472" s="7">
        <v>12988</v>
      </c>
      <c r="J472" s="40">
        <v>2911205.9000000004</v>
      </c>
      <c r="K472" s="7">
        <v>609</v>
      </c>
      <c r="L472" s="7">
        <v>1880</v>
      </c>
      <c r="M472" s="7">
        <v>2327</v>
      </c>
      <c r="N472" s="40">
        <v>2557615</v>
      </c>
      <c r="O472" s="7">
        <v>1529</v>
      </c>
      <c r="P472" s="7">
        <v>1862</v>
      </c>
      <c r="Q472" s="40">
        <v>1976524</v>
      </c>
      <c r="R472" s="7">
        <v>18626</v>
      </c>
      <c r="S472" s="40">
        <v>62170665</v>
      </c>
    </row>
    <row r="473" spans="2:19" s="1" customFormat="1" ht="15" customHeight="1">
      <c r="B473" s="224"/>
      <c r="C473" s="224"/>
      <c r="D473" s="6" t="s">
        <v>1935</v>
      </c>
      <c r="E473" s="7">
        <v>266</v>
      </c>
      <c r="F473" s="7">
        <v>6106</v>
      </c>
      <c r="G473" s="40">
        <v>1677117</v>
      </c>
      <c r="H473" s="7">
        <v>40</v>
      </c>
      <c r="I473" s="7">
        <v>163</v>
      </c>
      <c r="J473" s="40">
        <v>25497.849999999977</v>
      </c>
      <c r="K473" s="7"/>
      <c r="L473" s="7"/>
      <c r="M473" s="7"/>
      <c r="N473" s="40"/>
      <c r="O473" s="7"/>
      <c r="P473" s="7"/>
      <c r="Q473" s="40"/>
      <c r="R473" s="7">
        <v>266</v>
      </c>
      <c r="S473" s="40">
        <v>1677117</v>
      </c>
    </row>
    <row r="474" spans="2:19" s="1" customFormat="1" ht="15" customHeight="1">
      <c r="B474" s="224"/>
      <c r="C474" s="224"/>
      <c r="D474" s="6" t="s">
        <v>1936</v>
      </c>
      <c r="E474" s="7">
        <v>683</v>
      </c>
      <c r="F474" s="7">
        <v>4724</v>
      </c>
      <c r="G474" s="40">
        <v>1241717</v>
      </c>
      <c r="H474" s="7"/>
      <c r="I474" s="7">
        <v>0</v>
      </c>
      <c r="J474" s="40"/>
      <c r="K474" s="7"/>
      <c r="L474" s="7"/>
      <c r="M474" s="7"/>
      <c r="N474" s="40"/>
      <c r="O474" s="7"/>
      <c r="P474" s="7"/>
      <c r="Q474" s="40"/>
      <c r="R474" s="7">
        <v>683</v>
      </c>
      <c r="S474" s="40">
        <v>1241717</v>
      </c>
    </row>
    <row r="475" spans="2:19" s="1" customFormat="1" ht="15" customHeight="1">
      <c r="B475" s="224"/>
      <c r="C475" s="224" t="s">
        <v>11</v>
      </c>
      <c r="D475" s="6" t="s">
        <v>1934</v>
      </c>
      <c r="E475" s="7">
        <v>9734</v>
      </c>
      <c r="F475" s="7">
        <v>81173</v>
      </c>
      <c r="G475" s="40">
        <v>33337495</v>
      </c>
      <c r="H475" s="7">
        <v>880</v>
      </c>
      <c r="I475" s="7">
        <v>6533</v>
      </c>
      <c r="J475" s="40">
        <v>1362490.19</v>
      </c>
      <c r="K475" s="7">
        <v>434</v>
      </c>
      <c r="L475" s="7">
        <v>1293</v>
      </c>
      <c r="M475" s="7">
        <v>1597</v>
      </c>
      <c r="N475" s="40">
        <v>1319565</v>
      </c>
      <c r="O475" s="7">
        <v>1268</v>
      </c>
      <c r="P475" s="7">
        <v>1276</v>
      </c>
      <c r="Q475" s="40">
        <v>1650470</v>
      </c>
      <c r="R475" s="7">
        <v>12295</v>
      </c>
      <c r="S475" s="40">
        <v>36307530</v>
      </c>
    </row>
    <row r="476" spans="2:19" s="1" customFormat="1" ht="15" customHeight="1">
      <c r="B476" s="224"/>
      <c r="C476" s="224"/>
      <c r="D476" s="6" t="s">
        <v>1935</v>
      </c>
      <c r="E476" s="7">
        <v>272</v>
      </c>
      <c r="F476" s="7">
        <v>7308</v>
      </c>
      <c r="G476" s="40">
        <v>1977608</v>
      </c>
      <c r="H476" s="7">
        <v>138</v>
      </c>
      <c r="I476" s="7">
        <v>1207</v>
      </c>
      <c r="J476" s="40">
        <v>188633.53000000003</v>
      </c>
      <c r="K476" s="7"/>
      <c r="L476" s="7"/>
      <c r="M476" s="7"/>
      <c r="N476" s="40"/>
      <c r="O476" s="7"/>
      <c r="P476" s="7"/>
      <c r="Q476" s="40"/>
      <c r="R476" s="7">
        <v>272</v>
      </c>
      <c r="S476" s="40">
        <v>1977608</v>
      </c>
    </row>
    <row r="477" spans="2:19" s="1" customFormat="1" ht="15" customHeight="1">
      <c r="B477" s="224"/>
      <c r="C477" s="224"/>
      <c r="D477" s="6" t="s">
        <v>1936</v>
      </c>
      <c r="E477" s="7">
        <v>259</v>
      </c>
      <c r="F477" s="7">
        <v>724</v>
      </c>
      <c r="G477" s="40">
        <v>178613</v>
      </c>
      <c r="H477" s="7"/>
      <c r="I477" s="7">
        <v>0</v>
      </c>
      <c r="J477" s="40"/>
      <c r="K477" s="7"/>
      <c r="L477" s="7"/>
      <c r="M477" s="7"/>
      <c r="N477" s="40"/>
      <c r="O477" s="7"/>
      <c r="P477" s="7"/>
      <c r="Q477" s="40"/>
      <c r="R477" s="7">
        <v>259</v>
      </c>
      <c r="S477" s="40">
        <v>178613</v>
      </c>
    </row>
    <row r="478" spans="2:19" s="1" customFormat="1" ht="15" customHeight="1">
      <c r="B478" s="224"/>
      <c r="C478" s="224" t="s">
        <v>13</v>
      </c>
      <c r="D478" s="6" t="s">
        <v>1934</v>
      </c>
      <c r="E478" s="7">
        <v>5404</v>
      </c>
      <c r="F478" s="7">
        <v>36936</v>
      </c>
      <c r="G478" s="40">
        <v>18554032</v>
      </c>
      <c r="H478" s="7">
        <v>287</v>
      </c>
      <c r="I478" s="7">
        <v>1504</v>
      </c>
      <c r="J478" s="40">
        <v>370856.09000000008</v>
      </c>
      <c r="K478" s="7">
        <v>171</v>
      </c>
      <c r="L478" s="7">
        <v>876</v>
      </c>
      <c r="M478" s="7">
        <v>1057</v>
      </c>
      <c r="N478" s="40">
        <v>1053260</v>
      </c>
      <c r="O478" s="7">
        <v>776</v>
      </c>
      <c r="P478" s="7">
        <v>776</v>
      </c>
      <c r="Q478" s="40">
        <v>1112010</v>
      </c>
      <c r="R478" s="7">
        <v>7056</v>
      </c>
      <c r="S478" s="40">
        <v>20719302</v>
      </c>
    </row>
    <row r="479" spans="2:19" s="1" customFormat="1" ht="15" customHeight="1">
      <c r="B479" s="224"/>
      <c r="C479" s="224"/>
      <c r="D479" s="6" t="s">
        <v>1935</v>
      </c>
      <c r="E479" s="7">
        <v>75</v>
      </c>
      <c r="F479" s="7">
        <v>1501</v>
      </c>
      <c r="G479" s="40">
        <v>412168</v>
      </c>
      <c r="H479" s="7">
        <v>2</v>
      </c>
      <c r="I479" s="7">
        <v>12</v>
      </c>
      <c r="J479" s="40">
        <v>1874.5599999999995</v>
      </c>
      <c r="K479" s="7"/>
      <c r="L479" s="7"/>
      <c r="M479" s="7"/>
      <c r="N479" s="40"/>
      <c r="O479" s="7"/>
      <c r="P479" s="7"/>
      <c r="Q479" s="40"/>
      <c r="R479" s="7">
        <v>75</v>
      </c>
      <c r="S479" s="40">
        <v>412168</v>
      </c>
    </row>
    <row r="480" spans="2:19" s="1" customFormat="1" ht="15" customHeight="1">
      <c r="B480" s="224"/>
      <c r="C480" s="224"/>
      <c r="D480" s="6" t="s">
        <v>1936</v>
      </c>
      <c r="E480" s="7">
        <v>177</v>
      </c>
      <c r="F480" s="7">
        <v>469</v>
      </c>
      <c r="G480" s="40">
        <v>132354</v>
      </c>
      <c r="H480" s="7"/>
      <c r="I480" s="7">
        <v>0</v>
      </c>
      <c r="J480" s="40"/>
      <c r="K480" s="7"/>
      <c r="L480" s="7"/>
      <c r="M480" s="7"/>
      <c r="N480" s="40"/>
      <c r="O480" s="7"/>
      <c r="P480" s="7"/>
      <c r="Q480" s="40"/>
      <c r="R480" s="7">
        <v>177</v>
      </c>
      <c r="S480" s="40">
        <v>132354</v>
      </c>
    </row>
    <row r="481" spans="2:19" s="1" customFormat="1" ht="15" customHeight="1">
      <c r="B481" s="226" t="s">
        <v>2071</v>
      </c>
      <c r="C481" s="226"/>
      <c r="D481" s="226"/>
      <c r="E481" s="10">
        <v>32087</v>
      </c>
      <c r="F481" s="10">
        <v>272113</v>
      </c>
      <c r="G481" s="43">
        <v>115147630</v>
      </c>
      <c r="H481" s="10">
        <v>2842</v>
      </c>
      <c r="I481" s="10">
        <v>22407</v>
      </c>
      <c r="J481" s="43">
        <v>4860558.1199999992</v>
      </c>
      <c r="K481" s="10">
        <v>1214</v>
      </c>
      <c r="L481" s="10">
        <v>4049</v>
      </c>
      <c r="M481" s="10">
        <v>4981</v>
      </c>
      <c r="N481" s="43">
        <v>4930440</v>
      </c>
      <c r="O481" s="10">
        <v>3573</v>
      </c>
      <c r="P481" s="10">
        <v>3914</v>
      </c>
      <c r="Q481" s="43">
        <v>4739004</v>
      </c>
      <c r="R481" s="10">
        <v>39709</v>
      </c>
      <c r="S481" s="43">
        <v>124817074</v>
      </c>
    </row>
    <row r="482" spans="2:19" s="1" customFormat="1" ht="9.75" customHeight="1">
      <c r="B482" s="17"/>
      <c r="C482" s="93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</row>
    <row r="483" spans="2:19" s="1" customFormat="1" ht="15" customHeight="1">
      <c r="B483" s="224" t="s">
        <v>2072</v>
      </c>
      <c r="C483" s="224" t="s">
        <v>96</v>
      </c>
      <c r="D483" s="6" t="s">
        <v>1934</v>
      </c>
      <c r="E483" s="7">
        <v>3576</v>
      </c>
      <c r="F483" s="7">
        <v>34774</v>
      </c>
      <c r="G483" s="40">
        <v>11088632</v>
      </c>
      <c r="H483" s="7">
        <v>247</v>
      </c>
      <c r="I483" s="7">
        <v>2007</v>
      </c>
      <c r="J483" s="40">
        <v>315923.46999999997</v>
      </c>
      <c r="K483" s="7">
        <v>210</v>
      </c>
      <c r="L483" s="7">
        <v>407</v>
      </c>
      <c r="M483" s="7">
        <v>577</v>
      </c>
      <c r="N483" s="40">
        <v>327723</v>
      </c>
      <c r="O483" s="7">
        <v>1168</v>
      </c>
      <c r="P483" s="7">
        <v>1542</v>
      </c>
      <c r="Q483" s="40">
        <v>2060587</v>
      </c>
      <c r="R483" s="7">
        <v>5151</v>
      </c>
      <c r="S483" s="40">
        <v>13476942</v>
      </c>
    </row>
    <row r="484" spans="2:19" s="1" customFormat="1" ht="15" customHeight="1">
      <c r="B484" s="224"/>
      <c r="C484" s="224"/>
      <c r="D484" s="6" t="s">
        <v>1936</v>
      </c>
      <c r="E484" s="7">
        <v>151</v>
      </c>
      <c r="F484" s="7">
        <v>445</v>
      </c>
      <c r="G484" s="40">
        <v>85835</v>
      </c>
      <c r="H484" s="7"/>
      <c r="I484" s="7">
        <v>0</v>
      </c>
      <c r="J484" s="40"/>
      <c r="K484" s="7"/>
      <c r="L484" s="7"/>
      <c r="M484" s="7"/>
      <c r="N484" s="40"/>
      <c r="O484" s="7"/>
      <c r="P484" s="7"/>
      <c r="Q484" s="40"/>
      <c r="R484" s="7">
        <v>151</v>
      </c>
      <c r="S484" s="40">
        <v>85835</v>
      </c>
    </row>
    <row r="485" spans="2:19" s="1" customFormat="1" ht="15" customHeight="1">
      <c r="B485" s="224"/>
      <c r="C485" s="224" t="s">
        <v>98</v>
      </c>
      <c r="D485" s="6" t="s">
        <v>1934</v>
      </c>
      <c r="E485" s="7">
        <v>3281</v>
      </c>
      <c r="F485" s="7">
        <v>31510</v>
      </c>
      <c r="G485" s="40">
        <v>11574683</v>
      </c>
      <c r="H485" s="7">
        <v>306</v>
      </c>
      <c r="I485" s="7">
        <v>2353</v>
      </c>
      <c r="J485" s="40">
        <v>477139.06000000006</v>
      </c>
      <c r="K485" s="7">
        <v>148</v>
      </c>
      <c r="L485" s="7">
        <v>423</v>
      </c>
      <c r="M485" s="7">
        <v>564</v>
      </c>
      <c r="N485" s="40">
        <v>599174</v>
      </c>
      <c r="O485" s="7">
        <v>373</v>
      </c>
      <c r="P485" s="7">
        <v>394</v>
      </c>
      <c r="Q485" s="40">
        <v>398948</v>
      </c>
      <c r="R485" s="7">
        <v>4077</v>
      </c>
      <c r="S485" s="40">
        <v>12572805</v>
      </c>
    </row>
    <row r="486" spans="2:19" s="1" customFormat="1" ht="15" customHeight="1">
      <c r="B486" s="224"/>
      <c r="C486" s="224"/>
      <c r="D486" s="6" t="s">
        <v>1936</v>
      </c>
      <c r="E486" s="7">
        <v>103</v>
      </c>
      <c r="F486" s="7">
        <v>299</v>
      </c>
      <c r="G486" s="40">
        <v>57181</v>
      </c>
      <c r="H486" s="7"/>
      <c r="I486" s="7">
        <v>0</v>
      </c>
      <c r="J486" s="40"/>
      <c r="K486" s="7"/>
      <c r="L486" s="7"/>
      <c r="M486" s="7"/>
      <c r="N486" s="40"/>
      <c r="O486" s="7"/>
      <c r="P486" s="7"/>
      <c r="Q486" s="40"/>
      <c r="R486" s="7">
        <v>103</v>
      </c>
      <c r="S486" s="40">
        <v>57181</v>
      </c>
    </row>
    <row r="487" spans="2:19" s="1" customFormat="1" ht="15" customHeight="1">
      <c r="B487" s="224"/>
      <c r="C487" s="224" t="s">
        <v>100</v>
      </c>
      <c r="D487" s="6" t="s">
        <v>1934</v>
      </c>
      <c r="E487" s="7">
        <v>6710</v>
      </c>
      <c r="F487" s="7">
        <v>45748</v>
      </c>
      <c r="G487" s="40">
        <v>19932293</v>
      </c>
      <c r="H487" s="7">
        <v>321</v>
      </c>
      <c r="I487" s="7">
        <v>5844</v>
      </c>
      <c r="J487" s="40">
        <v>2085712.74</v>
      </c>
      <c r="K487" s="7">
        <v>199</v>
      </c>
      <c r="L487" s="7">
        <v>1746</v>
      </c>
      <c r="M487" s="7">
        <v>2135</v>
      </c>
      <c r="N487" s="40">
        <v>1239379</v>
      </c>
      <c r="O487" s="7">
        <v>1122</v>
      </c>
      <c r="P487" s="7">
        <v>1136</v>
      </c>
      <c r="Q487" s="40">
        <v>1078464</v>
      </c>
      <c r="R487" s="7">
        <v>9578</v>
      </c>
      <c r="S487" s="40">
        <v>22250136</v>
      </c>
    </row>
    <row r="488" spans="2:19" s="1" customFormat="1" ht="15" customHeight="1">
      <c r="B488" s="224"/>
      <c r="C488" s="224"/>
      <c r="D488" s="6" t="s">
        <v>1936</v>
      </c>
      <c r="E488" s="7">
        <v>470</v>
      </c>
      <c r="F488" s="7">
        <v>1135</v>
      </c>
      <c r="G488" s="40">
        <v>367215</v>
      </c>
      <c r="H488" s="7"/>
      <c r="I488" s="7">
        <v>0</v>
      </c>
      <c r="J488" s="40"/>
      <c r="K488" s="7"/>
      <c r="L488" s="7"/>
      <c r="M488" s="7"/>
      <c r="N488" s="40"/>
      <c r="O488" s="7"/>
      <c r="P488" s="7"/>
      <c r="Q488" s="40"/>
      <c r="R488" s="7">
        <v>470</v>
      </c>
      <c r="S488" s="40">
        <v>367215</v>
      </c>
    </row>
    <row r="489" spans="2:19" s="1" customFormat="1" ht="15" customHeight="1">
      <c r="B489" s="224"/>
      <c r="C489" s="14" t="s">
        <v>101</v>
      </c>
      <c r="D489" s="6" t="s">
        <v>1935</v>
      </c>
      <c r="E489" s="7">
        <v>623</v>
      </c>
      <c r="F489" s="7">
        <v>8706</v>
      </c>
      <c r="G489" s="40">
        <v>2437536</v>
      </c>
      <c r="H489" s="7">
        <v>70</v>
      </c>
      <c r="I489" s="7">
        <v>560</v>
      </c>
      <c r="J489" s="40">
        <v>93379.450000000012</v>
      </c>
      <c r="K489" s="7"/>
      <c r="L489" s="7"/>
      <c r="M489" s="7"/>
      <c r="N489" s="40"/>
      <c r="O489" s="7"/>
      <c r="P489" s="7"/>
      <c r="Q489" s="40"/>
      <c r="R489" s="7">
        <v>623</v>
      </c>
      <c r="S489" s="40">
        <v>2437536</v>
      </c>
    </row>
    <row r="490" spans="2:19" s="1" customFormat="1" ht="15" customHeight="1">
      <c r="B490" s="224"/>
      <c r="C490" s="224" t="s">
        <v>174</v>
      </c>
      <c r="D490" s="6" t="s">
        <v>1934</v>
      </c>
      <c r="E490" s="7">
        <v>34659</v>
      </c>
      <c r="F490" s="7">
        <v>311409</v>
      </c>
      <c r="G490" s="40">
        <v>170685755</v>
      </c>
      <c r="H490" s="7">
        <v>2740</v>
      </c>
      <c r="I490" s="7">
        <v>24583</v>
      </c>
      <c r="J490" s="40">
        <v>6228993.8699999992</v>
      </c>
      <c r="K490" s="7">
        <v>2000</v>
      </c>
      <c r="L490" s="7">
        <v>7627</v>
      </c>
      <c r="M490" s="7">
        <v>9321</v>
      </c>
      <c r="N490" s="40">
        <v>8567792</v>
      </c>
      <c r="O490" s="7">
        <v>6015</v>
      </c>
      <c r="P490" s="7">
        <v>7812</v>
      </c>
      <c r="Q490" s="40">
        <v>7983481</v>
      </c>
      <c r="R490" s="7">
        <v>48301</v>
      </c>
      <c r="S490" s="40">
        <v>187237028</v>
      </c>
    </row>
    <row r="491" spans="2:19" s="1" customFormat="1" ht="15" customHeight="1">
      <c r="B491" s="224"/>
      <c r="C491" s="224"/>
      <c r="D491" s="6" t="s">
        <v>1935</v>
      </c>
      <c r="E491" s="7">
        <v>48</v>
      </c>
      <c r="F491" s="7">
        <v>3822</v>
      </c>
      <c r="G491" s="40">
        <v>651810</v>
      </c>
      <c r="H491" s="7">
        <v>36</v>
      </c>
      <c r="I491" s="7">
        <v>2570</v>
      </c>
      <c r="J491" s="40">
        <v>363561.6</v>
      </c>
      <c r="K491" s="7"/>
      <c r="L491" s="7"/>
      <c r="M491" s="7"/>
      <c r="N491" s="40"/>
      <c r="O491" s="7"/>
      <c r="P491" s="7"/>
      <c r="Q491" s="40"/>
      <c r="R491" s="7">
        <v>48</v>
      </c>
      <c r="S491" s="40">
        <v>651810</v>
      </c>
    </row>
    <row r="492" spans="2:19" s="1" customFormat="1" ht="15" customHeight="1">
      <c r="B492" s="224"/>
      <c r="C492" s="224"/>
      <c r="D492" s="6" t="s">
        <v>1936</v>
      </c>
      <c r="E492" s="7">
        <v>1423</v>
      </c>
      <c r="F492" s="7">
        <v>3891</v>
      </c>
      <c r="G492" s="40">
        <v>908667</v>
      </c>
      <c r="H492" s="7"/>
      <c r="I492" s="7">
        <v>0</v>
      </c>
      <c r="J492" s="40"/>
      <c r="K492" s="7"/>
      <c r="L492" s="7"/>
      <c r="M492" s="7"/>
      <c r="N492" s="40"/>
      <c r="O492" s="7"/>
      <c r="P492" s="7"/>
      <c r="Q492" s="40"/>
      <c r="R492" s="7">
        <v>1423</v>
      </c>
      <c r="S492" s="40">
        <v>908667</v>
      </c>
    </row>
    <row r="493" spans="2:19" s="1" customFormat="1" ht="15" customHeight="1">
      <c r="B493" s="226" t="s">
        <v>2073</v>
      </c>
      <c r="C493" s="226"/>
      <c r="D493" s="226"/>
      <c r="E493" s="10">
        <v>51044</v>
      </c>
      <c r="F493" s="10">
        <v>441739</v>
      </c>
      <c r="G493" s="43">
        <v>217789607</v>
      </c>
      <c r="H493" s="10">
        <v>3720</v>
      </c>
      <c r="I493" s="10">
        <v>37917</v>
      </c>
      <c r="J493" s="43">
        <v>9564710.1899999995</v>
      </c>
      <c r="K493" s="10">
        <v>2557</v>
      </c>
      <c r="L493" s="10">
        <v>10203</v>
      </c>
      <c r="M493" s="10">
        <v>12597</v>
      </c>
      <c r="N493" s="43">
        <v>10734068</v>
      </c>
      <c r="O493" s="10">
        <v>8678</v>
      </c>
      <c r="P493" s="10">
        <v>10884</v>
      </c>
      <c r="Q493" s="43">
        <v>11521480</v>
      </c>
      <c r="R493" s="10">
        <v>69925</v>
      </c>
      <c r="S493" s="43">
        <v>240045155</v>
      </c>
    </row>
    <row r="494" spans="2:19" s="1" customFormat="1" ht="9.75" customHeight="1">
      <c r="B494" s="17"/>
      <c r="C494" s="93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2:19" s="1" customFormat="1" ht="15" customHeight="1">
      <c r="B495" s="224" t="s">
        <v>2074</v>
      </c>
      <c r="C495" s="224" t="s">
        <v>91</v>
      </c>
      <c r="D495" s="6" t="s">
        <v>1934</v>
      </c>
      <c r="E495" s="7">
        <v>8111</v>
      </c>
      <c r="F495" s="7">
        <v>53699</v>
      </c>
      <c r="G495" s="40">
        <v>29083867</v>
      </c>
      <c r="H495" s="7">
        <v>528</v>
      </c>
      <c r="I495" s="7">
        <v>2878</v>
      </c>
      <c r="J495" s="40">
        <v>773535.31</v>
      </c>
      <c r="K495" s="7">
        <v>293</v>
      </c>
      <c r="L495" s="7">
        <v>1865</v>
      </c>
      <c r="M495" s="7">
        <v>2329</v>
      </c>
      <c r="N495" s="40">
        <v>2647660</v>
      </c>
      <c r="O495" s="7">
        <v>798</v>
      </c>
      <c r="P495" s="7">
        <v>796</v>
      </c>
      <c r="Q495" s="40">
        <v>883651</v>
      </c>
      <c r="R495" s="7">
        <v>10774</v>
      </c>
      <c r="S495" s="40">
        <v>32615178</v>
      </c>
    </row>
    <row r="496" spans="2:19" s="1" customFormat="1" ht="15" customHeight="1">
      <c r="B496" s="224"/>
      <c r="C496" s="224"/>
      <c r="D496" s="6" t="s">
        <v>1936</v>
      </c>
      <c r="E496" s="7">
        <v>541</v>
      </c>
      <c r="F496" s="7">
        <v>1500</v>
      </c>
      <c r="G496" s="40">
        <v>390581</v>
      </c>
      <c r="H496" s="7"/>
      <c r="I496" s="7">
        <v>0</v>
      </c>
      <c r="J496" s="40"/>
      <c r="K496" s="7"/>
      <c r="L496" s="7"/>
      <c r="M496" s="7"/>
      <c r="N496" s="40"/>
      <c r="O496" s="7"/>
      <c r="P496" s="7"/>
      <c r="Q496" s="40"/>
      <c r="R496" s="7">
        <v>541</v>
      </c>
      <c r="S496" s="40">
        <v>390581</v>
      </c>
    </row>
    <row r="497" spans="2:19" s="1" customFormat="1" ht="15" customHeight="1">
      <c r="B497" s="224"/>
      <c r="C497" s="224" t="s">
        <v>92</v>
      </c>
      <c r="D497" s="6" t="s">
        <v>1934</v>
      </c>
      <c r="E497" s="7">
        <v>30</v>
      </c>
      <c r="F497" s="7">
        <v>345</v>
      </c>
      <c r="G497" s="40">
        <v>89007</v>
      </c>
      <c r="H497" s="7">
        <v>5</v>
      </c>
      <c r="I497" s="7">
        <v>29</v>
      </c>
      <c r="J497" s="40">
        <v>4083.6399999999994</v>
      </c>
      <c r="K497" s="7">
        <v>3</v>
      </c>
      <c r="L497" s="7"/>
      <c r="M497" s="7"/>
      <c r="N497" s="40"/>
      <c r="O497" s="7"/>
      <c r="P497" s="7"/>
      <c r="Q497" s="40"/>
      <c r="R497" s="7">
        <v>30</v>
      </c>
      <c r="S497" s="40">
        <v>89007</v>
      </c>
    </row>
    <row r="498" spans="2:19" s="1" customFormat="1" ht="15" customHeight="1">
      <c r="B498" s="224"/>
      <c r="C498" s="224"/>
      <c r="D498" s="6" t="s">
        <v>1936</v>
      </c>
      <c r="E498" s="7">
        <v>279</v>
      </c>
      <c r="F498" s="7">
        <v>4453</v>
      </c>
      <c r="G498" s="40">
        <v>1176634</v>
      </c>
      <c r="H498" s="7"/>
      <c r="I498" s="7">
        <v>0</v>
      </c>
      <c r="J498" s="40"/>
      <c r="K498" s="7"/>
      <c r="L498" s="7"/>
      <c r="M498" s="7"/>
      <c r="N498" s="40"/>
      <c r="O498" s="7"/>
      <c r="P498" s="7"/>
      <c r="Q498" s="40"/>
      <c r="R498" s="7">
        <v>279</v>
      </c>
      <c r="S498" s="40">
        <v>1176634</v>
      </c>
    </row>
    <row r="499" spans="2:19" s="1" customFormat="1" ht="15" customHeight="1">
      <c r="B499" s="224"/>
      <c r="C499" s="224" t="s">
        <v>99</v>
      </c>
      <c r="D499" s="6" t="s">
        <v>1934</v>
      </c>
      <c r="E499" s="7">
        <v>3956</v>
      </c>
      <c r="F499" s="7">
        <v>25886</v>
      </c>
      <c r="G499" s="40">
        <v>10302559</v>
      </c>
      <c r="H499" s="7">
        <v>205</v>
      </c>
      <c r="I499" s="7">
        <v>914</v>
      </c>
      <c r="J499" s="40">
        <v>146914.19999999995</v>
      </c>
      <c r="K499" s="7">
        <v>153</v>
      </c>
      <c r="L499" s="7">
        <v>810</v>
      </c>
      <c r="M499" s="7">
        <v>1015</v>
      </c>
      <c r="N499" s="40">
        <v>885985</v>
      </c>
      <c r="O499" s="7">
        <v>138</v>
      </c>
      <c r="P499" s="7">
        <v>138</v>
      </c>
      <c r="Q499" s="40">
        <v>194987</v>
      </c>
      <c r="R499" s="7">
        <v>4904</v>
      </c>
      <c r="S499" s="40">
        <v>11383531</v>
      </c>
    </row>
    <row r="500" spans="2:19" s="1" customFormat="1" ht="15" customHeight="1">
      <c r="B500" s="224"/>
      <c r="C500" s="224"/>
      <c r="D500" s="6" t="s">
        <v>1936</v>
      </c>
      <c r="E500" s="7">
        <v>114</v>
      </c>
      <c r="F500" s="7">
        <v>332</v>
      </c>
      <c r="G500" s="40">
        <v>62018</v>
      </c>
      <c r="H500" s="7"/>
      <c r="I500" s="7">
        <v>0</v>
      </c>
      <c r="J500" s="40"/>
      <c r="K500" s="7"/>
      <c r="L500" s="7"/>
      <c r="M500" s="7"/>
      <c r="N500" s="40"/>
      <c r="O500" s="7"/>
      <c r="P500" s="7"/>
      <c r="Q500" s="40"/>
      <c r="R500" s="7">
        <v>114</v>
      </c>
      <c r="S500" s="40">
        <v>62018</v>
      </c>
    </row>
    <row r="501" spans="2:19" s="1" customFormat="1" ht="15" customHeight="1">
      <c r="B501" s="226" t="s">
        <v>2075</v>
      </c>
      <c r="C501" s="226"/>
      <c r="D501" s="226"/>
      <c r="E501" s="10">
        <v>13031</v>
      </c>
      <c r="F501" s="10">
        <v>86215</v>
      </c>
      <c r="G501" s="43">
        <v>41104666</v>
      </c>
      <c r="H501" s="10">
        <v>738</v>
      </c>
      <c r="I501" s="10">
        <v>3821</v>
      </c>
      <c r="J501" s="43">
        <v>924533.14999999991</v>
      </c>
      <c r="K501" s="10">
        <v>449</v>
      </c>
      <c r="L501" s="10">
        <v>2675</v>
      </c>
      <c r="M501" s="10">
        <v>3344</v>
      </c>
      <c r="N501" s="43">
        <v>3533645</v>
      </c>
      <c r="O501" s="10">
        <v>936</v>
      </c>
      <c r="P501" s="10">
        <v>934</v>
      </c>
      <c r="Q501" s="43">
        <v>1078638</v>
      </c>
      <c r="R501" s="10">
        <v>16642</v>
      </c>
      <c r="S501" s="43">
        <v>45716949</v>
      </c>
    </row>
    <row r="502" spans="2:19" s="1" customFormat="1" ht="9.75" customHeight="1">
      <c r="B502" s="17"/>
      <c r="C502" s="93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2:19" s="1" customFormat="1" ht="15" customHeight="1">
      <c r="B503" s="224" t="s">
        <v>2076</v>
      </c>
      <c r="C503" s="224" t="s">
        <v>93</v>
      </c>
      <c r="D503" s="6" t="s">
        <v>1934</v>
      </c>
      <c r="E503" s="7">
        <v>9332</v>
      </c>
      <c r="F503" s="7">
        <v>56275</v>
      </c>
      <c r="G503" s="40">
        <v>31639745</v>
      </c>
      <c r="H503" s="7">
        <v>385</v>
      </c>
      <c r="I503" s="7">
        <v>2053</v>
      </c>
      <c r="J503" s="40">
        <v>514138.40999999992</v>
      </c>
      <c r="K503" s="7">
        <v>288</v>
      </c>
      <c r="L503" s="7">
        <v>2046</v>
      </c>
      <c r="M503" s="7">
        <v>2258</v>
      </c>
      <c r="N503" s="40">
        <v>2476780</v>
      </c>
      <c r="O503" s="7">
        <v>1297</v>
      </c>
      <c r="P503" s="7">
        <v>1297</v>
      </c>
      <c r="Q503" s="40">
        <v>1451701</v>
      </c>
      <c r="R503" s="7">
        <v>12675</v>
      </c>
      <c r="S503" s="40">
        <v>35568226</v>
      </c>
    </row>
    <row r="504" spans="2:19" s="1" customFormat="1" ht="15" customHeight="1">
      <c r="B504" s="224"/>
      <c r="C504" s="224"/>
      <c r="D504" s="6" t="s">
        <v>1936</v>
      </c>
      <c r="E504" s="7">
        <v>187</v>
      </c>
      <c r="F504" s="7">
        <v>571</v>
      </c>
      <c r="G504" s="40">
        <v>123725</v>
      </c>
      <c r="H504" s="7"/>
      <c r="I504" s="7">
        <v>0</v>
      </c>
      <c r="J504" s="40"/>
      <c r="K504" s="7"/>
      <c r="L504" s="7"/>
      <c r="M504" s="7"/>
      <c r="N504" s="40"/>
      <c r="O504" s="7"/>
      <c r="P504" s="7"/>
      <c r="Q504" s="40"/>
      <c r="R504" s="7">
        <v>187</v>
      </c>
      <c r="S504" s="40">
        <v>123725</v>
      </c>
    </row>
    <row r="505" spans="2:19" s="1" customFormat="1" ht="15" customHeight="1">
      <c r="B505" s="224"/>
      <c r="C505" s="224" t="s">
        <v>94</v>
      </c>
      <c r="D505" s="6" t="s">
        <v>1934</v>
      </c>
      <c r="E505" s="7">
        <v>5466</v>
      </c>
      <c r="F505" s="7">
        <v>34678</v>
      </c>
      <c r="G505" s="40">
        <v>18139784</v>
      </c>
      <c r="H505" s="7">
        <v>172</v>
      </c>
      <c r="I505" s="7">
        <v>918</v>
      </c>
      <c r="J505" s="40">
        <v>198789.30999999994</v>
      </c>
      <c r="K505" s="7">
        <v>140</v>
      </c>
      <c r="L505" s="7">
        <v>1022</v>
      </c>
      <c r="M505" s="7">
        <v>1217</v>
      </c>
      <c r="N505" s="40">
        <v>1512598</v>
      </c>
      <c r="O505" s="7">
        <v>153</v>
      </c>
      <c r="P505" s="7">
        <v>153</v>
      </c>
      <c r="Q505" s="40">
        <v>183013</v>
      </c>
      <c r="R505" s="7">
        <v>6641</v>
      </c>
      <c r="S505" s="40">
        <v>19835395</v>
      </c>
    </row>
    <row r="506" spans="2:19" s="1" customFormat="1" ht="15" customHeight="1">
      <c r="B506" s="224"/>
      <c r="C506" s="224"/>
      <c r="D506" s="6" t="s">
        <v>1936</v>
      </c>
      <c r="E506" s="7">
        <v>336</v>
      </c>
      <c r="F506" s="7">
        <v>3201</v>
      </c>
      <c r="G506" s="40">
        <v>830620</v>
      </c>
      <c r="H506" s="7"/>
      <c r="I506" s="7">
        <v>0</v>
      </c>
      <c r="J506" s="40"/>
      <c r="K506" s="7"/>
      <c r="L506" s="7"/>
      <c r="M506" s="7"/>
      <c r="N506" s="40"/>
      <c r="O506" s="7"/>
      <c r="P506" s="7"/>
      <c r="Q506" s="40"/>
      <c r="R506" s="7">
        <v>336</v>
      </c>
      <c r="S506" s="40">
        <v>830620</v>
      </c>
    </row>
    <row r="507" spans="2:19" s="1" customFormat="1" ht="15" customHeight="1">
      <c r="B507" s="224"/>
      <c r="C507" s="224" t="s">
        <v>95</v>
      </c>
      <c r="D507" s="6" t="s">
        <v>1934</v>
      </c>
      <c r="E507" s="7">
        <v>262</v>
      </c>
      <c r="F507" s="7">
        <v>5630</v>
      </c>
      <c r="G507" s="40">
        <v>1018265</v>
      </c>
      <c r="H507" s="7">
        <v>34</v>
      </c>
      <c r="I507" s="7">
        <v>1176</v>
      </c>
      <c r="J507" s="40">
        <v>126565.56</v>
      </c>
      <c r="K507" s="7">
        <v>39</v>
      </c>
      <c r="L507" s="7">
        <v>8</v>
      </c>
      <c r="M507" s="7">
        <v>12</v>
      </c>
      <c r="N507" s="40">
        <v>2291</v>
      </c>
      <c r="O507" s="7"/>
      <c r="P507" s="7"/>
      <c r="Q507" s="40"/>
      <c r="R507" s="7">
        <v>270</v>
      </c>
      <c r="S507" s="40">
        <v>1020556</v>
      </c>
    </row>
    <row r="508" spans="2:19" s="1" customFormat="1" ht="15" customHeight="1">
      <c r="B508" s="224"/>
      <c r="C508" s="224"/>
      <c r="D508" s="6" t="s">
        <v>1936</v>
      </c>
      <c r="E508" s="7">
        <v>2</v>
      </c>
      <c r="F508" s="7">
        <v>7</v>
      </c>
      <c r="G508" s="40">
        <v>1280</v>
      </c>
      <c r="H508" s="7"/>
      <c r="I508" s="7">
        <v>0</v>
      </c>
      <c r="J508" s="40"/>
      <c r="K508" s="7"/>
      <c r="L508" s="7"/>
      <c r="M508" s="7"/>
      <c r="N508" s="40"/>
      <c r="O508" s="7"/>
      <c r="P508" s="7"/>
      <c r="Q508" s="40"/>
      <c r="R508" s="7">
        <v>2</v>
      </c>
      <c r="S508" s="40">
        <v>1280</v>
      </c>
    </row>
    <row r="509" spans="2:19" s="1" customFormat="1" ht="15" customHeight="1">
      <c r="B509" s="224"/>
      <c r="C509" s="224" t="s">
        <v>97</v>
      </c>
      <c r="D509" s="6" t="s">
        <v>1934</v>
      </c>
      <c r="E509" s="7">
        <v>422</v>
      </c>
      <c r="F509" s="7">
        <v>5099</v>
      </c>
      <c r="G509" s="40">
        <v>1359235</v>
      </c>
      <c r="H509" s="7">
        <v>13</v>
      </c>
      <c r="I509" s="7">
        <v>192</v>
      </c>
      <c r="J509" s="40">
        <v>19504.419999999998</v>
      </c>
      <c r="K509" s="7">
        <v>52</v>
      </c>
      <c r="L509" s="7">
        <v>16</v>
      </c>
      <c r="M509" s="7">
        <v>28</v>
      </c>
      <c r="N509" s="40">
        <v>5251</v>
      </c>
      <c r="O509" s="7"/>
      <c r="P509" s="7"/>
      <c r="Q509" s="40"/>
      <c r="R509" s="7">
        <v>438</v>
      </c>
      <c r="S509" s="40">
        <v>1364486</v>
      </c>
    </row>
    <row r="510" spans="2:19" s="1" customFormat="1" ht="15" customHeight="1">
      <c r="B510" s="224"/>
      <c r="C510" s="224"/>
      <c r="D510" s="6" t="s">
        <v>1936</v>
      </c>
      <c r="E510" s="7">
        <v>2</v>
      </c>
      <c r="F510" s="7">
        <v>7</v>
      </c>
      <c r="G510" s="40">
        <v>1155</v>
      </c>
      <c r="H510" s="7"/>
      <c r="I510" s="7">
        <v>0</v>
      </c>
      <c r="J510" s="40"/>
      <c r="K510" s="7"/>
      <c r="L510" s="7"/>
      <c r="M510" s="7"/>
      <c r="N510" s="40"/>
      <c r="O510" s="7"/>
      <c r="P510" s="7"/>
      <c r="Q510" s="40"/>
      <c r="R510" s="7">
        <v>2</v>
      </c>
      <c r="S510" s="40">
        <v>1155</v>
      </c>
    </row>
    <row r="511" spans="2:19" s="1" customFormat="1" ht="15" customHeight="1">
      <c r="B511" s="224"/>
      <c r="C511" s="224" t="s">
        <v>107</v>
      </c>
      <c r="D511" s="6" t="s">
        <v>1935</v>
      </c>
      <c r="E511" s="7">
        <v>438</v>
      </c>
      <c r="F511" s="7">
        <v>10769</v>
      </c>
      <c r="G511" s="40">
        <v>3173384</v>
      </c>
      <c r="H511" s="7">
        <v>88</v>
      </c>
      <c r="I511" s="7">
        <v>454</v>
      </c>
      <c r="J511" s="40">
        <v>78626.540000000037</v>
      </c>
      <c r="K511" s="7"/>
      <c r="L511" s="7"/>
      <c r="M511" s="7"/>
      <c r="N511" s="40"/>
      <c r="O511" s="7"/>
      <c r="P511" s="7"/>
      <c r="Q511" s="40"/>
      <c r="R511" s="7">
        <v>438</v>
      </c>
      <c r="S511" s="40">
        <v>3173384</v>
      </c>
    </row>
    <row r="512" spans="2:19" s="1" customFormat="1" ht="15" customHeight="1">
      <c r="B512" s="224"/>
      <c r="C512" s="224"/>
      <c r="D512" s="6" t="s">
        <v>1936</v>
      </c>
      <c r="E512" s="7">
        <v>74</v>
      </c>
      <c r="F512" s="7">
        <v>1705</v>
      </c>
      <c r="G512" s="40">
        <v>264963</v>
      </c>
      <c r="H512" s="7"/>
      <c r="I512" s="7">
        <v>0</v>
      </c>
      <c r="J512" s="40"/>
      <c r="K512" s="7"/>
      <c r="L512" s="7"/>
      <c r="M512" s="7"/>
      <c r="N512" s="40"/>
      <c r="O512" s="7"/>
      <c r="P512" s="7"/>
      <c r="Q512" s="40"/>
      <c r="R512" s="7">
        <v>74</v>
      </c>
      <c r="S512" s="40">
        <v>264963</v>
      </c>
    </row>
    <row r="513" spans="2:19" s="1" customFormat="1" ht="15" customHeight="1">
      <c r="B513" s="224"/>
      <c r="C513" s="224" t="s">
        <v>108</v>
      </c>
      <c r="D513" s="6" t="s">
        <v>1934</v>
      </c>
      <c r="E513" s="7">
        <v>8289</v>
      </c>
      <c r="F513" s="7">
        <v>51019</v>
      </c>
      <c r="G513" s="40">
        <v>29311676</v>
      </c>
      <c r="H513" s="7">
        <v>326</v>
      </c>
      <c r="I513" s="7">
        <v>1739</v>
      </c>
      <c r="J513" s="40">
        <v>441476.73</v>
      </c>
      <c r="K513" s="7">
        <v>226</v>
      </c>
      <c r="L513" s="7">
        <v>1972</v>
      </c>
      <c r="M513" s="7">
        <v>2197</v>
      </c>
      <c r="N513" s="40">
        <v>2983928</v>
      </c>
      <c r="O513" s="7">
        <v>1019</v>
      </c>
      <c r="P513" s="7">
        <v>1019</v>
      </c>
      <c r="Q513" s="40">
        <v>1563547</v>
      </c>
      <c r="R513" s="7">
        <v>11280</v>
      </c>
      <c r="S513" s="40">
        <v>33859151</v>
      </c>
    </row>
    <row r="514" spans="2:19" s="1" customFormat="1" ht="15" customHeight="1">
      <c r="B514" s="224"/>
      <c r="C514" s="224"/>
      <c r="D514" s="6" t="s">
        <v>1936</v>
      </c>
      <c r="E514" s="7">
        <v>112</v>
      </c>
      <c r="F514" s="7">
        <v>331</v>
      </c>
      <c r="G514" s="40">
        <v>74459</v>
      </c>
      <c r="H514" s="7"/>
      <c r="I514" s="7">
        <v>0</v>
      </c>
      <c r="J514" s="40"/>
      <c r="K514" s="7"/>
      <c r="L514" s="7"/>
      <c r="M514" s="7"/>
      <c r="N514" s="40"/>
      <c r="O514" s="7"/>
      <c r="P514" s="7"/>
      <c r="Q514" s="40"/>
      <c r="R514" s="7">
        <v>112</v>
      </c>
      <c r="S514" s="40">
        <v>74459</v>
      </c>
    </row>
    <row r="515" spans="2:19" s="1" customFormat="1" ht="15" customHeight="1">
      <c r="B515" s="226" t="s">
        <v>2077</v>
      </c>
      <c r="C515" s="226"/>
      <c r="D515" s="226"/>
      <c r="E515" s="10">
        <v>24922</v>
      </c>
      <c r="F515" s="10">
        <v>169292</v>
      </c>
      <c r="G515" s="43">
        <v>85938291</v>
      </c>
      <c r="H515" s="10">
        <v>1018</v>
      </c>
      <c r="I515" s="10">
        <v>6532</v>
      </c>
      <c r="J515" s="43">
        <v>1379100.9699999997</v>
      </c>
      <c r="K515" s="10">
        <v>745</v>
      </c>
      <c r="L515" s="10">
        <v>5064</v>
      </c>
      <c r="M515" s="10">
        <v>5712</v>
      </c>
      <c r="N515" s="43">
        <v>6980848</v>
      </c>
      <c r="O515" s="10">
        <v>2469</v>
      </c>
      <c r="P515" s="10">
        <v>2469</v>
      </c>
      <c r="Q515" s="43">
        <v>3198261</v>
      </c>
      <c r="R515" s="10">
        <v>32455</v>
      </c>
      <c r="S515" s="43">
        <v>96117400</v>
      </c>
    </row>
    <row r="516" spans="2:19" s="1" customFormat="1" ht="9.75" customHeight="1">
      <c r="B516" s="17"/>
      <c r="C516" s="93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2:19" s="1" customFormat="1" ht="15" customHeight="1">
      <c r="B517" s="224" t="s">
        <v>2078</v>
      </c>
      <c r="C517" s="224" t="s">
        <v>132</v>
      </c>
      <c r="D517" s="6" t="s">
        <v>1934</v>
      </c>
      <c r="E517" s="7">
        <v>5289</v>
      </c>
      <c r="F517" s="7">
        <v>40196</v>
      </c>
      <c r="G517" s="40">
        <v>19663771</v>
      </c>
      <c r="H517" s="7">
        <v>240</v>
      </c>
      <c r="I517" s="7">
        <v>1473</v>
      </c>
      <c r="J517" s="40">
        <v>260482.27</v>
      </c>
      <c r="K517" s="7">
        <v>222</v>
      </c>
      <c r="L517" s="7">
        <v>578</v>
      </c>
      <c r="M517" s="7">
        <v>806</v>
      </c>
      <c r="N517" s="40">
        <v>642299</v>
      </c>
      <c r="O517" s="7">
        <v>812</v>
      </c>
      <c r="P517" s="7">
        <v>916</v>
      </c>
      <c r="Q517" s="40">
        <v>1125054</v>
      </c>
      <c r="R517" s="7">
        <v>6679</v>
      </c>
      <c r="S517" s="40">
        <v>21431124</v>
      </c>
    </row>
    <row r="518" spans="2:19" s="1" customFormat="1" ht="15" customHeight="1">
      <c r="B518" s="224"/>
      <c r="C518" s="224"/>
      <c r="D518" s="6" t="s">
        <v>1935</v>
      </c>
      <c r="E518" s="7">
        <v>45</v>
      </c>
      <c r="F518" s="7">
        <v>744</v>
      </c>
      <c r="G518" s="40">
        <v>189649</v>
      </c>
      <c r="H518" s="7">
        <v>4</v>
      </c>
      <c r="I518" s="7">
        <v>25</v>
      </c>
      <c r="J518" s="40">
        <v>3904.119999999999</v>
      </c>
      <c r="K518" s="7"/>
      <c r="L518" s="7"/>
      <c r="M518" s="7"/>
      <c r="N518" s="40"/>
      <c r="O518" s="7"/>
      <c r="P518" s="7"/>
      <c r="Q518" s="40"/>
      <c r="R518" s="7">
        <v>45</v>
      </c>
      <c r="S518" s="40">
        <v>189649</v>
      </c>
    </row>
    <row r="519" spans="2:19" s="1" customFormat="1" ht="15" customHeight="1">
      <c r="B519" s="224"/>
      <c r="C519" s="224"/>
      <c r="D519" s="6" t="s">
        <v>1936</v>
      </c>
      <c r="E519" s="7">
        <v>139</v>
      </c>
      <c r="F519" s="7">
        <v>410</v>
      </c>
      <c r="G519" s="40">
        <v>107983</v>
      </c>
      <c r="H519" s="7"/>
      <c r="I519" s="7">
        <v>0</v>
      </c>
      <c r="J519" s="40"/>
      <c r="K519" s="7"/>
      <c r="L519" s="7"/>
      <c r="M519" s="7"/>
      <c r="N519" s="40"/>
      <c r="O519" s="7"/>
      <c r="P519" s="7"/>
      <c r="Q519" s="40"/>
      <c r="R519" s="7">
        <v>139</v>
      </c>
      <c r="S519" s="40">
        <v>107983</v>
      </c>
    </row>
    <row r="520" spans="2:19" s="1" customFormat="1" ht="15" customHeight="1">
      <c r="B520" s="224"/>
      <c r="C520" s="224" t="s">
        <v>176</v>
      </c>
      <c r="D520" s="6" t="s">
        <v>1934</v>
      </c>
      <c r="E520" s="7">
        <v>16816</v>
      </c>
      <c r="F520" s="7">
        <v>130157</v>
      </c>
      <c r="G520" s="40">
        <v>67479819</v>
      </c>
      <c r="H520" s="7">
        <v>1125</v>
      </c>
      <c r="I520" s="7">
        <v>7765</v>
      </c>
      <c r="J520" s="40">
        <v>1836099.9400000004</v>
      </c>
      <c r="K520" s="7">
        <v>738</v>
      </c>
      <c r="L520" s="7">
        <v>2013</v>
      </c>
      <c r="M520" s="7">
        <v>2785</v>
      </c>
      <c r="N520" s="40">
        <v>2146707</v>
      </c>
      <c r="O520" s="7">
        <v>3087</v>
      </c>
      <c r="P520" s="7">
        <v>3613</v>
      </c>
      <c r="Q520" s="40">
        <v>3944180</v>
      </c>
      <c r="R520" s="7">
        <v>21916</v>
      </c>
      <c r="S520" s="40">
        <v>73570706</v>
      </c>
    </row>
    <row r="521" spans="2:19" s="1" customFormat="1" ht="15" customHeight="1">
      <c r="B521" s="224"/>
      <c r="C521" s="224"/>
      <c r="D521" s="6" t="s">
        <v>1935</v>
      </c>
      <c r="E521" s="7">
        <v>517</v>
      </c>
      <c r="F521" s="7">
        <v>12407</v>
      </c>
      <c r="G521" s="40">
        <v>3610921</v>
      </c>
      <c r="H521" s="7">
        <v>121</v>
      </c>
      <c r="I521" s="7">
        <v>794</v>
      </c>
      <c r="J521" s="40">
        <v>131257.32999999996</v>
      </c>
      <c r="K521" s="7"/>
      <c r="L521" s="7"/>
      <c r="M521" s="7"/>
      <c r="N521" s="40"/>
      <c r="O521" s="7"/>
      <c r="P521" s="7"/>
      <c r="Q521" s="40"/>
      <c r="R521" s="7">
        <v>517</v>
      </c>
      <c r="S521" s="40">
        <v>3610921</v>
      </c>
    </row>
    <row r="522" spans="2:19" s="1" customFormat="1" ht="15" customHeight="1">
      <c r="B522" s="224"/>
      <c r="C522" s="224"/>
      <c r="D522" s="6" t="s">
        <v>1936</v>
      </c>
      <c r="E522" s="7">
        <v>881</v>
      </c>
      <c r="F522" s="7">
        <v>7805</v>
      </c>
      <c r="G522" s="40">
        <v>1826024</v>
      </c>
      <c r="H522" s="7">
        <v>1</v>
      </c>
      <c r="I522" s="7">
        <v>1</v>
      </c>
      <c r="J522" s="40">
        <v>94.399999999999636</v>
      </c>
      <c r="K522" s="7"/>
      <c r="L522" s="7"/>
      <c r="M522" s="7"/>
      <c r="N522" s="40"/>
      <c r="O522" s="7"/>
      <c r="P522" s="7"/>
      <c r="Q522" s="40"/>
      <c r="R522" s="7">
        <v>881</v>
      </c>
      <c r="S522" s="40">
        <v>1826024</v>
      </c>
    </row>
    <row r="523" spans="2:19" s="1" customFormat="1" ht="15" customHeight="1">
      <c r="B523" s="226" t="s">
        <v>2079</v>
      </c>
      <c r="C523" s="226"/>
      <c r="D523" s="226"/>
      <c r="E523" s="10">
        <v>23687</v>
      </c>
      <c r="F523" s="10">
        <v>191719</v>
      </c>
      <c r="G523" s="43">
        <v>92878167</v>
      </c>
      <c r="H523" s="10">
        <v>1491</v>
      </c>
      <c r="I523" s="10">
        <v>10058</v>
      </c>
      <c r="J523" s="43">
        <v>2231838.0600000005</v>
      </c>
      <c r="K523" s="10">
        <v>960</v>
      </c>
      <c r="L523" s="10">
        <v>2591</v>
      </c>
      <c r="M523" s="10">
        <v>3591</v>
      </c>
      <c r="N523" s="43">
        <v>2789006</v>
      </c>
      <c r="O523" s="10">
        <v>3899</v>
      </c>
      <c r="P523" s="10">
        <v>4529</v>
      </c>
      <c r="Q523" s="43">
        <v>5069234</v>
      </c>
      <c r="R523" s="10">
        <v>30177</v>
      </c>
      <c r="S523" s="43">
        <v>100736407</v>
      </c>
    </row>
    <row r="524" spans="2:19" s="1" customFormat="1" ht="9.75" customHeight="1">
      <c r="B524" s="17"/>
      <c r="C524" s="93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2:19" s="1" customFormat="1" ht="15" customHeight="1">
      <c r="B525" s="224" t="s">
        <v>2080</v>
      </c>
      <c r="C525" s="224" t="s">
        <v>122</v>
      </c>
      <c r="D525" s="6" t="s">
        <v>1934</v>
      </c>
      <c r="E525" s="7">
        <v>11518</v>
      </c>
      <c r="F525" s="7">
        <v>90217</v>
      </c>
      <c r="G525" s="40">
        <v>43034071</v>
      </c>
      <c r="H525" s="7">
        <v>857</v>
      </c>
      <c r="I525" s="7">
        <v>6135</v>
      </c>
      <c r="J525" s="40">
        <v>1585327.27</v>
      </c>
      <c r="K525" s="7">
        <v>622</v>
      </c>
      <c r="L525" s="7">
        <v>2092</v>
      </c>
      <c r="M525" s="7">
        <v>2543</v>
      </c>
      <c r="N525" s="40">
        <v>2522971</v>
      </c>
      <c r="O525" s="7">
        <v>1997</v>
      </c>
      <c r="P525" s="7">
        <v>3219</v>
      </c>
      <c r="Q525" s="40">
        <v>2246802</v>
      </c>
      <c r="R525" s="7">
        <v>15607</v>
      </c>
      <c r="S525" s="40">
        <v>47803844</v>
      </c>
    </row>
    <row r="526" spans="2:19" s="1" customFormat="1" ht="15" customHeight="1">
      <c r="B526" s="224"/>
      <c r="C526" s="224"/>
      <c r="D526" s="6" t="s">
        <v>1936</v>
      </c>
      <c r="E526" s="7">
        <v>330</v>
      </c>
      <c r="F526" s="7">
        <v>955</v>
      </c>
      <c r="G526" s="40">
        <v>224859</v>
      </c>
      <c r="H526" s="7"/>
      <c r="I526" s="7">
        <v>0</v>
      </c>
      <c r="J526" s="40"/>
      <c r="K526" s="7"/>
      <c r="L526" s="7"/>
      <c r="M526" s="7"/>
      <c r="N526" s="40"/>
      <c r="O526" s="7"/>
      <c r="P526" s="7"/>
      <c r="Q526" s="40"/>
      <c r="R526" s="7">
        <v>330</v>
      </c>
      <c r="S526" s="40">
        <v>224859</v>
      </c>
    </row>
    <row r="527" spans="2:19" s="1" customFormat="1" ht="15" customHeight="1">
      <c r="B527" s="224"/>
      <c r="C527" s="14" t="s">
        <v>123</v>
      </c>
      <c r="D527" s="6" t="s">
        <v>1935</v>
      </c>
      <c r="E527" s="7">
        <v>1241</v>
      </c>
      <c r="F527" s="7">
        <v>25550</v>
      </c>
      <c r="G527" s="40">
        <v>7318372</v>
      </c>
      <c r="H527" s="7">
        <v>214</v>
      </c>
      <c r="I527" s="7">
        <v>1136</v>
      </c>
      <c r="J527" s="40">
        <v>189415.3899999999</v>
      </c>
      <c r="K527" s="7"/>
      <c r="L527" s="7"/>
      <c r="M527" s="7"/>
      <c r="N527" s="40"/>
      <c r="O527" s="7"/>
      <c r="P527" s="7"/>
      <c r="Q527" s="40"/>
      <c r="R527" s="7">
        <v>1241</v>
      </c>
      <c r="S527" s="40">
        <v>7318372</v>
      </c>
    </row>
    <row r="528" spans="2:19" s="1" customFormat="1" ht="15" customHeight="1">
      <c r="B528" s="226" t="s">
        <v>2081</v>
      </c>
      <c r="C528" s="226"/>
      <c r="D528" s="226"/>
      <c r="E528" s="10">
        <v>13089</v>
      </c>
      <c r="F528" s="10">
        <v>116722</v>
      </c>
      <c r="G528" s="43">
        <v>50577302</v>
      </c>
      <c r="H528" s="10">
        <v>1071</v>
      </c>
      <c r="I528" s="10">
        <v>7271</v>
      </c>
      <c r="J528" s="43">
        <v>1774742.66</v>
      </c>
      <c r="K528" s="10">
        <v>622</v>
      </c>
      <c r="L528" s="10">
        <v>2092</v>
      </c>
      <c r="M528" s="10">
        <v>2543</v>
      </c>
      <c r="N528" s="43">
        <v>2522971</v>
      </c>
      <c r="O528" s="10">
        <v>1997</v>
      </c>
      <c r="P528" s="10">
        <v>3219</v>
      </c>
      <c r="Q528" s="43">
        <v>2246802</v>
      </c>
      <c r="R528" s="10">
        <v>17178</v>
      </c>
      <c r="S528" s="43">
        <v>55347075</v>
      </c>
    </row>
    <row r="529" spans="2:19" s="1" customFormat="1" ht="9.75" customHeight="1">
      <c r="B529" s="17"/>
      <c r="C529" s="93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2:19" s="1" customFormat="1" ht="15" customHeight="1">
      <c r="B530" s="224" t="s">
        <v>2082</v>
      </c>
      <c r="C530" s="224" t="s">
        <v>18</v>
      </c>
      <c r="D530" s="6" t="s">
        <v>1934</v>
      </c>
      <c r="E530" s="7">
        <v>2917</v>
      </c>
      <c r="F530" s="7">
        <v>28363</v>
      </c>
      <c r="G530" s="40">
        <v>11937932</v>
      </c>
      <c r="H530" s="7">
        <v>165</v>
      </c>
      <c r="I530" s="7">
        <v>1460</v>
      </c>
      <c r="J530" s="40">
        <v>288711.34999999998</v>
      </c>
      <c r="K530" s="7">
        <v>135</v>
      </c>
      <c r="L530" s="7">
        <v>881</v>
      </c>
      <c r="M530" s="7">
        <v>1042</v>
      </c>
      <c r="N530" s="40">
        <v>1119610</v>
      </c>
      <c r="O530" s="7">
        <v>1375</v>
      </c>
      <c r="P530" s="7">
        <v>1575</v>
      </c>
      <c r="Q530" s="40">
        <v>2042561</v>
      </c>
      <c r="R530" s="7">
        <v>5173</v>
      </c>
      <c r="S530" s="40">
        <v>15100103</v>
      </c>
    </row>
    <row r="531" spans="2:19" s="1" customFormat="1" ht="15" customHeight="1">
      <c r="B531" s="224"/>
      <c r="C531" s="224"/>
      <c r="D531" s="6" t="s">
        <v>1936</v>
      </c>
      <c r="E531" s="7">
        <v>95</v>
      </c>
      <c r="F531" s="7">
        <v>243</v>
      </c>
      <c r="G531" s="40">
        <v>72401</v>
      </c>
      <c r="H531" s="7"/>
      <c r="I531" s="7">
        <v>0</v>
      </c>
      <c r="J531" s="40"/>
      <c r="K531" s="7"/>
      <c r="L531" s="7"/>
      <c r="M531" s="7"/>
      <c r="N531" s="40"/>
      <c r="O531" s="7"/>
      <c r="P531" s="7"/>
      <c r="Q531" s="40"/>
      <c r="R531" s="7">
        <v>95</v>
      </c>
      <c r="S531" s="40">
        <v>72401</v>
      </c>
    </row>
    <row r="532" spans="2:19" s="1" customFormat="1" ht="15" customHeight="1">
      <c r="B532" s="224"/>
      <c r="C532" s="224" t="s">
        <v>21</v>
      </c>
      <c r="D532" s="6" t="s">
        <v>1934</v>
      </c>
      <c r="E532" s="7"/>
      <c r="F532" s="7"/>
      <c r="G532" s="40"/>
      <c r="H532" s="7"/>
      <c r="I532" s="7"/>
      <c r="J532" s="40"/>
      <c r="K532" s="7"/>
      <c r="L532" s="7"/>
      <c r="M532" s="7"/>
      <c r="N532" s="40"/>
      <c r="O532" s="7">
        <v>325</v>
      </c>
      <c r="P532" s="7">
        <v>448</v>
      </c>
      <c r="Q532" s="40">
        <v>81170</v>
      </c>
      <c r="R532" s="7">
        <v>325</v>
      </c>
      <c r="S532" s="40">
        <v>81170</v>
      </c>
    </row>
    <row r="533" spans="2:19" s="1" customFormat="1" ht="15" customHeight="1">
      <c r="B533" s="224"/>
      <c r="C533" s="224"/>
      <c r="D533" s="6" t="s">
        <v>1935</v>
      </c>
      <c r="E533" s="7">
        <v>815</v>
      </c>
      <c r="F533" s="7">
        <v>17927</v>
      </c>
      <c r="G533" s="40">
        <v>5530890</v>
      </c>
      <c r="H533" s="7">
        <v>61</v>
      </c>
      <c r="I533" s="7">
        <v>363</v>
      </c>
      <c r="J533" s="40">
        <v>62262.209999999963</v>
      </c>
      <c r="K533" s="7"/>
      <c r="L533" s="7"/>
      <c r="M533" s="7"/>
      <c r="N533" s="40"/>
      <c r="O533" s="7"/>
      <c r="P533" s="7"/>
      <c r="Q533" s="40"/>
      <c r="R533" s="7">
        <v>815</v>
      </c>
      <c r="S533" s="40">
        <v>5530890</v>
      </c>
    </row>
    <row r="534" spans="2:19" s="1" customFormat="1" ht="15" customHeight="1">
      <c r="B534" s="224"/>
      <c r="C534" s="224"/>
      <c r="D534" s="6" t="s">
        <v>1936</v>
      </c>
      <c r="E534" s="7">
        <v>223</v>
      </c>
      <c r="F534" s="7">
        <v>3096</v>
      </c>
      <c r="G534" s="40">
        <v>773226</v>
      </c>
      <c r="H534" s="7"/>
      <c r="I534" s="7">
        <v>0</v>
      </c>
      <c r="J534" s="40"/>
      <c r="K534" s="7"/>
      <c r="L534" s="7"/>
      <c r="M534" s="7"/>
      <c r="N534" s="40"/>
      <c r="O534" s="7"/>
      <c r="P534" s="7"/>
      <c r="Q534" s="40"/>
      <c r="R534" s="7">
        <v>223</v>
      </c>
      <c r="S534" s="40">
        <v>773226</v>
      </c>
    </row>
    <row r="535" spans="2:19" s="1" customFormat="1" ht="15" customHeight="1">
      <c r="B535" s="224"/>
      <c r="C535" s="224" t="s">
        <v>22</v>
      </c>
      <c r="D535" s="6" t="s">
        <v>1934</v>
      </c>
      <c r="E535" s="7">
        <v>1368</v>
      </c>
      <c r="F535" s="7">
        <v>15844</v>
      </c>
      <c r="G535" s="40">
        <v>5544711</v>
      </c>
      <c r="H535" s="7">
        <v>127</v>
      </c>
      <c r="I535" s="7">
        <v>1192</v>
      </c>
      <c r="J535" s="40">
        <v>228535.21999999997</v>
      </c>
      <c r="K535" s="7">
        <v>72</v>
      </c>
      <c r="L535" s="7">
        <v>352</v>
      </c>
      <c r="M535" s="7">
        <v>406</v>
      </c>
      <c r="N535" s="40">
        <v>419638</v>
      </c>
      <c r="O535" s="7">
        <v>272</v>
      </c>
      <c r="P535" s="7">
        <v>283</v>
      </c>
      <c r="Q535" s="40">
        <v>286177</v>
      </c>
      <c r="R535" s="7">
        <v>1992</v>
      </c>
      <c r="S535" s="40">
        <v>6250526</v>
      </c>
    </row>
    <row r="536" spans="2:19" s="1" customFormat="1" ht="15" customHeight="1">
      <c r="B536" s="224"/>
      <c r="C536" s="224"/>
      <c r="D536" s="6" t="s">
        <v>1935</v>
      </c>
      <c r="E536" s="7">
        <v>66</v>
      </c>
      <c r="F536" s="7">
        <v>1689</v>
      </c>
      <c r="G536" s="40">
        <v>404852</v>
      </c>
      <c r="H536" s="7">
        <v>27</v>
      </c>
      <c r="I536" s="7">
        <v>396</v>
      </c>
      <c r="J536" s="40">
        <v>60852.010000000009</v>
      </c>
      <c r="K536" s="7"/>
      <c r="L536" s="7"/>
      <c r="M536" s="7"/>
      <c r="N536" s="40"/>
      <c r="O536" s="7"/>
      <c r="P536" s="7"/>
      <c r="Q536" s="40"/>
      <c r="R536" s="7">
        <v>66</v>
      </c>
      <c r="S536" s="40">
        <v>404852</v>
      </c>
    </row>
    <row r="537" spans="2:19" s="1" customFormat="1" ht="15" customHeight="1">
      <c r="B537" s="224"/>
      <c r="C537" s="224"/>
      <c r="D537" s="6" t="s">
        <v>1936</v>
      </c>
      <c r="E537" s="7">
        <v>207</v>
      </c>
      <c r="F537" s="7">
        <v>4364</v>
      </c>
      <c r="G537" s="40">
        <v>679740</v>
      </c>
      <c r="H537" s="7">
        <v>3</v>
      </c>
      <c r="I537" s="7">
        <v>62</v>
      </c>
      <c r="J537" s="40">
        <v>5833.7999999999993</v>
      </c>
      <c r="K537" s="7"/>
      <c r="L537" s="7"/>
      <c r="M537" s="7"/>
      <c r="N537" s="40"/>
      <c r="O537" s="7"/>
      <c r="P537" s="7"/>
      <c r="Q537" s="40"/>
      <c r="R537" s="7">
        <v>207</v>
      </c>
      <c r="S537" s="40">
        <v>679740</v>
      </c>
    </row>
    <row r="538" spans="2:19" s="1" customFormat="1" ht="15" customHeight="1">
      <c r="B538" s="224"/>
      <c r="C538" s="224" t="s">
        <v>170</v>
      </c>
      <c r="D538" s="6" t="s">
        <v>1934</v>
      </c>
      <c r="E538" s="7">
        <v>16421</v>
      </c>
      <c r="F538" s="7">
        <v>134458</v>
      </c>
      <c r="G538" s="40">
        <v>66520858</v>
      </c>
      <c r="H538" s="7">
        <v>1146</v>
      </c>
      <c r="I538" s="7">
        <v>8909</v>
      </c>
      <c r="J538" s="40">
        <v>2116038.0099999998</v>
      </c>
      <c r="K538" s="7">
        <v>790</v>
      </c>
      <c r="L538" s="7">
        <v>2248</v>
      </c>
      <c r="M538" s="7">
        <v>2874</v>
      </c>
      <c r="N538" s="40">
        <v>2589871</v>
      </c>
      <c r="O538" s="7">
        <v>3572</v>
      </c>
      <c r="P538" s="7">
        <v>6526</v>
      </c>
      <c r="Q538" s="40">
        <v>3787759</v>
      </c>
      <c r="R538" s="7">
        <v>22241</v>
      </c>
      <c r="S538" s="40">
        <v>72898488</v>
      </c>
    </row>
    <row r="539" spans="2:19" s="1" customFormat="1" ht="15" customHeight="1">
      <c r="B539" s="224"/>
      <c r="C539" s="224"/>
      <c r="D539" s="6" t="s">
        <v>1936</v>
      </c>
      <c r="E539" s="7">
        <v>386</v>
      </c>
      <c r="F539" s="7">
        <v>1085</v>
      </c>
      <c r="G539" s="40">
        <v>264386</v>
      </c>
      <c r="H539" s="7"/>
      <c r="I539" s="7">
        <v>0</v>
      </c>
      <c r="J539" s="40"/>
      <c r="K539" s="7"/>
      <c r="L539" s="7"/>
      <c r="M539" s="7"/>
      <c r="N539" s="40"/>
      <c r="O539" s="7"/>
      <c r="P539" s="7"/>
      <c r="Q539" s="40"/>
      <c r="R539" s="7">
        <v>386</v>
      </c>
      <c r="S539" s="40">
        <v>264386</v>
      </c>
    </row>
    <row r="540" spans="2:19" s="1" customFormat="1" ht="15" customHeight="1">
      <c r="B540" s="226" t="s">
        <v>2083</v>
      </c>
      <c r="C540" s="226"/>
      <c r="D540" s="226"/>
      <c r="E540" s="10">
        <v>22498</v>
      </c>
      <c r="F540" s="10">
        <v>207069</v>
      </c>
      <c r="G540" s="43">
        <v>91728996</v>
      </c>
      <c r="H540" s="10">
        <v>1529</v>
      </c>
      <c r="I540" s="10">
        <v>12382</v>
      </c>
      <c r="J540" s="43">
        <v>2762232.5999999996</v>
      </c>
      <c r="K540" s="10">
        <v>997</v>
      </c>
      <c r="L540" s="10">
        <v>3481</v>
      </c>
      <c r="M540" s="10">
        <v>4322</v>
      </c>
      <c r="N540" s="43">
        <v>4129119</v>
      </c>
      <c r="O540" s="10">
        <v>5544</v>
      </c>
      <c r="P540" s="10">
        <v>8832</v>
      </c>
      <c r="Q540" s="43">
        <v>6197667</v>
      </c>
      <c r="R540" s="10">
        <v>31523</v>
      </c>
      <c r="S540" s="43">
        <v>102055782</v>
      </c>
    </row>
    <row r="541" spans="2:19" s="1" customFormat="1" ht="9.75" customHeight="1">
      <c r="B541" s="17"/>
      <c r="C541" s="93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2:19" s="1" customFormat="1" ht="15" customHeight="1">
      <c r="B542" s="224" t="s">
        <v>2084</v>
      </c>
      <c r="C542" s="14" t="s">
        <v>19</v>
      </c>
      <c r="D542" s="6" t="s">
        <v>1935</v>
      </c>
      <c r="E542" s="7">
        <v>397</v>
      </c>
      <c r="F542" s="7">
        <v>12721</v>
      </c>
      <c r="G542" s="40">
        <v>4104111</v>
      </c>
      <c r="H542" s="7">
        <v>129</v>
      </c>
      <c r="I542" s="7">
        <v>842</v>
      </c>
      <c r="J542" s="40">
        <v>138567.18999999994</v>
      </c>
      <c r="K542" s="7"/>
      <c r="L542" s="7"/>
      <c r="M542" s="7"/>
      <c r="N542" s="40"/>
      <c r="O542" s="7">
        <v>22</v>
      </c>
      <c r="P542" s="7">
        <v>321</v>
      </c>
      <c r="Q542" s="40">
        <v>57361</v>
      </c>
      <c r="R542" s="7">
        <v>419</v>
      </c>
      <c r="S542" s="40">
        <v>4161472</v>
      </c>
    </row>
    <row r="543" spans="2:19" s="1" customFormat="1" ht="15" customHeight="1">
      <c r="B543" s="224"/>
      <c r="C543" s="224" t="s">
        <v>20</v>
      </c>
      <c r="D543" s="6" t="s">
        <v>1934</v>
      </c>
      <c r="E543" s="7">
        <v>8095</v>
      </c>
      <c r="F543" s="7">
        <v>61777</v>
      </c>
      <c r="G543" s="40">
        <v>27923822</v>
      </c>
      <c r="H543" s="7">
        <v>508</v>
      </c>
      <c r="I543" s="7">
        <v>3399</v>
      </c>
      <c r="J543" s="40">
        <v>676195.10000000009</v>
      </c>
      <c r="K543" s="7">
        <v>290</v>
      </c>
      <c r="L543" s="7">
        <v>1289</v>
      </c>
      <c r="M543" s="7">
        <v>1618</v>
      </c>
      <c r="N543" s="40">
        <v>1175711</v>
      </c>
      <c r="O543" s="7">
        <v>908</v>
      </c>
      <c r="P543" s="7">
        <v>1007</v>
      </c>
      <c r="Q543" s="40">
        <v>1022616</v>
      </c>
      <c r="R543" s="7">
        <v>10292</v>
      </c>
      <c r="S543" s="40">
        <v>30122149</v>
      </c>
    </row>
    <row r="544" spans="2:19" s="1" customFormat="1" ht="15" customHeight="1">
      <c r="B544" s="224"/>
      <c r="C544" s="224"/>
      <c r="D544" s="6" t="s">
        <v>1936</v>
      </c>
      <c r="E544" s="7">
        <v>313</v>
      </c>
      <c r="F544" s="7">
        <v>863</v>
      </c>
      <c r="G544" s="40">
        <v>228178</v>
      </c>
      <c r="H544" s="7"/>
      <c r="I544" s="7">
        <v>0</v>
      </c>
      <c r="J544" s="40"/>
      <c r="K544" s="7"/>
      <c r="L544" s="7"/>
      <c r="M544" s="7"/>
      <c r="N544" s="40"/>
      <c r="O544" s="7"/>
      <c r="P544" s="7"/>
      <c r="Q544" s="40"/>
      <c r="R544" s="7">
        <v>313</v>
      </c>
      <c r="S544" s="40">
        <v>228178</v>
      </c>
    </row>
    <row r="545" spans="2:19" s="1" customFormat="1" ht="15" customHeight="1">
      <c r="B545" s="224"/>
      <c r="C545" s="224" t="s">
        <v>171</v>
      </c>
      <c r="D545" s="6" t="s">
        <v>1934</v>
      </c>
      <c r="E545" s="7">
        <v>16407</v>
      </c>
      <c r="F545" s="7">
        <v>149824</v>
      </c>
      <c r="G545" s="40">
        <v>76234603</v>
      </c>
      <c r="H545" s="7">
        <v>1581</v>
      </c>
      <c r="I545" s="7">
        <v>15761</v>
      </c>
      <c r="J545" s="40">
        <v>3397617.97</v>
      </c>
      <c r="K545" s="7">
        <v>696</v>
      </c>
      <c r="L545" s="7">
        <v>2842</v>
      </c>
      <c r="M545" s="7">
        <v>3290</v>
      </c>
      <c r="N545" s="40">
        <v>3431877</v>
      </c>
      <c r="O545" s="7">
        <v>1507</v>
      </c>
      <c r="P545" s="7">
        <v>2465</v>
      </c>
      <c r="Q545" s="40">
        <v>1719901</v>
      </c>
      <c r="R545" s="7">
        <v>20756</v>
      </c>
      <c r="S545" s="40">
        <v>81386381</v>
      </c>
    </row>
    <row r="546" spans="2:19" s="1" customFormat="1" ht="15" customHeight="1">
      <c r="B546" s="224"/>
      <c r="C546" s="224"/>
      <c r="D546" s="6" t="s">
        <v>1935</v>
      </c>
      <c r="E546" s="7">
        <v>424</v>
      </c>
      <c r="F546" s="7">
        <v>7266</v>
      </c>
      <c r="G546" s="40">
        <v>2041405</v>
      </c>
      <c r="H546" s="7">
        <v>63</v>
      </c>
      <c r="I546" s="7">
        <v>409</v>
      </c>
      <c r="J546" s="40">
        <v>70640.399999999965</v>
      </c>
      <c r="K546" s="7"/>
      <c r="L546" s="7"/>
      <c r="M546" s="7"/>
      <c r="N546" s="40"/>
      <c r="O546" s="7"/>
      <c r="P546" s="7"/>
      <c r="Q546" s="40"/>
      <c r="R546" s="7">
        <v>424</v>
      </c>
      <c r="S546" s="40">
        <v>2041405</v>
      </c>
    </row>
    <row r="547" spans="2:19" s="1" customFormat="1" ht="15" customHeight="1">
      <c r="B547" s="224"/>
      <c r="C547" s="224"/>
      <c r="D547" s="6" t="s">
        <v>1936</v>
      </c>
      <c r="E547" s="7">
        <v>396</v>
      </c>
      <c r="F547" s="7">
        <v>1095</v>
      </c>
      <c r="G547" s="40">
        <v>262887</v>
      </c>
      <c r="H547" s="7"/>
      <c r="I547" s="7">
        <v>0</v>
      </c>
      <c r="J547" s="40"/>
      <c r="K547" s="7"/>
      <c r="L547" s="7"/>
      <c r="M547" s="7"/>
      <c r="N547" s="40"/>
      <c r="O547" s="7"/>
      <c r="P547" s="7"/>
      <c r="Q547" s="40"/>
      <c r="R547" s="7">
        <v>396</v>
      </c>
      <c r="S547" s="40">
        <v>262887</v>
      </c>
    </row>
    <row r="548" spans="2:19" s="1" customFormat="1" ht="15" customHeight="1">
      <c r="B548" s="226" t="s">
        <v>2085</v>
      </c>
      <c r="C548" s="226"/>
      <c r="D548" s="226"/>
      <c r="E548" s="10">
        <v>26032</v>
      </c>
      <c r="F548" s="10">
        <v>233546</v>
      </c>
      <c r="G548" s="43">
        <v>110795006</v>
      </c>
      <c r="H548" s="10">
        <v>2281</v>
      </c>
      <c r="I548" s="10">
        <v>20411</v>
      </c>
      <c r="J548" s="43">
        <v>4283020.66</v>
      </c>
      <c r="K548" s="10">
        <v>986</v>
      </c>
      <c r="L548" s="10">
        <v>4131</v>
      </c>
      <c r="M548" s="10">
        <v>4908</v>
      </c>
      <c r="N548" s="43">
        <v>4607588</v>
      </c>
      <c r="O548" s="10">
        <v>2437</v>
      </c>
      <c r="P548" s="10">
        <v>3793</v>
      </c>
      <c r="Q548" s="43">
        <v>2799878</v>
      </c>
      <c r="R548" s="10">
        <v>32600</v>
      </c>
      <c r="S548" s="43">
        <v>118202472</v>
      </c>
    </row>
    <row r="549" spans="2:19" s="1" customFormat="1" ht="9.75" customHeight="1">
      <c r="B549" s="17"/>
      <c r="C549" s="93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2:19" s="1" customFormat="1" ht="15" customHeight="1">
      <c r="B550" s="224" t="s">
        <v>2086</v>
      </c>
      <c r="C550" s="224" t="s">
        <v>173</v>
      </c>
      <c r="D550" s="6" t="s">
        <v>1934</v>
      </c>
      <c r="E550" s="7">
        <v>27080</v>
      </c>
      <c r="F550" s="7">
        <v>248695</v>
      </c>
      <c r="G550" s="40">
        <v>136764826</v>
      </c>
      <c r="H550" s="7">
        <v>2674</v>
      </c>
      <c r="I550" s="7">
        <v>32524</v>
      </c>
      <c r="J550" s="40">
        <v>9928028.1799999997</v>
      </c>
      <c r="K550" s="7">
        <v>990</v>
      </c>
      <c r="L550" s="7">
        <v>4917</v>
      </c>
      <c r="M550" s="7">
        <v>5485</v>
      </c>
      <c r="N550" s="40">
        <v>7591990</v>
      </c>
      <c r="O550" s="7">
        <v>8288</v>
      </c>
      <c r="P550" s="7">
        <v>12991</v>
      </c>
      <c r="Q550" s="40">
        <v>9837601</v>
      </c>
      <c r="R550" s="7">
        <v>40285</v>
      </c>
      <c r="S550" s="40">
        <v>154194417</v>
      </c>
    </row>
    <row r="551" spans="2:19" s="1" customFormat="1" ht="15" customHeight="1">
      <c r="B551" s="224"/>
      <c r="C551" s="224"/>
      <c r="D551" s="6" t="s">
        <v>1935</v>
      </c>
      <c r="E551" s="7">
        <v>455</v>
      </c>
      <c r="F551" s="7">
        <v>15506</v>
      </c>
      <c r="G551" s="40">
        <v>4964931</v>
      </c>
      <c r="H551" s="7">
        <v>82</v>
      </c>
      <c r="I551" s="7">
        <v>1695</v>
      </c>
      <c r="J551" s="40">
        <v>328145.5</v>
      </c>
      <c r="K551" s="7"/>
      <c r="L551" s="7"/>
      <c r="M551" s="7"/>
      <c r="N551" s="40"/>
      <c r="O551" s="7"/>
      <c r="P551" s="7"/>
      <c r="Q551" s="40"/>
      <c r="R551" s="7">
        <v>455</v>
      </c>
      <c r="S551" s="40">
        <v>4964931</v>
      </c>
    </row>
    <row r="552" spans="2:19" s="1" customFormat="1" ht="15" customHeight="1">
      <c r="B552" s="224"/>
      <c r="C552" s="224"/>
      <c r="D552" s="6" t="s">
        <v>1936</v>
      </c>
      <c r="E552" s="7">
        <v>762</v>
      </c>
      <c r="F552" s="7">
        <v>5402</v>
      </c>
      <c r="G552" s="40">
        <v>1374935</v>
      </c>
      <c r="H552" s="7">
        <v>3</v>
      </c>
      <c r="I552" s="7">
        <v>44</v>
      </c>
      <c r="J552" s="40">
        <v>828.39999999999964</v>
      </c>
      <c r="K552" s="7"/>
      <c r="L552" s="7"/>
      <c r="M552" s="7"/>
      <c r="N552" s="40"/>
      <c r="O552" s="7"/>
      <c r="P552" s="7"/>
      <c r="Q552" s="40"/>
      <c r="R552" s="7">
        <v>762</v>
      </c>
      <c r="S552" s="40">
        <v>1374935</v>
      </c>
    </row>
    <row r="553" spans="2:19" s="1" customFormat="1" ht="15" customHeight="1">
      <c r="B553" s="226" t="s">
        <v>2087</v>
      </c>
      <c r="C553" s="226"/>
      <c r="D553" s="226"/>
      <c r="E553" s="10">
        <v>28297</v>
      </c>
      <c r="F553" s="10">
        <v>269603</v>
      </c>
      <c r="G553" s="43">
        <v>143104692</v>
      </c>
      <c r="H553" s="10">
        <v>2759</v>
      </c>
      <c r="I553" s="10">
        <v>34263</v>
      </c>
      <c r="J553" s="43">
        <v>10257002.08</v>
      </c>
      <c r="K553" s="10">
        <v>990</v>
      </c>
      <c r="L553" s="10">
        <v>4917</v>
      </c>
      <c r="M553" s="10">
        <v>5485</v>
      </c>
      <c r="N553" s="43">
        <v>7591990</v>
      </c>
      <c r="O553" s="10">
        <v>8288</v>
      </c>
      <c r="P553" s="10">
        <v>12991</v>
      </c>
      <c r="Q553" s="43">
        <v>9837601</v>
      </c>
      <c r="R553" s="10">
        <v>41502</v>
      </c>
      <c r="S553" s="43">
        <v>160534283</v>
      </c>
    </row>
    <row r="554" spans="2:19" s="1" customFormat="1" ht="9.75" customHeight="1">
      <c r="B554" s="17"/>
      <c r="C554" s="93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2:19" s="1" customFormat="1" ht="15" customHeight="1">
      <c r="B555" s="224" t="s">
        <v>2088</v>
      </c>
      <c r="C555" s="224" t="s">
        <v>76</v>
      </c>
      <c r="D555" s="6" t="s">
        <v>1934</v>
      </c>
      <c r="E555" s="7">
        <v>10251</v>
      </c>
      <c r="F555" s="7">
        <v>83463</v>
      </c>
      <c r="G555" s="40">
        <v>37352084</v>
      </c>
      <c r="H555" s="7">
        <v>921</v>
      </c>
      <c r="I555" s="7">
        <v>7836</v>
      </c>
      <c r="J555" s="40">
        <v>1642274.48</v>
      </c>
      <c r="K555" s="7">
        <v>386</v>
      </c>
      <c r="L555" s="7">
        <v>2301</v>
      </c>
      <c r="M555" s="7">
        <v>2670</v>
      </c>
      <c r="N555" s="40">
        <v>2946425</v>
      </c>
      <c r="O555" s="7">
        <v>1028</v>
      </c>
      <c r="P555" s="7">
        <v>1496</v>
      </c>
      <c r="Q555" s="40">
        <v>1155182</v>
      </c>
      <c r="R555" s="7">
        <v>13580</v>
      </c>
      <c r="S555" s="40">
        <v>41453691</v>
      </c>
    </row>
    <row r="556" spans="2:19" s="1" customFormat="1" ht="15" customHeight="1">
      <c r="B556" s="224"/>
      <c r="C556" s="224"/>
      <c r="D556" s="6" t="s">
        <v>1935</v>
      </c>
      <c r="E556" s="7">
        <v>86</v>
      </c>
      <c r="F556" s="7">
        <v>1799</v>
      </c>
      <c r="G556" s="40">
        <v>430931</v>
      </c>
      <c r="H556" s="7">
        <v>28</v>
      </c>
      <c r="I556" s="7">
        <v>354</v>
      </c>
      <c r="J556" s="40">
        <v>54546.28</v>
      </c>
      <c r="K556" s="7"/>
      <c r="L556" s="7"/>
      <c r="M556" s="7"/>
      <c r="N556" s="40"/>
      <c r="O556" s="7"/>
      <c r="P556" s="7"/>
      <c r="Q556" s="40"/>
      <c r="R556" s="7">
        <v>86</v>
      </c>
      <c r="S556" s="40">
        <v>430931</v>
      </c>
    </row>
    <row r="557" spans="2:19" s="1" customFormat="1" ht="15" customHeight="1">
      <c r="B557" s="224"/>
      <c r="C557" s="224"/>
      <c r="D557" s="6" t="s">
        <v>1936</v>
      </c>
      <c r="E557" s="7">
        <v>330</v>
      </c>
      <c r="F557" s="7">
        <v>951</v>
      </c>
      <c r="G557" s="40">
        <v>212775</v>
      </c>
      <c r="H557" s="7"/>
      <c r="I557" s="7">
        <v>0</v>
      </c>
      <c r="J557" s="40"/>
      <c r="K557" s="7"/>
      <c r="L557" s="7"/>
      <c r="M557" s="7"/>
      <c r="N557" s="40"/>
      <c r="O557" s="7"/>
      <c r="P557" s="7"/>
      <c r="Q557" s="40"/>
      <c r="R557" s="7">
        <v>330</v>
      </c>
      <c r="S557" s="40">
        <v>212775</v>
      </c>
    </row>
    <row r="558" spans="2:19" s="1" customFormat="1" ht="15" customHeight="1">
      <c r="B558" s="224"/>
      <c r="C558" s="224" t="s">
        <v>77</v>
      </c>
      <c r="D558" s="6" t="s">
        <v>1934</v>
      </c>
      <c r="E558" s="7">
        <v>2260</v>
      </c>
      <c r="F558" s="7">
        <v>15477</v>
      </c>
      <c r="G558" s="40">
        <v>6445827</v>
      </c>
      <c r="H558" s="7">
        <v>97</v>
      </c>
      <c r="I558" s="7">
        <v>455</v>
      </c>
      <c r="J558" s="40">
        <v>78436.38</v>
      </c>
      <c r="K558" s="7">
        <v>54</v>
      </c>
      <c r="L558" s="7">
        <v>1214</v>
      </c>
      <c r="M558" s="7">
        <v>1471</v>
      </c>
      <c r="N558" s="40">
        <v>1106874</v>
      </c>
      <c r="O558" s="7">
        <v>77</v>
      </c>
      <c r="P558" s="7">
        <v>91</v>
      </c>
      <c r="Q558" s="40">
        <v>56968</v>
      </c>
      <c r="R558" s="7">
        <v>3551</v>
      </c>
      <c r="S558" s="40">
        <v>7609669</v>
      </c>
    </row>
    <row r="559" spans="2:19" s="1" customFormat="1" ht="15" customHeight="1">
      <c r="B559" s="224"/>
      <c r="C559" s="224"/>
      <c r="D559" s="6" t="s">
        <v>1935</v>
      </c>
      <c r="E559" s="7">
        <v>112</v>
      </c>
      <c r="F559" s="7">
        <v>1757</v>
      </c>
      <c r="G559" s="40">
        <v>458773</v>
      </c>
      <c r="H559" s="7"/>
      <c r="I559" s="7">
        <v>0</v>
      </c>
      <c r="J559" s="40"/>
      <c r="K559" s="7"/>
      <c r="L559" s="7"/>
      <c r="M559" s="7"/>
      <c r="N559" s="40"/>
      <c r="O559" s="7"/>
      <c r="P559" s="7"/>
      <c r="Q559" s="40"/>
      <c r="R559" s="7">
        <v>112</v>
      </c>
      <c r="S559" s="40">
        <v>458773</v>
      </c>
    </row>
    <row r="560" spans="2:19" s="1" customFormat="1" ht="15" customHeight="1">
      <c r="B560" s="224"/>
      <c r="C560" s="224"/>
      <c r="D560" s="6" t="s">
        <v>1936</v>
      </c>
      <c r="E560" s="7">
        <v>232</v>
      </c>
      <c r="F560" s="7">
        <v>633</v>
      </c>
      <c r="G560" s="40">
        <v>135937</v>
      </c>
      <c r="H560" s="7"/>
      <c r="I560" s="7">
        <v>0</v>
      </c>
      <c r="J560" s="40"/>
      <c r="K560" s="7"/>
      <c r="L560" s="7"/>
      <c r="M560" s="7"/>
      <c r="N560" s="40"/>
      <c r="O560" s="7"/>
      <c r="P560" s="7"/>
      <c r="Q560" s="40"/>
      <c r="R560" s="7">
        <v>232</v>
      </c>
      <c r="S560" s="40">
        <v>135937</v>
      </c>
    </row>
    <row r="561" spans="2:19" s="1" customFormat="1" ht="15" customHeight="1">
      <c r="B561" s="224"/>
      <c r="C561" s="224" t="s">
        <v>79</v>
      </c>
      <c r="D561" s="6" t="s">
        <v>1934</v>
      </c>
      <c r="E561" s="7">
        <v>2106</v>
      </c>
      <c r="F561" s="7">
        <v>10079</v>
      </c>
      <c r="G561" s="40">
        <v>4697503</v>
      </c>
      <c r="H561" s="7">
        <v>36</v>
      </c>
      <c r="I561" s="7">
        <v>117</v>
      </c>
      <c r="J561" s="40">
        <v>20232.809999999998</v>
      </c>
      <c r="K561" s="7">
        <v>32</v>
      </c>
      <c r="L561" s="7">
        <v>552</v>
      </c>
      <c r="M561" s="7">
        <v>651</v>
      </c>
      <c r="N561" s="40">
        <v>610866</v>
      </c>
      <c r="O561" s="7">
        <v>507</v>
      </c>
      <c r="P561" s="7">
        <v>507</v>
      </c>
      <c r="Q561" s="40">
        <v>538852</v>
      </c>
      <c r="R561" s="7">
        <v>3165</v>
      </c>
      <c r="S561" s="40">
        <v>5847221</v>
      </c>
    </row>
    <row r="562" spans="2:19" s="1" customFormat="1" ht="15" customHeight="1">
      <c r="B562" s="224"/>
      <c r="C562" s="224"/>
      <c r="D562" s="6" t="s">
        <v>1936</v>
      </c>
      <c r="E562" s="7">
        <v>95</v>
      </c>
      <c r="F562" s="7">
        <v>284</v>
      </c>
      <c r="G562" s="40">
        <v>54758</v>
      </c>
      <c r="H562" s="7"/>
      <c r="I562" s="7">
        <v>0</v>
      </c>
      <c r="J562" s="40"/>
      <c r="K562" s="7"/>
      <c r="L562" s="7"/>
      <c r="M562" s="7"/>
      <c r="N562" s="40"/>
      <c r="O562" s="7"/>
      <c r="P562" s="7"/>
      <c r="Q562" s="40"/>
      <c r="R562" s="7">
        <v>95</v>
      </c>
      <c r="S562" s="40">
        <v>54758</v>
      </c>
    </row>
    <row r="563" spans="2:19" s="1" customFormat="1" ht="15" customHeight="1">
      <c r="B563" s="224"/>
      <c r="C563" s="224" t="s">
        <v>82</v>
      </c>
      <c r="D563" s="6" t="s">
        <v>1934</v>
      </c>
      <c r="E563" s="7">
        <v>2634</v>
      </c>
      <c r="F563" s="7">
        <v>23275</v>
      </c>
      <c r="G563" s="40">
        <v>8539595</v>
      </c>
      <c r="H563" s="7">
        <v>200</v>
      </c>
      <c r="I563" s="7">
        <v>1196</v>
      </c>
      <c r="J563" s="40">
        <v>200068.05999999994</v>
      </c>
      <c r="K563" s="7">
        <v>64</v>
      </c>
      <c r="L563" s="7">
        <v>1152</v>
      </c>
      <c r="M563" s="7">
        <v>1279</v>
      </c>
      <c r="N563" s="40">
        <v>1422116</v>
      </c>
      <c r="O563" s="7">
        <v>244</v>
      </c>
      <c r="P563" s="7">
        <v>271</v>
      </c>
      <c r="Q563" s="40">
        <v>495125</v>
      </c>
      <c r="R563" s="7">
        <v>4030</v>
      </c>
      <c r="S563" s="40">
        <v>10456836</v>
      </c>
    </row>
    <row r="564" spans="2:19" s="1" customFormat="1" ht="15" customHeight="1">
      <c r="B564" s="224"/>
      <c r="C564" s="224"/>
      <c r="D564" s="6" t="s">
        <v>1935</v>
      </c>
      <c r="E564" s="7">
        <v>505</v>
      </c>
      <c r="F564" s="7">
        <v>11846</v>
      </c>
      <c r="G564" s="40">
        <v>3219522</v>
      </c>
      <c r="H564" s="7">
        <v>148</v>
      </c>
      <c r="I564" s="7">
        <v>1629</v>
      </c>
      <c r="J564" s="40">
        <v>282025.61</v>
      </c>
      <c r="K564" s="7"/>
      <c r="L564" s="7"/>
      <c r="M564" s="7"/>
      <c r="N564" s="40"/>
      <c r="O564" s="7"/>
      <c r="P564" s="7"/>
      <c r="Q564" s="40"/>
      <c r="R564" s="7">
        <v>505</v>
      </c>
      <c r="S564" s="40">
        <v>3219522</v>
      </c>
    </row>
    <row r="565" spans="2:19" s="1" customFormat="1" ht="15" customHeight="1">
      <c r="B565" s="224"/>
      <c r="C565" s="224"/>
      <c r="D565" s="6" t="s">
        <v>1936</v>
      </c>
      <c r="E565" s="7">
        <v>163</v>
      </c>
      <c r="F565" s="7">
        <v>484</v>
      </c>
      <c r="G565" s="40">
        <v>91154</v>
      </c>
      <c r="H565" s="7"/>
      <c r="I565" s="7">
        <v>0</v>
      </c>
      <c r="J565" s="40"/>
      <c r="K565" s="7"/>
      <c r="L565" s="7"/>
      <c r="M565" s="7"/>
      <c r="N565" s="40"/>
      <c r="O565" s="7"/>
      <c r="P565" s="7"/>
      <c r="Q565" s="40"/>
      <c r="R565" s="7">
        <v>163</v>
      </c>
      <c r="S565" s="40">
        <v>91154</v>
      </c>
    </row>
    <row r="566" spans="2:19" s="1" customFormat="1" ht="15" customHeight="1">
      <c r="B566" s="226" t="s">
        <v>2089</v>
      </c>
      <c r="C566" s="226"/>
      <c r="D566" s="226"/>
      <c r="E566" s="10">
        <v>18774</v>
      </c>
      <c r="F566" s="10">
        <v>150048</v>
      </c>
      <c r="G566" s="43">
        <v>61638859</v>
      </c>
      <c r="H566" s="10">
        <v>1430</v>
      </c>
      <c r="I566" s="10">
        <v>11587</v>
      </c>
      <c r="J566" s="43">
        <v>2277583.6199999992</v>
      </c>
      <c r="K566" s="10">
        <v>536</v>
      </c>
      <c r="L566" s="10">
        <v>5219</v>
      </c>
      <c r="M566" s="10">
        <v>6071</v>
      </c>
      <c r="N566" s="43">
        <v>6086281</v>
      </c>
      <c r="O566" s="10">
        <v>1856</v>
      </c>
      <c r="P566" s="10">
        <v>2365</v>
      </c>
      <c r="Q566" s="43">
        <v>2246127</v>
      </c>
      <c r="R566" s="10">
        <v>25849</v>
      </c>
      <c r="S566" s="43">
        <v>69971267</v>
      </c>
    </row>
    <row r="567" spans="2:19" s="1" customFormat="1" ht="9.75" customHeight="1">
      <c r="B567" s="17"/>
      <c r="C567" s="93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2:19" s="1" customFormat="1" ht="15" customHeight="1">
      <c r="B568" s="224" t="s">
        <v>2090</v>
      </c>
      <c r="C568" s="224" t="s">
        <v>78</v>
      </c>
      <c r="D568" s="6" t="s">
        <v>1934</v>
      </c>
      <c r="E568" s="7">
        <v>6723</v>
      </c>
      <c r="F568" s="7">
        <v>45591</v>
      </c>
      <c r="G568" s="40">
        <v>18110839</v>
      </c>
      <c r="H568" s="7">
        <v>345</v>
      </c>
      <c r="I568" s="7">
        <v>3356</v>
      </c>
      <c r="J568" s="40">
        <v>433305.63</v>
      </c>
      <c r="K568" s="7">
        <v>190</v>
      </c>
      <c r="L568" s="7">
        <v>1201</v>
      </c>
      <c r="M568" s="7">
        <v>1493</v>
      </c>
      <c r="N568" s="40">
        <v>1182617</v>
      </c>
      <c r="O568" s="7">
        <v>1060</v>
      </c>
      <c r="P568" s="7">
        <v>1063</v>
      </c>
      <c r="Q568" s="40">
        <v>1196101</v>
      </c>
      <c r="R568" s="7">
        <v>8984</v>
      </c>
      <c r="S568" s="40">
        <v>20489557</v>
      </c>
    </row>
    <row r="569" spans="2:19" s="1" customFormat="1" ht="15" customHeight="1">
      <c r="B569" s="224"/>
      <c r="C569" s="224"/>
      <c r="D569" s="6" t="s">
        <v>1936</v>
      </c>
      <c r="E569" s="7">
        <v>316</v>
      </c>
      <c r="F569" s="7">
        <v>872</v>
      </c>
      <c r="G569" s="40">
        <v>226822</v>
      </c>
      <c r="H569" s="7"/>
      <c r="I569" s="7">
        <v>0</v>
      </c>
      <c r="J569" s="40"/>
      <c r="K569" s="7"/>
      <c r="L569" s="7"/>
      <c r="M569" s="7"/>
      <c r="N569" s="40"/>
      <c r="O569" s="7"/>
      <c r="P569" s="7"/>
      <c r="Q569" s="40"/>
      <c r="R569" s="7">
        <v>316</v>
      </c>
      <c r="S569" s="40">
        <v>226822</v>
      </c>
    </row>
    <row r="570" spans="2:19" s="1" customFormat="1" ht="15" customHeight="1">
      <c r="B570" s="224"/>
      <c r="C570" s="224" t="s">
        <v>80</v>
      </c>
      <c r="D570" s="6" t="s">
        <v>1935</v>
      </c>
      <c r="E570" s="7">
        <v>948</v>
      </c>
      <c r="F570" s="7">
        <v>18349</v>
      </c>
      <c r="G570" s="40">
        <v>5120884</v>
      </c>
      <c r="H570" s="7">
        <v>126</v>
      </c>
      <c r="I570" s="7">
        <v>1188</v>
      </c>
      <c r="J570" s="40">
        <v>199763.74</v>
      </c>
      <c r="K570" s="7"/>
      <c r="L570" s="7"/>
      <c r="M570" s="7"/>
      <c r="N570" s="40"/>
      <c r="O570" s="7"/>
      <c r="P570" s="7"/>
      <c r="Q570" s="40"/>
      <c r="R570" s="7">
        <v>948</v>
      </c>
      <c r="S570" s="40">
        <v>5120884</v>
      </c>
    </row>
    <row r="571" spans="2:19" s="1" customFormat="1" ht="15" customHeight="1">
      <c r="B571" s="224"/>
      <c r="C571" s="224"/>
      <c r="D571" s="6" t="s">
        <v>1936</v>
      </c>
      <c r="E571" s="7">
        <v>162</v>
      </c>
      <c r="F571" s="7">
        <v>7218</v>
      </c>
      <c r="G571" s="40">
        <v>1099568</v>
      </c>
      <c r="H571" s="7">
        <v>34</v>
      </c>
      <c r="I571" s="7">
        <v>432</v>
      </c>
      <c r="J571" s="40">
        <v>40652.599999999977</v>
      </c>
      <c r="K571" s="7"/>
      <c r="L571" s="7"/>
      <c r="M571" s="7"/>
      <c r="N571" s="40"/>
      <c r="O571" s="7"/>
      <c r="P571" s="7"/>
      <c r="Q571" s="40"/>
      <c r="R571" s="7">
        <v>162</v>
      </c>
      <c r="S571" s="40">
        <v>1099568</v>
      </c>
    </row>
    <row r="572" spans="2:19" s="1" customFormat="1" ht="15" customHeight="1">
      <c r="B572" s="224"/>
      <c r="C572" s="224" t="s">
        <v>81</v>
      </c>
      <c r="D572" s="6" t="s">
        <v>1934</v>
      </c>
      <c r="E572" s="7">
        <v>1708</v>
      </c>
      <c r="F572" s="7">
        <v>12306</v>
      </c>
      <c r="G572" s="40">
        <v>5991402</v>
      </c>
      <c r="H572" s="7">
        <v>98</v>
      </c>
      <c r="I572" s="7">
        <v>483</v>
      </c>
      <c r="J572" s="40">
        <v>85287.07</v>
      </c>
      <c r="K572" s="7">
        <v>35</v>
      </c>
      <c r="L572" s="7">
        <v>451</v>
      </c>
      <c r="M572" s="7">
        <v>515</v>
      </c>
      <c r="N572" s="40">
        <v>613052</v>
      </c>
      <c r="O572" s="7">
        <v>509</v>
      </c>
      <c r="P572" s="7">
        <v>682</v>
      </c>
      <c r="Q572" s="40">
        <v>624018</v>
      </c>
      <c r="R572" s="7">
        <v>2668</v>
      </c>
      <c r="S572" s="40">
        <v>7228472</v>
      </c>
    </row>
    <row r="573" spans="2:19" s="1" customFormat="1" ht="15" customHeight="1">
      <c r="B573" s="224"/>
      <c r="C573" s="224"/>
      <c r="D573" s="6" t="s">
        <v>1936</v>
      </c>
      <c r="E573" s="7">
        <v>222</v>
      </c>
      <c r="F573" s="7">
        <v>6290</v>
      </c>
      <c r="G573" s="40">
        <v>982555</v>
      </c>
      <c r="H573" s="7">
        <v>14</v>
      </c>
      <c r="I573" s="7">
        <v>156</v>
      </c>
      <c r="J573" s="40">
        <v>14677.800000000003</v>
      </c>
      <c r="K573" s="7"/>
      <c r="L573" s="7"/>
      <c r="M573" s="7"/>
      <c r="N573" s="40"/>
      <c r="O573" s="7"/>
      <c r="P573" s="7"/>
      <c r="Q573" s="40"/>
      <c r="R573" s="7">
        <v>222</v>
      </c>
      <c r="S573" s="40">
        <v>982555</v>
      </c>
    </row>
    <row r="574" spans="2:19" s="1" customFormat="1" ht="15" customHeight="1">
      <c r="B574" s="224"/>
      <c r="C574" s="224" t="s">
        <v>83</v>
      </c>
      <c r="D574" s="6" t="s">
        <v>1934</v>
      </c>
      <c r="E574" s="7">
        <v>9140</v>
      </c>
      <c r="F574" s="7">
        <v>58608</v>
      </c>
      <c r="G574" s="40">
        <v>35533065</v>
      </c>
      <c r="H574" s="7">
        <v>417</v>
      </c>
      <c r="I574" s="7">
        <v>3728</v>
      </c>
      <c r="J574" s="40">
        <v>940912.68</v>
      </c>
      <c r="K574" s="7">
        <v>167</v>
      </c>
      <c r="L574" s="7">
        <v>1826</v>
      </c>
      <c r="M574" s="7">
        <v>2074</v>
      </c>
      <c r="N574" s="40">
        <v>2992590</v>
      </c>
      <c r="O574" s="7">
        <v>1215</v>
      </c>
      <c r="P574" s="7">
        <v>1252</v>
      </c>
      <c r="Q574" s="40">
        <v>1292519</v>
      </c>
      <c r="R574" s="7">
        <v>12181</v>
      </c>
      <c r="S574" s="40">
        <v>39818174</v>
      </c>
    </row>
    <row r="575" spans="2:19" s="1" customFormat="1" ht="15" customHeight="1">
      <c r="B575" s="224"/>
      <c r="C575" s="224"/>
      <c r="D575" s="6" t="s">
        <v>1936</v>
      </c>
      <c r="E575" s="7">
        <v>179</v>
      </c>
      <c r="F575" s="7">
        <v>528</v>
      </c>
      <c r="G575" s="40">
        <v>103722</v>
      </c>
      <c r="H575" s="7"/>
      <c r="I575" s="7">
        <v>0</v>
      </c>
      <c r="J575" s="40"/>
      <c r="K575" s="7"/>
      <c r="L575" s="7"/>
      <c r="M575" s="7"/>
      <c r="N575" s="40"/>
      <c r="O575" s="7"/>
      <c r="P575" s="7"/>
      <c r="Q575" s="40"/>
      <c r="R575" s="7">
        <v>179</v>
      </c>
      <c r="S575" s="40">
        <v>103722</v>
      </c>
    </row>
    <row r="576" spans="2:19" s="1" customFormat="1" ht="15" customHeight="1">
      <c r="B576" s="224"/>
      <c r="C576" s="224" t="s">
        <v>165</v>
      </c>
      <c r="D576" s="6" t="s">
        <v>1934</v>
      </c>
      <c r="E576" s="7">
        <v>3405</v>
      </c>
      <c r="F576" s="7">
        <v>21478</v>
      </c>
      <c r="G576" s="40">
        <v>10815383</v>
      </c>
      <c r="H576" s="7">
        <v>120</v>
      </c>
      <c r="I576" s="7">
        <v>538</v>
      </c>
      <c r="J576" s="40">
        <v>99215.06</v>
      </c>
      <c r="K576" s="7">
        <v>61</v>
      </c>
      <c r="L576" s="7">
        <v>641</v>
      </c>
      <c r="M576" s="7">
        <v>755</v>
      </c>
      <c r="N576" s="40">
        <v>802176</v>
      </c>
      <c r="O576" s="7">
        <v>352</v>
      </c>
      <c r="P576" s="7">
        <v>355</v>
      </c>
      <c r="Q576" s="40">
        <v>443419</v>
      </c>
      <c r="R576" s="7">
        <v>4398</v>
      </c>
      <c r="S576" s="40">
        <v>12060978</v>
      </c>
    </row>
    <row r="577" spans="2:19" s="1" customFormat="1" ht="15" customHeight="1">
      <c r="B577" s="224"/>
      <c r="C577" s="224"/>
      <c r="D577" s="6" t="s">
        <v>1936</v>
      </c>
      <c r="E577" s="7">
        <v>65</v>
      </c>
      <c r="F577" s="7">
        <v>187</v>
      </c>
      <c r="G577" s="40">
        <v>36439</v>
      </c>
      <c r="H577" s="7"/>
      <c r="I577" s="7">
        <v>0</v>
      </c>
      <c r="J577" s="40"/>
      <c r="K577" s="7"/>
      <c r="L577" s="7"/>
      <c r="M577" s="7"/>
      <c r="N577" s="40"/>
      <c r="O577" s="7"/>
      <c r="P577" s="7"/>
      <c r="Q577" s="40"/>
      <c r="R577" s="7">
        <v>65</v>
      </c>
      <c r="S577" s="40">
        <v>36439</v>
      </c>
    </row>
    <row r="578" spans="2:19" s="1" customFormat="1" ht="15" customHeight="1">
      <c r="B578" s="226" t="s">
        <v>2091</v>
      </c>
      <c r="C578" s="226"/>
      <c r="D578" s="226"/>
      <c r="E578" s="10">
        <v>22868</v>
      </c>
      <c r="F578" s="10">
        <v>171427</v>
      </c>
      <c r="G578" s="43">
        <v>78020679</v>
      </c>
      <c r="H578" s="10">
        <v>1154</v>
      </c>
      <c r="I578" s="10">
        <v>9881</v>
      </c>
      <c r="J578" s="43">
        <v>1813814.5799999991</v>
      </c>
      <c r="K578" s="10">
        <v>453</v>
      </c>
      <c r="L578" s="10">
        <v>4119</v>
      </c>
      <c r="M578" s="10">
        <v>4837</v>
      </c>
      <c r="N578" s="43">
        <v>5590435</v>
      </c>
      <c r="O578" s="10">
        <v>3136</v>
      </c>
      <c r="P578" s="10">
        <v>3352</v>
      </c>
      <c r="Q578" s="43">
        <v>3556057</v>
      </c>
      <c r="R578" s="10">
        <v>30123</v>
      </c>
      <c r="S578" s="43">
        <v>87167171</v>
      </c>
    </row>
    <row r="579" spans="2:19" s="1" customFormat="1" ht="9.75" customHeight="1">
      <c r="B579" s="17"/>
      <c r="C579" s="93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2:19" s="1" customFormat="1" ht="15" customHeight="1">
      <c r="B580" s="224" t="s">
        <v>2092</v>
      </c>
      <c r="C580" s="224" t="s">
        <v>127</v>
      </c>
      <c r="D580" s="6" t="s">
        <v>1934</v>
      </c>
      <c r="E580" s="7">
        <v>2902</v>
      </c>
      <c r="F580" s="7">
        <v>17671</v>
      </c>
      <c r="G580" s="40">
        <v>6647306</v>
      </c>
      <c r="H580" s="7">
        <v>130</v>
      </c>
      <c r="I580" s="7">
        <v>482</v>
      </c>
      <c r="J580" s="40">
        <v>73686.339999999967</v>
      </c>
      <c r="K580" s="7">
        <v>111</v>
      </c>
      <c r="L580" s="7">
        <v>720</v>
      </c>
      <c r="M580" s="7">
        <v>845</v>
      </c>
      <c r="N580" s="40">
        <v>620067</v>
      </c>
      <c r="O580" s="7">
        <v>785</v>
      </c>
      <c r="P580" s="7">
        <v>801</v>
      </c>
      <c r="Q580" s="40">
        <v>1051087</v>
      </c>
      <c r="R580" s="7">
        <v>4407</v>
      </c>
      <c r="S580" s="40">
        <v>8318460</v>
      </c>
    </row>
    <row r="581" spans="2:19" s="1" customFormat="1" ht="15" customHeight="1">
      <c r="B581" s="224"/>
      <c r="C581" s="224"/>
      <c r="D581" s="6" t="s">
        <v>1936</v>
      </c>
      <c r="E581" s="7">
        <v>134</v>
      </c>
      <c r="F581" s="7">
        <v>362</v>
      </c>
      <c r="G581" s="40">
        <v>108843</v>
      </c>
      <c r="H581" s="7"/>
      <c r="I581" s="7">
        <v>0</v>
      </c>
      <c r="J581" s="40"/>
      <c r="K581" s="7"/>
      <c r="L581" s="7"/>
      <c r="M581" s="7"/>
      <c r="N581" s="40"/>
      <c r="O581" s="7"/>
      <c r="P581" s="7"/>
      <c r="Q581" s="40"/>
      <c r="R581" s="7">
        <v>134</v>
      </c>
      <c r="S581" s="40">
        <v>108843</v>
      </c>
    </row>
    <row r="582" spans="2:19" s="1" customFormat="1" ht="15" customHeight="1">
      <c r="B582" s="224"/>
      <c r="C582" s="14" t="s">
        <v>128</v>
      </c>
      <c r="D582" s="6" t="s">
        <v>1935</v>
      </c>
      <c r="E582" s="7">
        <v>415</v>
      </c>
      <c r="F582" s="7">
        <v>14605</v>
      </c>
      <c r="G582" s="40">
        <v>4155427</v>
      </c>
      <c r="H582" s="7">
        <v>190</v>
      </c>
      <c r="I582" s="7">
        <v>3682</v>
      </c>
      <c r="J582" s="40">
        <v>648487.28</v>
      </c>
      <c r="K582" s="7"/>
      <c r="L582" s="7"/>
      <c r="M582" s="7"/>
      <c r="N582" s="40"/>
      <c r="O582" s="7"/>
      <c r="P582" s="7"/>
      <c r="Q582" s="40"/>
      <c r="R582" s="7">
        <v>415</v>
      </c>
      <c r="S582" s="40">
        <v>4155427</v>
      </c>
    </row>
    <row r="583" spans="2:19" s="1" customFormat="1" ht="15" customHeight="1">
      <c r="B583" s="224"/>
      <c r="C583" s="224" t="s">
        <v>129</v>
      </c>
      <c r="D583" s="6" t="s">
        <v>1934</v>
      </c>
      <c r="E583" s="7">
        <v>5366</v>
      </c>
      <c r="F583" s="7">
        <v>36505</v>
      </c>
      <c r="G583" s="40">
        <v>19661778</v>
      </c>
      <c r="H583" s="7">
        <v>248</v>
      </c>
      <c r="I583" s="7">
        <v>1693</v>
      </c>
      <c r="J583" s="40">
        <v>318491.10999999987</v>
      </c>
      <c r="K583" s="7">
        <v>231</v>
      </c>
      <c r="L583" s="7">
        <v>970</v>
      </c>
      <c r="M583" s="7">
        <v>1165</v>
      </c>
      <c r="N583" s="40">
        <v>1267731</v>
      </c>
      <c r="O583" s="7">
        <v>581</v>
      </c>
      <c r="P583" s="7">
        <v>581</v>
      </c>
      <c r="Q583" s="40">
        <v>809820</v>
      </c>
      <c r="R583" s="7">
        <v>6917</v>
      </c>
      <c r="S583" s="40">
        <v>21739329</v>
      </c>
    </row>
    <row r="584" spans="2:19" s="1" customFormat="1" ht="15" customHeight="1">
      <c r="B584" s="224"/>
      <c r="C584" s="224"/>
      <c r="D584" s="6" t="s">
        <v>1935</v>
      </c>
      <c r="E584" s="7">
        <v>357</v>
      </c>
      <c r="F584" s="7">
        <v>8427</v>
      </c>
      <c r="G584" s="40">
        <v>2411452</v>
      </c>
      <c r="H584" s="7">
        <v>91</v>
      </c>
      <c r="I584" s="7">
        <v>436</v>
      </c>
      <c r="J584" s="40">
        <v>71399.209999999963</v>
      </c>
      <c r="K584" s="7"/>
      <c r="L584" s="7"/>
      <c r="M584" s="7"/>
      <c r="N584" s="40"/>
      <c r="O584" s="7"/>
      <c r="P584" s="7"/>
      <c r="Q584" s="40"/>
      <c r="R584" s="7">
        <v>357</v>
      </c>
      <c r="S584" s="40">
        <v>2411452</v>
      </c>
    </row>
    <row r="585" spans="2:19" s="1" customFormat="1" ht="15" customHeight="1">
      <c r="B585" s="224"/>
      <c r="C585" s="224"/>
      <c r="D585" s="6" t="s">
        <v>1936</v>
      </c>
      <c r="E585" s="7">
        <v>107</v>
      </c>
      <c r="F585" s="7">
        <v>304</v>
      </c>
      <c r="G585" s="40">
        <v>81714</v>
      </c>
      <c r="H585" s="7"/>
      <c r="I585" s="7">
        <v>0</v>
      </c>
      <c r="J585" s="40"/>
      <c r="K585" s="7"/>
      <c r="L585" s="7"/>
      <c r="M585" s="7"/>
      <c r="N585" s="40"/>
      <c r="O585" s="7"/>
      <c r="P585" s="7"/>
      <c r="Q585" s="40"/>
      <c r="R585" s="7">
        <v>107</v>
      </c>
      <c r="S585" s="40">
        <v>81714</v>
      </c>
    </row>
    <row r="586" spans="2:19" s="1" customFormat="1" ht="15" customHeight="1">
      <c r="B586" s="224"/>
      <c r="C586" s="224" t="s">
        <v>175</v>
      </c>
      <c r="D586" s="6" t="s">
        <v>1934</v>
      </c>
      <c r="E586" s="7">
        <v>16432</v>
      </c>
      <c r="F586" s="7">
        <v>138133</v>
      </c>
      <c r="G586" s="40">
        <v>75978391</v>
      </c>
      <c r="H586" s="7">
        <v>1330</v>
      </c>
      <c r="I586" s="7">
        <v>11035</v>
      </c>
      <c r="J586" s="40">
        <v>3069886.7699999996</v>
      </c>
      <c r="K586" s="7">
        <v>824</v>
      </c>
      <c r="L586" s="7">
        <v>1832</v>
      </c>
      <c r="M586" s="7">
        <v>2341</v>
      </c>
      <c r="N586" s="40">
        <v>2108495</v>
      </c>
      <c r="O586" s="7">
        <v>3252</v>
      </c>
      <c r="P586" s="7">
        <v>4368</v>
      </c>
      <c r="Q586" s="40">
        <v>5701760</v>
      </c>
      <c r="R586" s="7">
        <v>21516</v>
      </c>
      <c r="S586" s="40">
        <v>83788646</v>
      </c>
    </row>
    <row r="587" spans="2:19" s="1" customFormat="1" ht="15" customHeight="1">
      <c r="B587" s="224"/>
      <c r="C587" s="224"/>
      <c r="D587" s="6" t="s">
        <v>1935</v>
      </c>
      <c r="E587" s="7">
        <v>474</v>
      </c>
      <c r="F587" s="7">
        <v>6484</v>
      </c>
      <c r="G587" s="40">
        <v>1884378</v>
      </c>
      <c r="H587" s="7">
        <v>2</v>
      </c>
      <c r="I587" s="7">
        <v>5</v>
      </c>
      <c r="J587" s="40">
        <v>816.19999999999891</v>
      </c>
      <c r="K587" s="7"/>
      <c r="L587" s="7"/>
      <c r="M587" s="7"/>
      <c r="N587" s="40"/>
      <c r="O587" s="7"/>
      <c r="P587" s="7"/>
      <c r="Q587" s="40"/>
      <c r="R587" s="7">
        <v>474</v>
      </c>
      <c r="S587" s="40">
        <v>1884378</v>
      </c>
    </row>
    <row r="588" spans="2:19" s="1" customFormat="1" ht="15" customHeight="1">
      <c r="B588" s="224"/>
      <c r="C588" s="224"/>
      <c r="D588" s="6" t="s">
        <v>1936</v>
      </c>
      <c r="E588" s="7">
        <v>677</v>
      </c>
      <c r="F588" s="7">
        <v>4297</v>
      </c>
      <c r="G588" s="40">
        <v>1125223</v>
      </c>
      <c r="H588" s="7"/>
      <c r="I588" s="7">
        <v>0</v>
      </c>
      <c r="J588" s="40"/>
      <c r="K588" s="7"/>
      <c r="L588" s="7"/>
      <c r="M588" s="7"/>
      <c r="N588" s="40"/>
      <c r="O588" s="7"/>
      <c r="P588" s="7"/>
      <c r="Q588" s="40"/>
      <c r="R588" s="7">
        <v>677</v>
      </c>
      <c r="S588" s="40">
        <v>1125223</v>
      </c>
    </row>
    <row r="589" spans="2:19" s="1" customFormat="1" ht="15" customHeight="1">
      <c r="B589" s="226" t="s">
        <v>2093</v>
      </c>
      <c r="C589" s="226"/>
      <c r="D589" s="226"/>
      <c r="E589" s="10">
        <v>26864</v>
      </c>
      <c r="F589" s="10">
        <v>226788</v>
      </c>
      <c r="G589" s="43">
        <v>112054512</v>
      </c>
      <c r="H589" s="10">
        <v>1991</v>
      </c>
      <c r="I589" s="10">
        <v>17333</v>
      </c>
      <c r="J589" s="43">
        <v>4182766.9099999983</v>
      </c>
      <c r="K589" s="10">
        <v>1166</v>
      </c>
      <c r="L589" s="10">
        <v>3522</v>
      </c>
      <c r="M589" s="10">
        <v>4351</v>
      </c>
      <c r="N589" s="43">
        <v>3996293</v>
      </c>
      <c r="O589" s="10">
        <v>4618</v>
      </c>
      <c r="P589" s="10">
        <v>5750</v>
      </c>
      <c r="Q589" s="43">
        <v>7562667</v>
      </c>
      <c r="R589" s="10">
        <v>35004</v>
      </c>
      <c r="S589" s="43">
        <v>123613472</v>
      </c>
    </row>
    <row r="590" spans="2:19" s="1" customFormat="1" ht="9.75" customHeight="1">
      <c r="B590" s="17"/>
      <c r="C590" s="93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2:19" s="1" customFormat="1" ht="15" customHeight="1">
      <c r="B591" s="224" t="s">
        <v>2094</v>
      </c>
      <c r="C591" s="224" t="s">
        <v>184</v>
      </c>
      <c r="D591" s="6" t="s">
        <v>1934</v>
      </c>
      <c r="E591" s="7">
        <v>14572</v>
      </c>
      <c r="F591" s="7">
        <v>133593</v>
      </c>
      <c r="G591" s="40">
        <v>67312199</v>
      </c>
      <c r="H591" s="7">
        <v>1422</v>
      </c>
      <c r="I591" s="7">
        <v>11592</v>
      </c>
      <c r="J591" s="40">
        <v>3147383.79</v>
      </c>
      <c r="K591" s="7">
        <v>700</v>
      </c>
      <c r="L591" s="7">
        <v>1658</v>
      </c>
      <c r="M591" s="7">
        <v>2079</v>
      </c>
      <c r="N591" s="40">
        <v>1943852</v>
      </c>
      <c r="O591" s="7">
        <v>2947</v>
      </c>
      <c r="P591" s="7">
        <v>4014</v>
      </c>
      <c r="Q591" s="40">
        <v>3866909</v>
      </c>
      <c r="R591" s="7">
        <v>19177</v>
      </c>
      <c r="S591" s="40">
        <v>73122960</v>
      </c>
    </row>
    <row r="592" spans="2:19" s="1" customFormat="1" ht="15" customHeight="1">
      <c r="B592" s="224"/>
      <c r="C592" s="224"/>
      <c r="D592" s="6" t="s">
        <v>1935</v>
      </c>
      <c r="E592" s="7">
        <v>151</v>
      </c>
      <c r="F592" s="7">
        <v>3762</v>
      </c>
      <c r="G592" s="40">
        <v>1057221</v>
      </c>
      <c r="H592" s="7">
        <v>18</v>
      </c>
      <c r="I592" s="7">
        <v>114</v>
      </c>
      <c r="J592" s="40">
        <v>19757.11</v>
      </c>
      <c r="K592" s="7"/>
      <c r="L592" s="7"/>
      <c r="M592" s="7"/>
      <c r="N592" s="40"/>
      <c r="O592" s="7"/>
      <c r="P592" s="7"/>
      <c r="Q592" s="40"/>
      <c r="R592" s="7">
        <v>151</v>
      </c>
      <c r="S592" s="40">
        <v>1057221</v>
      </c>
    </row>
    <row r="593" spans="2:19" s="1" customFormat="1" ht="15" customHeight="1">
      <c r="B593" s="224"/>
      <c r="C593" s="224"/>
      <c r="D593" s="6" t="s">
        <v>1936</v>
      </c>
      <c r="E593" s="7">
        <v>668</v>
      </c>
      <c r="F593" s="7">
        <v>8351</v>
      </c>
      <c r="G593" s="40">
        <v>2196557</v>
      </c>
      <c r="H593" s="7"/>
      <c r="I593" s="7">
        <v>0</v>
      </c>
      <c r="J593" s="40"/>
      <c r="K593" s="7"/>
      <c r="L593" s="7"/>
      <c r="M593" s="7"/>
      <c r="N593" s="40"/>
      <c r="O593" s="7"/>
      <c r="P593" s="7"/>
      <c r="Q593" s="40"/>
      <c r="R593" s="7">
        <v>668</v>
      </c>
      <c r="S593" s="40">
        <v>2196557</v>
      </c>
    </row>
    <row r="594" spans="2:19" s="1" customFormat="1" ht="15" customHeight="1">
      <c r="B594" s="226" t="s">
        <v>2095</v>
      </c>
      <c r="C594" s="226"/>
      <c r="D594" s="226"/>
      <c r="E594" s="10">
        <v>15391</v>
      </c>
      <c r="F594" s="10">
        <v>145706</v>
      </c>
      <c r="G594" s="43">
        <v>70565977</v>
      </c>
      <c r="H594" s="10">
        <v>1440</v>
      </c>
      <c r="I594" s="10">
        <v>11706</v>
      </c>
      <c r="J594" s="43">
        <v>3167140.9000000004</v>
      </c>
      <c r="K594" s="10">
        <v>700</v>
      </c>
      <c r="L594" s="10">
        <v>1658</v>
      </c>
      <c r="M594" s="10">
        <v>2079</v>
      </c>
      <c r="N594" s="43">
        <v>1943852</v>
      </c>
      <c r="O594" s="10">
        <v>2947</v>
      </c>
      <c r="P594" s="10">
        <v>4014</v>
      </c>
      <c r="Q594" s="43">
        <v>3866909</v>
      </c>
      <c r="R594" s="10">
        <v>19996</v>
      </c>
      <c r="S594" s="43">
        <v>76376738</v>
      </c>
    </row>
    <row r="595" spans="2:19" s="1" customFormat="1" ht="9.75" customHeight="1">
      <c r="B595" s="17"/>
      <c r="C595" s="93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2:19" s="1" customFormat="1" ht="15" customHeight="1">
      <c r="B596" s="224" t="s">
        <v>2096</v>
      </c>
      <c r="C596" s="224" t="s">
        <v>181</v>
      </c>
      <c r="D596" s="6" t="s">
        <v>1934</v>
      </c>
      <c r="E596" s="7">
        <v>27355</v>
      </c>
      <c r="F596" s="7">
        <v>288823</v>
      </c>
      <c r="G596" s="40">
        <v>152203872</v>
      </c>
      <c r="H596" s="7">
        <v>3107</v>
      </c>
      <c r="I596" s="7">
        <v>34880</v>
      </c>
      <c r="J596" s="40">
        <v>8941449.4100000001</v>
      </c>
      <c r="K596" s="7">
        <v>1386</v>
      </c>
      <c r="L596" s="7">
        <v>3947</v>
      </c>
      <c r="M596" s="7">
        <v>4754</v>
      </c>
      <c r="N596" s="40">
        <v>4434504</v>
      </c>
      <c r="O596" s="7">
        <v>7790</v>
      </c>
      <c r="P596" s="7">
        <v>26382</v>
      </c>
      <c r="Q596" s="40">
        <v>11752466</v>
      </c>
      <c r="R596" s="7">
        <v>39092</v>
      </c>
      <c r="S596" s="40">
        <v>168390842</v>
      </c>
    </row>
    <row r="597" spans="2:19" s="1" customFormat="1" ht="15" customHeight="1">
      <c r="B597" s="224"/>
      <c r="C597" s="224"/>
      <c r="D597" s="6" t="s">
        <v>1935</v>
      </c>
      <c r="E597" s="7">
        <v>267</v>
      </c>
      <c r="F597" s="7">
        <v>14835</v>
      </c>
      <c r="G597" s="40">
        <v>5252774</v>
      </c>
      <c r="H597" s="7">
        <v>55</v>
      </c>
      <c r="I597" s="7">
        <v>1425</v>
      </c>
      <c r="J597" s="40">
        <v>282047.64999999991</v>
      </c>
      <c r="K597" s="7"/>
      <c r="L597" s="7"/>
      <c r="M597" s="7"/>
      <c r="N597" s="40"/>
      <c r="O597" s="7"/>
      <c r="P597" s="7"/>
      <c r="Q597" s="40"/>
      <c r="R597" s="7">
        <v>267</v>
      </c>
      <c r="S597" s="40">
        <v>5252774</v>
      </c>
    </row>
    <row r="598" spans="2:19" s="1" customFormat="1" ht="15" customHeight="1">
      <c r="B598" s="224"/>
      <c r="C598" s="224"/>
      <c r="D598" s="6" t="s">
        <v>1936</v>
      </c>
      <c r="E598" s="7">
        <v>1206</v>
      </c>
      <c r="F598" s="7">
        <v>9876</v>
      </c>
      <c r="G598" s="40">
        <v>2317788</v>
      </c>
      <c r="H598" s="7">
        <v>5</v>
      </c>
      <c r="I598" s="7">
        <v>813</v>
      </c>
      <c r="J598" s="40">
        <v>76495</v>
      </c>
      <c r="K598" s="7"/>
      <c r="L598" s="7"/>
      <c r="M598" s="7"/>
      <c r="N598" s="40"/>
      <c r="O598" s="7"/>
      <c r="P598" s="7"/>
      <c r="Q598" s="40"/>
      <c r="R598" s="7">
        <v>1206</v>
      </c>
      <c r="S598" s="40">
        <v>2317788</v>
      </c>
    </row>
    <row r="599" spans="2:19" s="1" customFormat="1" ht="15" customHeight="1">
      <c r="B599" s="226" t="s">
        <v>2097</v>
      </c>
      <c r="C599" s="226"/>
      <c r="D599" s="226"/>
      <c r="E599" s="10">
        <v>28828</v>
      </c>
      <c r="F599" s="10">
        <v>313534</v>
      </c>
      <c r="G599" s="43">
        <v>159774434</v>
      </c>
      <c r="H599" s="10">
        <v>3167</v>
      </c>
      <c r="I599" s="10">
        <v>37118</v>
      </c>
      <c r="J599" s="43">
        <v>9299992.0600000005</v>
      </c>
      <c r="K599" s="10">
        <v>1386</v>
      </c>
      <c r="L599" s="10">
        <v>3947</v>
      </c>
      <c r="M599" s="10">
        <v>4754</v>
      </c>
      <c r="N599" s="43">
        <v>4434504</v>
      </c>
      <c r="O599" s="10">
        <v>7790</v>
      </c>
      <c r="P599" s="10">
        <v>26382</v>
      </c>
      <c r="Q599" s="43">
        <v>11752466</v>
      </c>
      <c r="R599" s="10">
        <v>40565</v>
      </c>
      <c r="S599" s="43">
        <v>175961404</v>
      </c>
    </row>
    <row r="600" spans="2:19" s="1" customFormat="1" ht="9.75" customHeight="1">
      <c r="B600" s="17"/>
      <c r="C600" s="93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2:19" s="1" customFormat="1" ht="15" customHeight="1">
      <c r="B601" s="224" t="s">
        <v>2098</v>
      </c>
      <c r="C601" s="224" t="s">
        <v>35</v>
      </c>
      <c r="D601" s="6" t="s">
        <v>1934</v>
      </c>
      <c r="E601" s="7">
        <v>5780</v>
      </c>
      <c r="F601" s="7">
        <v>44905</v>
      </c>
      <c r="G601" s="40">
        <v>18089292</v>
      </c>
      <c r="H601" s="7">
        <v>510</v>
      </c>
      <c r="I601" s="7">
        <v>4669</v>
      </c>
      <c r="J601" s="40">
        <v>954221.26</v>
      </c>
      <c r="K601" s="7">
        <v>196</v>
      </c>
      <c r="L601" s="7">
        <v>652</v>
      </c>
      <c r="M601" s="7">
        <v>784</v>
      </c>
      <c r="N601" s="40">
        <v>633593</v>
      </c>
      <c r="O601" s="7">
        <v>1060</v>
      </c>
      <c r="P601" s="7">
        <v>1101</v>
      </c>
      <c r="Q601" s="40">
        <v>1433875</v>
      </c>
      <c r="R601" s="7">
        <v>7492</v>
      </c>
      <c r="S601" s="40">
        <v>20156760</v>
      </c>
    </row>
    <row r="602" spans="2:19" s="1" customFormat="1" ht="15" customHeight="1">
      <c r="B602" s="224"/>
      <c r="C602" s="224"/>
      <c r="D602" s="6" t="s">
        <v>1936</v>
      </c>
      <c r="E602" s="7">
        <v>262</v>
      </c>
      <c r="F602" s="7">
        <v>727</v>
      </c>
      <c r="G602" s="40">
        <v>218407</v>
      </c>
      <c r="H602" s="7"/>
      <c r="I602" s="7">
        <v>0</v>
      </c>
      <c r="J602" s="40"/>
      <c r="K602" s="7"/>
      <c r="L602" s="7"/>
      <c r="M602" s="7"/>
      <c r="N602" s="40"/>
      <c r="O602" s="7"/>
      <c r="P602" s="7"/>
      <c r="Q602" s="40"/>
      <c r="R602" s="7">
        <v>262</v>
      </c>
      <c r="S602" s="40">
        <v>218407</v>
      </c>
    </row>
    <row r="603" spans="2:19" s="1" customFormat="1" ht="15" customHeight="1">
      <c r="B603" s="224"/>
      <c r="C603" s="224" t="s">
        <v>36</v>
      </c>
      <c r="D603" s="6" t="s">
        <v>1934</v>
      </c>
      <c r="E603" s="7">
        <v>9649</v>
      </c>
      <c r="F603" s="7">
        <v>43163</v>
      </c>
      <c r="G603" s="40">
        <v>22000484</v>
      </c>
      <c r="H603" s="7">
        <v>439</v>
      </c>
      <c r="I603" s="7">
        <v>2543</v>
      </c>
      <c r="J603" s="40">
        <v>496048.56999999995</v>
      </c>
      <c r="K603" s="7">
        <v>249</v>
      </c>
      <c r="L603" s="7">
        <v>1993</v>
      </c>
      <c r="M603" s="7">
        <v>2257</v>
      </c>
      <c r="N603" s="40">
        <v>1729659</v>
      </c>
      <c r="O603" s="7">
        <v>3696</v>
      </c>
      <c r="P603" s="7">
        <v>5044</v>
      </c>
      <c r="Q603" s="40">
        <v>3497300</v>
      </c>
      <c r="R603" s="7">
        <v>15338</v>
      </c>
      <c r="S603" s="40">
        <v>27227443</v>
      </c>
    </row>
    <row r="604" spans="2:19" s="1" customFormat="1" ht="15" customHeight="1">
      <c r="B604" s="224"/>
      <c r="C604" s="224"/>
      <c r="D604" s="6" t="s">
        <v>1936</v>
      </c>
      <c r="E604" s="7">
        <v>240</v>
      </c>
      <c r="F604" s="7">
        <v>648</v>
      </c>
      <c r="G604" s="40">
        <v>185865</v>
      </c>
      <c r="H604" s="7"/>
      <c r="I604" s="7">
        <v>0</v>
      </c>
      <c r="J604" s="40"/>
      <c r="K604" s="7"/>
      <c r="L604" s="7"/>
      <c r="M604" s="7"/>
      <c r="N604" s="40"/>
      <c r="O604" s="7"/>
      <c r="P604" s="7"/>
      <c r="Q604" s="40"/>
      <c r="R604" s="7">
        <v>240</v>
      </c>
      <c r="S604" s="40">
        <v>185865</v>
      </c>
    </row>
    <row r="605" spans="2:19" s="1" customFormat="1" ht="15" customHeight="1">
      <c r="B605" s="224"/>
      <c r="C605" s="224" t="s">
        <v>38</v>
      </c>
      <c r="D605" s="6" t="s">
        <v>1934</v>
      </c>
      <c r="E605" s="7">
        <v>6636</v>
      </c>
      <c r="F605" s="7">
        <v>60855</v>
      </c>
      <c r="G605" s="40">
        <v>26547213</v>
      </c>
      <c r="H605" s="7">
        <v>651</v>
      </c>
      <c r="I605" s="7">
        <v>5865</v>
      </c>
      <c r="J605" s="40">
        <v>1455258.5300000003</v>
      </c>
      <c r="K605" s="7">
        <v>257</v>
      </c>
      <c r="L605" s="7">
        <v>1842</v>
      </c>
      <c r="M605" s="7">
        <v>2066</v>
      </c>
      <c r="N605" s="40">
        <v>2409573</v>
      </c>
      <c r="O605" s="7">
        <v>1704</v>
      </c>
      <c r="P605" s="7">
        <v>3077</v>
      </c>
      <c r="Q605" s="40">
        <v>1607342</v>
      </c>
      <c r="R605" s="7">
        <v>10182</v>
      </c>
      <c r="S605" s="40">
        <v>30564128</v>
      </c>
    </row>
    <row r="606" spans="2:19" s="1" customFormat="1" ht="15" customHeight="1">
      <c r="B606" s="224"/>
      <c r="C606" s="224"/>
      <c r="D606" s="6" t="s">
        <v>1935</v>
      </c>
      <c r="E606" s="7">
        <v>296</v>
      </c>
      <c r="F606" s="7">
        <v>8515</v>
      </c>
      <c r="G606" s="40">
        <v>2618702</v>
      </c>
      <c r="H606" s="7">
        <v>88</v>
      </c>
      <c r="I606" s="7">
        <v>512</v>
      </c>
      <c r="J606" s="40">
        <v>92550.569999999949</v>
      </c>
      <c r="K606" s="7"/>
      <c r="L606" s="7"/>
      <c r="M606" s="7"/>
      <c r="N606" s="40"/>
      <c r="O606" s="7">
        <v>13</v>
      </c>
      <c r="P606" s="7">
        <v>330</v>
      </c>
      <c r="Q606" s="40">
        <v>84454</v>
      </c>
      <c r="R606" s="7">
        <v>309</v>
      </c>
      <c r="S606" s="40">
        <v>2703156</v>
      </c>
    </row>
    <row r="607" spans="2:19" s="1" customFormat="1" ht="15" customHeight="1">
      <c r="B607" s="224"/>
      <c r="C607" s="224"/>
      <c r="D607" s="6" t="s">
        <v>1936</v>
      </c>
      <c r="E607" s="7">
        <v>367</v>
      </c>
      <c r="F607" s="7">
        <v>3098</v>
      </c>
      <c r="G607" s="40">
        <v>813668</v>
      </c>
      <c r="H607" s="7"/>
      <c r="I607" s="7">
        <v>0</v>
      </c>
      <c r="J607" s="40"/>
      <c r="K607" s="7"/>
      <c r="L607" s="7"/>
      <c r="M607" s="7"/>
      <c r="N607" s="40"/>
      <c r="O607" s="7"/>
      <c r="P607" s="7"/>
      <c r="Q607" s="40"/>
      <c r="R607" s="7">
        <v>367</v>
      </c>
      <c r="S607" s="40">
        <v>813668</v>
      </c>
    </row>
    <row r="608" spans="2:19" s="1" customFormat="1" ht="15" customHeight="1">
      <c r="B608" s="224"/>
      <c r="C608" s="224" t="s">
        <v>180</v>
      </c>
      <c r="D608" s="6" t="s">
        <v>1934</v>
      </c>
      <c r="E608" s="7">
        <v>1639</v>
      </c>
      <c r="F608" s="7">
        <v>13098</v>
      </c>
      <c r="G608" s="40">
        <v>7964941</v>
      </c>
      <c r="H608" s="7">
        <v>100</v>
      </c>
      <c r="I608" s="7">
        <v>948</v>
      </c>
      <c r="J608" s="40">
        <v>201518.59999999998</v>
      </c>
      <c r="K608" s="7">
        <v>39</v>
      </c>
      <c r="L608" s="7">
        <v>564</v>
      </c>
      <c r="M608" s="7">
        <v>581</v>
      </c>
      <c r="N608" s="40">
        <v>961397</v>
      </c>
      <c r="O608" s="7">
        <v>655</v>
      </c>
      <c r="P608" s="7">
        <v>1002</v>
      </c>
      <c r="Q608" s="40">
        <v>637204</v>
      </c>
      <c r="R608" s="7">
        <v>2858</v>
      </c>
      <c r="S608" s="40">
        <v>9563542</v>
      </c>
    </row>
    <row r="609" spans="2:19" s="1" customFormat="1" ht="15" customHeight="1">
      <c r="B609" s="224"/>
      <c r="C609" s="224"/>
      <c r="D609" s="6" t="s">
        <v>1935</v>
      </c>
      <c r="E609" s="7">
        <v>827</v>
      </c>
      <c r="F609" s="7">
        <v>20926</v>
      </c>
      <c r="G609" s="40">
        <v>6325054</v>
      </c>
      <c r="H609" s="7">
        <v>140</v>
      </c>
      <c r="I609" s="7">
        <v>1124</v>
      </c>
      <c r="J609" s="40">
        <v>207112.10000000009</v>
      </c>
      <c r="K609" s="7"/>
      <c r="L609" s="7"/>
      <c r="M609" s="7"/>
      <c r="N609" s="40"/>
      <c r="O609" s="7">
        <v>4</v>
      </c>
      <c r="P609" s="7">
        <v>17</v>
      </c>
      <c r="Q609" s="40">
        <v>3608</v>
      </c>
      <c r="R609" s="7">
        <v>831</v>
      </c>
      <c r="S609" s="40">
        <v>6328662</v>
      </c>
    </row>
    <row r="610" spans="2:19" s="1" customFormat="1" ht="15" customHeight="1">
      <c r="B610" s="224"/>
      <c r="C610" s="224"/>
      <c r="D610" s="6" t="s">
        <v>1936</v>
      </c>
      <c r="E610" s="7">
        <v>23</v>
      </c>
      <c r="F610" s="7">
        <v>72</v>
      </c>
      <c r="G610" s="40">
        <v>16509</v>
      </c>
      <c r="H610" s="7"/>
      <c r="I610" s="7">
        <v>0</v>
      </c>
      <c r="J610" s="40"/>
      <c r="K610" s="7"/>
      <c r="L610" s="7"/>
      <c r="M610" s="7"/>
      <c r="N610" s="40"/>
      <c r="O610" s="7"/>
      <c r="P610" s="7"/>
      <c r="Q610" s="40"/>
      <c r="R610" s="7">
        <v>23</v>
      </c>
      <c r="S610" s="40">
        <v>16509</v>
      </c>
    </row>
    <row r="611" spans="2:19" s="1" customFormat="1" ht="15" customHeight="1">
      <c r="B611" s="226" t="s">
        <v>2099</v>
      </c>
      <c r="C611" s="226"/>
      <c r="D611" s="226"/>
      <c r="E611" s="10">
        <v>25719</v>
      </c>
      <c r="F611" s="10">
        <v>196007</v>
      </c>
      <c r="G611" s="43">
        <v>84780135</v>
      </c>
      <c r="H611" s="10">
        <v>1928</v>
      </c>
      <c r="I611" s="10">
        <v>15661</v>
      </c>
      <c r="J611" s="43">
        <v>3406709.6300000008</v>
      </c>
      <c r="K611" s="10">
        <v>741</v>
      </c>
      <c r="L611" s="10">
        <v>5051</v>
      </c>
      <c r="M611" s="10">
        <v>5688</v>
      </c>
      <c r="N611" s="43">
        <v>5734222</v>
      </c>
      <c r="O611" s="10">
        <v>7132</v>
      </c>
      <c r="P611" s="10">
        <v>10571</v>
      </c>
      <c r="Q611" s="43">
        <v>7263783</v>
      </c>
      <c r="R611" s="10">
        <v>37902</v>
      </c>
      <c r="S611" s="43">
        <v>97778140</v>
      </c>
    </row>
    <row r="612" spans="2:19" s="1" customFormat="1" ht="9.75" customHeight="1">
      <c r="B612" s="17"/>
      <c r="C612" s="93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2:19" s="1" customFormat="1" ht="15" customHeight="1">
      <c r="B613" s="224" t="s">
        <v>2100</v>
      </c>
      <c r="C613" s="224" t="s">
        <v>37</v>
      </c>
      <c r="D613" s="6" t="s">
        <v>1934</v>
      </c>
      <c r="E613" s="7">
        <v>6681</v>
      </c>
      <c r="F613" s="7">
        <v>29828</v>
      </c>
      <c r="G613" s="40">
        <v>13082134</v>
      </c>
      <c r="H613" s="7">
        <v>372</v>
      </c>
      <c r="I613" s="7">
        <v>1597</v>
      </c>
      <c r="J613" s="40">
        <v>300781.62</v>
      </c>
      <c r="K613" s="7">
        <v>141</v>
      </c>
      <c r="L613" s="7">
        <v>452</v>
      </c>
      <c r="M613" s="7">
        <v>549</v>
      </c>
      <c r="N613" s="40">
        <v>411296</v>
      </c>
      <c r="O613" s="7">
        <v>1605</v>
      </c>
      <c r="P613" s="7">
        <v>1625</v>
      </c>
      <c r="Q613" s="40">
        <v>2370037</v>
      </c>
      <c r="R613" s="7">
        <v>8738</v>
      </c>
      <c r="S613" s="40">
        <v>15863467</v>
      </c>
    </row>
    <row r="614" spans="2:19" s="1" customFormat="1" ht="15" customHeight="1">
      <c r="B614" s="224"/>
      <c r="C614" s="224"/>
      <c r="D614" s="6" t="s">
        <v>1936</v>
      </c>
      <c r="E614" s="7">
        <v>103</v>
      </c>
      <c r="F614" s="7">
        <v>286</v>
      </c>
      <c r="G614" s="40">
        <v>60127</v>
      </c>
      <c r="H614" s="7"/>
      <c r="I614" s="7">
        <v>0</v>
      </c>
      <c r="J614" s="40"/>
      <c r="K614" s="7"/>
      <c r="L614" s="7"/>
      <c r="M614" s="7"/>
      <c r="N614" s="40"/>
      <c r="O614" s="7"/>
      <c r="P614" s="7"/>
      <c r="Q614" s="40"/>
      <c r="R614" s="7">
        <v>103</v>
      </c>
      <c r="S614" s="40">
        <v>60127</v>
      </c>
    </row>
    <row r="615" spans="2:19" s="1" customFormat="1" ht="15" customHeight="1">
      <c r="B615" s="224"/>
      <c r="C615" s="224" t="s">
        <v>178</v>
      </c>
      <c r="D615" s="6" t="s">
        <v>1934</v>
      </c>
      <c r="E615" s="7">
        <v>8844</v>
      </c>
      <c r="F615" s="7">
        <v>80576</v>
      </c>
      <c r="G615" s="40">
        <v>37712911</v>
      </c>
      <c r="H615" s="7">
        <v>891</v>
      </c>
      <c r="I615" s="7">
        <v>7714</v>
      </c>
      <c r="J615" s="40">
        <v>1909643.9500000002</v>
      </c>
      <c r="K615" s="7">
        <v>308</v>
      </c>
      <c r="L615" s="7">
        <v>1559</v>
      </c>
      <c r="M615" s="7">
        <v>1874</v>
      </c>
      <c r="N615" s="40">
        <v>2175235</v>
      </c>
      <c r="O615" s="7">
        <v>1242</v>
      </c>
      <c r="P615" s="7">
        <v>1380</v>
      </c>
      <c r="Q615" s="40">
        <v>1503574</v>
      </c>
      <c r="R615" s="7">
        <v>11645</v>
      </c>
      <c r="S615" s="40">
        <v>41391720</v>
      </c>
    </row>
    <row r="616" spans="2:19" s="1" customFormat="1" ht="15" customHeight="1">
      <c r="B616" s="224"/>
      <c r="C616" s="224"/>
      <c r="D616" s="6" t="s">
        <v>1935</v>
      </c>
      <c r="E616" s="7">
        <v>189</v>
      </c>
      <c r="F616" s="7">
        <v>4937</v>
      </c>
      <c r="G616" s="40">
        <v>1449355</v>
      </c>
      <c r="H616" s="7">
        <v>41</v>
      </c>
      <c r="I616" s="7">
        <v>464</v>
      </c>
      <c r="J616" s="40">
        <v>72530.989999999991</v>
      </c>
      <c r="K616" s="7"/>
      <c r="L616" s="7"/>
      <c r="M616" s="7"/>
      <c r="N616" s="40"/>
      <c r="O616" s="7"/>
      <c r="P616" s="7"/>
      <c r="Q616" s="40"/>
      <c r="R616" s="7">
        <v>189</v>
      </c>
      <c r="S616" s="40">
        <v>1449355</v>
      </c>
    </row>
    <row r="617" spans="2:19" s="1" customFormat="1" ht="15" customHeight="1">
      <c r="B617" s="224"/>
      <c r="C617" s="224"/>
      <c r="D617" s="6" t="s">
        <v>1936</v>
      </c>
      <c r="E617" s="7">
        <v>269</v>
      </c>
      <c r="F617" s="7">
        <v>3378</v>
      </c>
      <c r="G617" s="40">
        <v>880658</v>
      </c>
      <c r="H617" s="7"/>
      <c r="I617" s="7">
        <v>0</v>
      </c>
      <c r="J617" s="40"/>
      <c r="K617" s="7"/>
      <c r="L617" s="7"/>
      <c r="M617" s="7"/>
      <c r="N617" s="40"/>
      <c r="O617" s="7"/>
      <c r="P617" s="7"/>
      <c r="Q617" s="40"/>
      <c r="R617" s="7">
        <v>269</v>
      </c>
      <c r="S617" s="40">
        <v>880658</v>
      </c>
    </row>
    <row r="618" spans="2:19" s="1" customFormat="1" ht="15" customHeight="1">
      <c r="B618" s="226" t="s">
        <v>2101</v>
      </c>
      <c r="C618" s="226"/>
      <c r="D618" s="226"/>
      <c r="E618" s="10">
        <v>16086</v>
      </c>
      <c r="F618" s="10">
        <v>119005</v>
      </c>
      <c r="G618" s="43">
        <v>53185185</v>
      </c>
      <c r="H618" s="10">
        <v>1304</v>
      </c>
      <c r="I618" s="10">
        <v>9775</v>
      </c>
      <c r="J618" s="43">
        <v>2282956.5600000005</v>
      </c>
      <c r="K618" s="10">
        <v>449</v>
      </c>
      <c r="L618" s="10">
        <v>2011</v>
      </c>
      <c r="M618" s="10">
        <v>2423</v>
      </c>
      <c r="N618" s="43">
        <v>2586531</v>
      </c>
      <c r="O618" s="10">
        <v>2847</v>
      </c>
      <c r="P618" s="10">
        <v>3005</v>
      </c>
      <c r="Q618" s="43">
        <v>3873611</v>
      </c>
      <c r="R618" s="10">
        <v>20944</v>
      </c>
      <c r="S618" s="43">
        <v>59645327</v>
      </c>
    </row>
    <row r="619" spans="2:19" s="1" customFormat="1" ht="9.75" customHeight="1">
      <c r="B619" s="17"/>
      <c r="C619" s="93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2:19" s="1" customFormat="1" ht="15" customHeight="1">
      <c r="B620" s="224" t="s">
        <v>2102</v>
      </c>
      <c r="C620" s="224" t="s">
        <v>182</v>
      </c>
      <c r="D620" s="6" t="s">
        <v>1934</v>
      </c>
      <c r="E620" s="7">
        <v>15527</v>
      </c>
      <c r="F620" s="7">
        <v>122781</v>
      </c>
      <c r="G620" s="40">
        <v>56939223</v>
      </c>
      <c r="H620" s="7">
        <v>1303</v>
      </c>
      <c r="I620" s="7">
        <v>10300</v>
      </c>
      <c r="J620" s="40">
        <v>2338810.1100000003</v>
      </c>
      <c r="K620" s="7">
        <v>793</v>
      </c>
      <c r="L620" s="7">
        <v>1849</v>
      </c>
      <c r="M620" s="7">
        <v>2429</v>
      </c>
      <c r="N620" s="40">
        <v>1699158</v>
      </c>
      <c r="O620" s="7">
        <v>7808</v>
      </c>
      <c r="P620" s="7">
        <v>14228</v>
      </c>
      <c r="Q620" s="40">
        <v>8783650</v>
      </c>
      <c r="R620" s="7">
        <v>25184</v>
      </c>
      <c r="S620" s="40">
        <v>67422031</v>
      </c>
    </row>
    <row r="621" spans="2:19" s="1" customFormat="1" ht="15" customHeight="1">
      <c r="B621" s="224"/>
      <c r="C621" s="224"/>
      <c r="D621" s="6" t="s">
        <v>1935</v>
      </c>
      <c r="E621" s="7">
        <v>119</v>
      </c>
      <c r="F621" s="7">
        <v>3727</v>
      </c>
      <c r="G621" s="40">
        <v>1073967</v>
      </c>
      <c r="H621" s="7">
        <v>39</v>
      </c>
      <c r="I621" s="7">
        <v>586</v>
      </c>
      <c r="J621" s="40">
        <v>92434.909999999974</v>
      </c>
      <c r="K621" s="7"/>
      <c r="L621" s="7"/>
      <c r="M621" s="7"/>
      <c r="N621" s="40"/>
      <c r="O621" s="7"/>
      <c r="P621" s="7"/>
      <c r="Q621" s="40"/>
      <c r="R621" s="7">
        <v>119</v>
      </c>
      <c r="S621" s="40">
        <v>1073967</v>
      </c>
    </row>
    <row r="622" spans="2:19" s="1" customFormat="1" ht="15" customHeight="1">
      <c r="B622" s="224"/>
      <c r="C622" s="224"/>
      <c r="D622" s="6" t="s">
        <v>1936</v>
      </c>
      <c r="E622" s="7">
        <v>833</v>
      </c>
      <c r="F622" s="7">
        <v>3107</v>
      </c>
      <c r="G622" s="40">
        <v>763947</v>
      </c>
      <c r="H622" s="7"/>
      <c r="I622" s="7">
        <v>0</v>
      </c>
      <c r="J622" s="40"/>
      <c r="K622" s="7"/>
      <c r="L622" s="7"/>
      <c r="M622" s="7"/>
      <c r="N622" s="40"/>
      <c r="O622" s="7"/>
      <c r="P622" s="7"/>
      <c r="Q622" s="40"/>
      <c r="R622" s="7">
        <v>833</v>
      </c>
      <c r="S622" s="40">
        <v>763947</v>
      </c>
    </row>
    <row r="623" spans="2:19" s="1" customFormat="1" ht="15" customHeight="1">
      <c r="B623" s="226" t="s">
        <v>2103</v>
      </c>
      <c r="C623" s="226"/>
      <c r="D623" s="226"/>
      <c r="E623" s="10">
        <v>16479</v>
      </c>
      <c r="F623" s="10">
        <v>129615</v>
      </c>
      <c r="G623" s="43">
        <v>58777137</v>
      </c>
      <c r="H623" s="10">
        <v>1342</v>
      </c>
      <c r="I623" s="10">
        <v>10886</v>
      </c>
      <c r="J623" s="43">
        <v>2431245.0200000005</v>
      </c>
      <c r="K623" s="10">
        <v>793</v>
      </c>
      <c r="L623" s="10">
        <v>1849</v>
      </c>
      <c r="M623" s="10">
        <v>2429</v>
      </c>
      <c r="N623" s="43">
        <v>1699158</v>
      </c>
      <c r="O623" s="10">
        <v>7808</v>
      </c>
      <c r="P623" s="10">
        <v>14228</v>
      </c>
      <c r="Q623" s="43">
        <v>8783650</v>
      </c>
      <c r="R623" s="10">
        <v>26136</v>
      </c>
      <c r="S623" s="43">
        <v>69259945</v>
      </c>
    </row>
    <row r="624" spans="2:19" s="1" customFormat="1" ht="9.75" customHeight="1">
      <c r="B624" s="17"/>
      <c r="C624" s="93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2:19" s="1" customFormat="1" ht="15" customHeight="1">
      <c r="B625" s="224" t="s">
        <v>2104</v>
      </c>
      <c r="C625" s="224" t="s">
        <v>179</v>
      </c>
      <c r="D625" s="6" t="s">
        <v>1934</v>
      </c>
      <c r="E625" s="7">
        <v>6713</v>
      </c>
      <c r="F625" s="7">
        <v>55992</v>
      </c>
      <c r="G625" s="40">
        <v>30217943</v>
      </c>
      <c r="H625" s="7">
        <v>644</v>
      </c>
      <c r="I625" s="7">
        <v>4059</v>
      </c>
      <c r="J625" s="40">
        <v>1023907.99</v>
      </c>
      <c r="K625" s="7">
        <v>168</v>
      </c>
      <c r="L625" s="7">
        <v>1569</v>
      </c>
      <c r="M625" s="7">
        <v>1719</v>
      </c>
      <c r="N625" s="40">
        <v>2642970</v>
      </c>
      <c r="O625" s="7">
        <v>709</v>
      </c>
      <c r="P625" s="7">
        <v>1969</v>
      </c>
      <c r="Q625" s="40">
        <v>844766</v>
      </c>
      <c r="R625" s="7">
        <v>8991</v>
      </c>
      <c r="S625" s="40">
        <v>33705679</v>
      </c>
    </row>
    <row r="626" spans="2:19" s="1" customFormat="1" ht="15" customHeight="1">
      <c r="B626" s="224"/>
      <c r="C626" s="224"/>
      <c r="D626" s="6" t="s">
        <v>1935</v>
      </c>
      <c r="E626" s="7">
        <v>1755</v>
      </c>
      <c r="F626" s="7">
        <v>36437</v>
      </c>
      <c r="G626" s="40">
        <v>9395487</v>
      </c>
      <c r="H626" s="7">
        <v>172</v>
      </c>
      <c r="I626" s="7">
        <v>1299</v>
      </c>
      <c r="J626" s="40">
        <v>234334.35000000009</v>
      </c>
      <c r="K626" s="7"/>
      <c r="L626" s="7"/>
      <c r="M626" s="7"/>
      <c r="N626" s="40"/>
      <c r="O626" s="7"/>
      <c r="P626" s="7"/>
      <c r="Q626" s="40"/>
      <c r="R626" s="7">
        <v>1755</v>
      </c>
      <c r="S626" s="40">
        <v>9395487</v>
      </c>
    </row>
    <row r="627" spans="2:19" s="1" customFormat="1" ht="15" customHeight="1">
      <c r="B627" s="224"/>
      <c r="C627" s="224"/>
      <c r="D627" s="6" t="s">
        <v>1936</v>
      </c>
      <c r="E627" s="7">
        <v>271</v>
      </c>
      <c r="F627" s="7">
        <v>1191</v>
      </c>
      <c r="G627" s="40">
        <v>276159</v>
      </c>
      <c r="H627" s="7"/>
      <c r="I627" s="7">
        <v>0</v>
      </c>
      <c r="J627" s="40"/>
      <c r="K627" s="7"/>
      <c r="L627" s="7"/>
      <c r="M627" s="7"/>
      <c r="N627" s="40"/>
      <c r="O627" s="7"/>
      <c r="P627" s="7"/>
      <c r="Q627" s="40"/>
      <c r="R627" s="7">
        <v>271</v>
      </c>
      <c r="S627" s="40">
        <v>276159</v>
      </c>
    </row>
    <row r="628" spans="2:19" s="1" customFormat="1" ht="15" customHeight="1">
      <c r="B628" s="226" t="s">
        <v>2105</v>
      </c>
      <c r="C628" s="226"/>
      <c r="D628" s="226"/>
      <c r="E628" s="10">
        <v>8739</v>
      </c>
      <c r="F628" s="10">
        <v>93620</v>
      </c>
      <c r="G628" s="43">
        <v>39889589</v>
      </c>
      <c r="H628" s="10">
        <v>816</v>
      </c>
      <c r="I628" s="10">
        <v>5358</v>
      </c>
      <c r="J628" s="43">
        <v>1258242.3399999999</v>
      </c>
      <c r="K628" s="10">
        <v>168</v>
      </c>
      <c r="L628" s="10">
        <v>1569</v>
      </c>
      <c r="M628" s="10">
        <v>1719</v>
      </c>
      <c r="N628" s="43">
        <v>2642970</v>
      </c>
      <c r="O628" s="10">
        <v>709</v>
      </c>
      <c r="P628" s="10">
        <v>1969</v>
      </c>
      <c r="Q628" s="43">
        <v>844766</v>
      </c>
      <c r="R628" s="10">
        <v>11017</v>
      </c>
      <c r="S628" s="43">
        <v>43377325</v>
      </c>
    </row>
    <row r="629" spans="2:19" s="1" customFormat="1" ht="9.75" customHeight="1">
      <c r="B629" s="17"/>
      <c r="C629" s="93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2:19" s="1" customFormat="1" ht="15" customHeight="1">
      <c r="B630" s="224" t="s">
        <v>2106</v>
      </c>
      <c r="C630" s="224" t="s">
        <v>183</v>
      </c>
      <c r="D630" s="6" t="s">
        <v>1934</v>
      </c>
      <c r="E630" s="7">
        <v>14292</v>
      </c>
      <c r="F630" s="7">
        <v>138175</v>
      </c>
      <c r="G630" s="40">
        <v>56512013</v>
      </c>
      <c r="H630" s="7">
        <v>1524</v>
      </c>
      <c r="I630" s="7">
        <v>13720</v>
      </c>
      <c r="J630" s="40">
        <v>3130041.29</v>
      </c>
      <c r="K630" s="7">
        <v>640</v>
      </c>
      <c r="L630" s="7">
        <v>1676</v>
      </c>
      <c r="M630" s="7">
        <v>2206</v>
      </c>
      <c r="N630" s="40">
        <v>1540225</v>
      </c>
      <c r="O630" s="7">
        <v>2204</v>
      </c>
      <c r="P630" s="7">
        <v>4141</v>
      </c>
      <c r="Q630" s="40">
        <v>2634908</v>
      </c>
      <c r="R630" s="7">
        <v>18172</v>
      </c>
      <c r="S630" s="40">
        <v>60687146</v>
      </c>
    </row>
    <row r="631" spans="2:19" s="1" customFormat="1" ht="15" customHeight="1">
      <c r="B631" s="224"/>
      <c r="C631" s="224"/>
      <c r="D631" s="6" t="s">
        <v>1935</v>
      </c>
      <c r="E631" s="7">
        <v>515</v>
      </c>
      <c r="F631" s="7">
        <v>13895</v>
      </c>
      <c r="G631" s="40">
        <v>4473598</v>
      </c>
      <c r="H631" s="7">
        <v>59</v>
      </c>
      <c r="I631" s="7">
        <v>435</v>
      </c>
      <c r="J631" s="40">
        <v>68526.76999999996</v>
      </c>
      <c r="K631" s="7"/>
      <c r="L631" s="7"/>
      <c r="M631" s="7"/>
      <c r="N631" s="40"/>
      <c r="O631" s="7"/>
      <c r="P631" s="7"/>
      <c r="Q631" s="40"/>
      <c r="R631" s="7">
        <v>515</v>
      </c>
      <c r="S631" s="40">
        <v>4473598</v>
      </c>
    </row>
    <row r="632" spans="2:19" s="1" customFormat="1" ht="15" customHeight="1">
      <c r="B632" s="224"/>
      <c r="C632" s="224"/>
      <c r="D632" s="6" t="s">
        <v>1936</v>
      </c>
      <c r="E632" s="7">
        <v>574</v>
      </c>
      <c r="F632" s="7">
        <v>3065</v>
      </c>
      <c r="G632" s="40">
        <v>775799</v>
      </c>
      <c r="H632" s="7"/>
      <c r="I632" s="7">
        <v>0</v>
      </c>
      <c r="J632" s="40"/>
      <c r="K632" s="7"/>
      <c r="L632" s="7"/>
      <c r="M632" s="7"/>
      <c r="N632" s="40"/>
      <c r="O632" s="7"/>
      <c r="P632" s="7"/>
      <c r="Q632" s="40"/>
      <c r="R632" s="7">
        <v>574</v>
      </c>
      <c r="S632" s="40">
        <v>775799</v>
      </c>
    </row>
    <row r="633" spans="2:19" s="1" customFormat="1" ht="15" customHeight="1">
      <c r="B633" s="226" t="s">
        <v>2107</v>
      </c>
      <c r="C633" s="226"/>
      <c r="D633" s="226"/>
      <c r="E633" s="10">
        <v>15381</v>
      </c>
      <c r="F633" s="10">
        <v>155135</v>
      </c>
      <c r="G633" s="43">
        <v>61761410</v>
      </c>
      <c r="H633" s="10">
        <v>1583</v>
      </c>
      <c r="I633" s="10">
        <v>14155</v>
      </c>
      <c r="J633" s="43">
        <v>3198568.0599999996</v>
      </c>
      <c r="K633" s="10">
        <v>640</v>
      </c>
      <c r="L633" s="10">
        <v>1676</v>
      </c>
      <c r="M633" s="10">
        <v>2206</v>
      </c>
      <c r="N633" s="43">
        <v>1540225</v>
      </c>
      <c r="O633" s="10">
        <v>2204</v>
      </c>
      <c r="P633" s="10">
        <v>4141</v>
      </c>
      <c r="Q633" s="43">
        <v>2634908</v>
      </c>
      <c r="R633" s="10">
        <v>19261</v>
      </c>
      <c r="S633" s="43">
        <v>65936543</v>
      </c>
    </row>
    <row r="634" spans="2:19" s="1" customFormat="1" ht="9.75" customHeight="1">
      <c r="B634" s="17"/>
      <c r="C634" s="93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2:19" s="1" customFormat="1" ht="15" customHeight="1">
      <c r="B635" s="224" t="s">
        <v>2108</v>
      </c>
      <c r="C635" s="224" t="s">
        <v>46</v>
      </c>
      <c r="D635" s="6" t="s">
        <v>1934</v>
      </c>
      <c r="E635" s="7">
        <v>12072</v>
      </c>
      <c r="F635" s="7">
        <v>100216</v>
      </c>
      <c r="G635" s="40">
        <v>41259855</v>
      </c>
      <c r="H635" s="7">
        <v>1332</v>
      </c>
      <c r="I635" s="7">
        <v>10514</v>
      </c>
      <c r="J635" s="40">
        <v>2394062.7699999996</v>
      </c>
      <c r="K635" s="7">
        <v>434</v>
      </c>
      <c r="L635" s="7">
        <v>2058</v>
      </c>
      <c r="M635" s="7">
        <v>2434</v>
      </c>
      <c r="N635" s="40">
        <v>2510559</v>
      </c>
      <c r="O635" s="7">
        <v>1366</v>
      </c>
      <c r="P635" s="7">
        <v>3869</v>
      </c>
      <c r="Q635" s="40">
        <v>1655932</v>
      </c>
      <c r="R635" s="7">
        <v>15496</v>
      </c>
      <c r="S635" s="40">
        <v>45426346</v>
      </c>
    </row>
    <row r="636" spans="2:19" s="1" customFormat="1" ht="15" customHeight="1">
      <c r="B636" s="224"/>
      <c r="C636" s="224"/>
      <c r="D636" s="6" t="s">
        <v>1935</v>
      </c>
      <c r="E636" s="7">
        <v>81</v>
      </c>
      <c r="F636" s="7">
        <v>1958</v>
      </c>
      <c r="G636" s="40">
        <v>552699</v>
      </c>
      <c r="H636" s="7">
        <v>16</v>
      </c>
      <c r="I636" s="7">
        <v>160</v>
      </c>
      <c r="J636" s="40">
        <v>26541.149999999994</v>
      </c>
      <c r="K636" s="7"/>
      <c r="L636" s="7"/>
      <c r="M636" s="7"/>
      <c r="N636" s="40"/>
      <c r="O636" s="7"/>
      <c r="P636" s="7"/>
      <c r="Q636" s="40"/>
      <c r="R636" s="7">
        <v>81</v>
      </c>
      <c r="S636" s="40">
        <v>552699</v>
      </c>
    </row>
    <row r="637" spans="2:19" s="1" customFormat="1" ht="15" customHeight="1">
      <c r="B637" s="224"/>
      <c r="C637" s="224"/>
      <c r="D637" s="6" t="s">
        <v>1936</v>
      </c>
      <c r="E637" s="7">
        <v>491</v>
      </c>
      <c r="F637" s="7">
        <v>1402</v>
      </c>
      <c r="G637" s="40">
        <v>379838</v>
      </c>
      <c r="H637" s="7"/>
      <c r="I637" s="7">
        <v>0</v>
      </c>
      <c r="J637" s="40"/>
      <c r="K637" s="7"/>
      <c r="L637" s="7"/>
      <c r="M637" s="7"/>
      <c r="N637" s="40"/>
      <c r="O637" s="7"/>
      <c r="P637" s="7"/>
      <c r="Q637" s="40"/>
      <c r="R637" s="7">
        <v>491</v>
      </c>
      <c r="S637" s="40">
        <v>379838</v>
      </c>
    </row>
    <row r="638" spans="2:19" s="1" customFormat="1" ht="15" customHeight="1">
      <c r="B638" s="224"/>
      <c r="C638" s="224" t="s">
        <v>47</v>
      </c>
      <c r="D638" s="6" t="s">
        <v>1934</v>
      </c>
      <c r="E638" s="7">
        <v>2439</v>
      </c>
      <c r="F638" s="7">
        <v>31455</v>
      </c>
      <c r="G638" s="40">
        <v>9791769</v>
      </c>
      <c r="H638" s="7">
        <v>334</v>
      </c>
      <c r="I638" s="7">
        <v>3698</v>
      </c>
      <c r="J638" s="40">
        <v>640094.30000000005</v>
      </c>
      <c r="K638" s="7">
        <v>134</v>
      </c>
      <c r="L638" s="7">
        <v>653</v>
      </c>
      <c r="M638" s="7">
        <v>724</v>
      </c>
      <c r="N638" s="40">
        <v>1055907</v>
      </c>
      <c r="O638" s="7">
        <v>216</v>
      </c>
      <c r="P638" s="7">
        <v>216</v>
      </c>
      <c r="Q638" s="40">
        <v>368601</v>
      </c>
      <c r="R638" s="7">
        <v>3308</v>
      </c>
      <c r="S638" s="40">
        <v>11216277</v>
      </c>
    </row>
    <row r="639" spans="2:19" s="1" customFormat="1" ht="15" customHeight="1">
      <c r="B639" s="224"/>
      <c r="C639" s="224"/>
      <c r="D639" s="6" t="s">
        <v>1936</v>
      </c>
      <c r="E639" s="7">
        <v>23</v>
      </c>
      <c r="F639" s="7">
        <v>72</v>
      </c>
      <c r="G639" s="40">
        <v>13429</v>
      </c>
      <c r="H639" s="7"/>
      <c r="I639" s="7">
        <v>0</v>
      </c>
      <c r="J639" s="40"/>
      <c r="K639" s="7"/>
      <c r="L639" s="7"/>
      <c r="M639" s="7"/>
      <c r="N639" s="40"/>
      <c r="O639" s="7"/>
      <c r="P639" s="7"/>
      <c r="Q639" s="40"/>
      <c r="R639" s="7">
        <v>23</v>
      </c>
      <c r="S639" s="40">
        <v>13429</v>
      </c>
    </row>
    <row r="640" spans="2:19" s="1" customFormat="1" ht="15" customHeight="1">
      <c r="B640" s="224"/>
      <c r="C640" s="224" t="s">
        <v>135</v>
      </c>
      <c r="D640" s="6" t="s">
        <v>1934</v>
      </c>
      <c r="E640" s="7">
        <v>17681</v>
      </c>
      <c r="F640" s="7">
        <v>158986</v>
      </c>
      <c r="G640" s="40">
        <v>84957780</v>
      </c>
      <c r="H640" s="7">
        <v>1480</v>
      </c>
      <c r="I640" s="7">
        <v>12971</v>
      </c>
      <c r="J640" s="40">
        <v>3295998.1100000003</v>
      </c>
      <c r="K640" s="7">
        <v>780</v>
      </c>
      <c r="L640" s="7">
        <v>3908</v>
      </c>
      <c r="M640" s="7">
        <v>4313</v>
      </c>
      <c r="N640" s="40">
        <v>5278932</v>
      </c>
      <c r="O640" s="7">
        <v>2129</v>
      </c>
      <c r="P640" s="7">
        <v>2774</v>
      </c>
      <c r="Q640" s="40">
        <v>2218344</v>
      </c>
      <c r="R640" s="7">
        <v>23718</v>
      </c>
      <c r="S640" s="40">
        <v>92455056</v>
      </c>
    </row>
    <row r="641" spans="2:19" s="1" customFormat="1" ht="15" customHeight="1">
      <c r="B641" s="224"/>
      <c r="C641" s="224"/>
      <c r="D641" s="6" t="s">
        <v>1935</v>
      </c>
      <c r="E641" s="7">
        <v>366</v>
      </c>
      <c r="F641" s="7">
        <v>6105</v>
      </c>
      <c r="G641" s="40">
        <v>1768359</v>
      </c>
      <c r="H641" s="7">
        <v>47</v>
      </c>
      <c r="I641" s="7">
        <v>254</v>
      </c>
      <c r="J641" s="40">
        <v>45390.299999999988</v>
      </c>
      <c r="K641" s="7"/>
      <c r="L641" s="7"/>
      <c r="M641" s="7"/>
      <c r="N641" s="40"/>
      <c r="O641" s="7"/>
      <c r="P641" s="7"/>
      <c r="Q641" s="40"/>
      <c r="R641" s="7">
        <v>366</v>
      </c>
      <c r="S641" s="40">
        <v>1768359</v>
      </c>
    </row>
    <row r="642" spans="2:19" s="1" customFormat="1" ht="15" customHeight="1">
      <c r="B642" s="224"/>
      <c r="C642" s="224"/>
      <c r="D642" s="6" t="s">
        <v>1936</v>
      </c>
      <c r="E642" s="7">
        <v>624</v>
      </c>
      <c r="F642" s="7">
        <v>4902</v>
      </c>
      <c r="G642" s="40">
        <v>1295048</v>
      </c>
      <c r="H642" s="7"/>
      <c r="I642" s="7">
        <v>0</v>
      </c>
      <c r="J642" s="40"/>
      <c r="K642" s="7"/>
      <c r="L642" s="7"/>
      <c r="M642" s="7"/>
      <c r="N642" s="40"/>
      <c r="O642" s="7"/>
      <c r="P642" s="7"/>
      <c r="Q642" s="40"/>
      <c r="R642" s="7">
        <v>624</v>
      </c>
      <c r="S642" s="40">
        <v>1295048</v>
      </c>
    </row>
    <row r="643" spans="2:19" s="1" customFormat="1" ht="15" customHeight="1">
      <c r="B643" s="226" t="s">
        <v>2109</v>
      </c>
      <c r="C643" s="226"/>
      <c r="D643" s="226"/>
      <c r="E643" s="10">
        <v>33777</v>
      </c>
      <c r="F643" s="10">
        <v>305096</v>
      </c>
      <c r="G643" s="43">
        <v>140018777</v>
      </c>
      <c r="H643" s="10">
        <v>3209</v>
      </c>
      <c r="I643" s="10">
        <v>27597</v>
      </c>
      <c r="J643" s="43">
        <v>6402086.6300000008</v>
      </c>
      <c r="K643" s="10">
        <v>1348</v>
      </c>
      <c r="L643" s="10">
        <v>6619</v>
      </c>
      <c r="M643" s="10">
        <v>7471</v>
      </c>
      <c r="N643" s="43">
        <v>8845398</v>
      </c>
      <c r="O643" s="10">
        <v>3711</v>
      </c>
      <c r="P643" s="10">
        <v>6859</v>
      </c>
      <c r="Q643" s="43">
        <v>4242877</v>
      </c>
      <c r="R643" s="10">
        <v>44107</v>
      </c>
      <c r="S643" s="43">
        <v>153107052</v>
      </c>
    </row>
    <row r="644" spans="2:19" s="1" customFormat="1" ht="9.75" customHeight="1">
      <c r="B644" s="17"/>
      <c r="C644" s="93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2:19" s="1" customFormat="1" ht="15" customHeight="1">
      <c r="B645" s="224" t="s">
        <v>2110</v>
      </c>
      <c r="C645" s="224" t="s">
        <v>39</v>
      </c>
      <c r="D645" s="6" t="s">
        <v>1934</v>
      </c>
      <c r="E645" s="7">
        <v>8641</v>
      </c>
      <c r="F645" s="7">
        <v>83162</v>
      </c>
      <c r="G645" s="40">
        <v>30957443</v>
      </c>
      <c r="H645" s="7">
        <v>997</v>
      </c>
      <c r="I645" s="7">
        <v>8603</v>
      </c>
      <c r="J645" s="40">
        <v>1829983.5299999998</v>
      </c>
      <c r="K645" s="7">
        <v>356</v>
      </c>
      <c r="L645" s="7">
        <v>1470</v>
      </c>
      <c r="M645" s="7">
        <v>1866</v>
      </c>
      <c r="N645" s="40">
        <v>1612763</v>
      </c>
      <c r="O645" s="7">
        <v>993</v>
      </c>
      <c r="P645" s="7">
        <v>1021</v>
      </c>
      <c r="Q645" s="40">
        <v>1168291</v>
      </c>
      <c r="R645" s="7">
        <v>11104</v>
      </c>
      <c r="S645" s="40">
        <v>33738497</v>
      </c>
    </row>
    <row r="646" spans="2:19" s="1" customFormat="1" ht="15" customHeight="1">
      <c r="B646" s="224"/>
      <c r="C646" s="224"/>
      <c r="D646" s="6" t="s">
        <v>1935</v>
      </c>
      <c r="E646" s="7">
        <v>143</v>
      </c>
      <c r="F646" s="7">
        <v>7266</v>
      </c>
      <c r="G646" s="40">
        <v>2585970</v>
      </c>
      <c r="H646" s="7">
        <v>35</v>
      </c>
      <c r="I646" s="7">
        <v>511</v>
      </c>
      <c r="J646" s="40">
        <v>101578.19999999995</v>
      </c>
      <c r="K646" s="7"/>
      <c r="L646" s="7"/>
      <c r="M646" s="7"/>
      <c r="N646" s="40"/>
      <c r="O646" s="7"/>
      <c r="P646" s="7"/>
      <c r="Q646" s="40"/>
      <c r="R646" s="7">
        <v>143</v>
      </c>
      <c r="S646" s="40">
        <v>2585970</v>
      </c>
    </row>
    <row r="647" spans="2:19" s="1" customFormat="1" ht="15" customHeight="1">
      <c r="B647" s="224"/>
      <c r="C647" s="224"/>
      <c r="D647" s="6" t="s">
        <v>1936</v>
      </c>
      <c r="E647" s="7">
        <v>558</v>
      </c>
      <c r="F647" s="7">
        <v>5797</v>
      </c>
      <c r="G647" s="40">
        <v>1500441</v>
      </c>
      <c r="H647" s="7"/>
      <c r="I647" s="7">
        <v>0</v>
      </c>
      <c r="J647" s="40"/>
      <c r="K647" s="7"/>
      <c r="L647" s="7"/>
      <c r="M647" s="7"/>
      <c r="N647" s="40"/>
      <c r="O647" s="7"/>
      <c r="P647" s="7"/>
      <c r="Q647" s="40"/>
      <c r="R647" s="7">
        <v>558</v>
      </c>
      <c r="S647" s="40">
        <v>1500441</v>
      </c>
    </row>
    <row r="648" spans="2:19" s="1" customFormat="1" ht="15" customHeight="1">
      <c r="B648" s="224"/>
      <c r="C648" s="224" t="s">
        <v>45</v>
      </c>
      <c r="D648" s="6" t="s">
        <v>1934</v>
      </c>
      <c r="E648" s="7">
        <v>8537</v>
      </c>
      <c r="F648" s="7">
        <v>71677</v>
      </c>
      <c r="G648" s="40">
        <v>30834119</v>
      </c>
      <c r="H648" s="7">
        <v>884</v>
      </c>
      <c r="I648" s="7">
        <v>6194</v>
      </c>
      <c r="J648" s="40">
        <v>1498174.92</v>
      </c>
      <c r="K648" s="7">
        <v>262</v>
      </c>
      <c r="L648" s="7">
        <v>626</v>
      </c>
      <c r="M648" s="7">
        <v>850</v>
      </c>
      <c r="N648" s="40">
        <v>686334</v>
      </c>
      <c r="O648" s="7">
        <v>1475</v>
      </c>
      <c r="P648" s="7">
        <v>1662</v>
      </c>
      <c r="Q648" s="40">
        <v>1509071</v>
      </c>
      <c r="R648" s="7">
        <v>10638</v>
      </c>
      <c r="S648" s="40">
        <v>33029524</v>
      </c>
    </row>
    <row r="649" spans="2:19" s="1" customFormat="1" ht="15" customHeight="1">
      <c r="B649" s="224"/>
      <c r="C649" s="224"/>
      <c r="D649" s="6" t="s">
        <v>1936</v>
      </c>
      <c r="E649" s="7">
        <v>184</v>
      </c>
      <c r="F649" s="7">
        <v>487</v>
      </c>
      <c r="G649" s="40">
        <v>138446</v>
      </c>
      <c r="H649" s="7"/>
      <c r="I649" s="7">
        <v>0</v>
      </c>
      <c r="J649" s="40"/>
      <c r="K649" s="7"/>
      <c r="L649" s="7"/>
      <c r="M649" s="7"/>
      <c r="N649" s="40"/>
      <c r="O649" s="7"/>
      <c r="P649" s="7"/>
      <c r="Q649" s="40"/>
      <c r="R649" s="7">
        <v>184</v>
      </c>
      <c r="S649" s="40">
        <v>138446</v>
      </c>
    </row>
    <row r="650" spans="2:19" s="1" customFormat="1" ht="15" customHeight="1">
      <c r="B650" s="224"/>
      <c r="C650" s="224" t="s">
        <v>57</v>
      </c>
      <c r="D650" s="6" t="s">
        <v>1934</v>
      </c>
      <c r="E650" s="7">
        <v>2051</v>
      </c>
      <c r="F650" s="7">
        <v>22026</v>
      </c>
      <c r="G650" s="40">
        <v>8423202</v>
      </c>
      <c r="H650" s="7">
        <v>275</v>
      </c>
      <c r="I650" s="7">
        <v>2813</v>
      </c>
      <c r="J650" s="40">
        <v>576256.64000000013</v>
      </c>
      <c r="K650" s="7">
        <v>51</v>
      </c>
      <c r="L650" s="7">
        <v>342</v>
      </c>
      <c r="M650" s="7">
        <v>426</v>
      </c>
      <c r="N650" s="40">
        <v>358551</v>
      </c>
      <c r="O650" s="7">
        <v>871</v>
      </c>
      <c r="P650" s="7">
        <v>1427</v>
      </c>
      <c r="Q650" s="40">
        <v>985563</v>
      </c>
      <c r="R650" s="7">
        <v>3264</v>
      </c>
      <c r="S650" s="40">
        <v>9767316</v>
      </c>
    </row>
    <row r="651" spans="2:19" s="1" customFormat="1" ht="15" customHeight="1">
      <c r="B651" s="224"/>
      <c r="C651" s="224"/>
      <c r="D651" s="6" t="s">
        <v>1935</v>
      </c>
      <c r="E651" s="7">
        <v>323</v>
      </c>
      <c r="F651" s="7">
        <v>7721</v>
      </c>
      <c r="G651" s="40">
        <v>1827441</v>
      </c>
      <c r="H651" s="7">
        <v>151</v>
      </c>
      <c r="I651" s="7">
        <v>1382</v>
      </c>
      <c r="J651" s="40">
        <v>190706.28000000003</v>
      </c>
      <c r="K651" s="7"/>
      <c r="L651" s="7"/>
      <c r="M651" s="7"/>
      <c r="N651" s="40"/>
      <c r="O651" s="7"/>
      <c r="P651" s="7"/>
      <c r="Q651" s="40"/>
      <c r="R651" s="7">
        <v>323</v>
      </c>
      <c r="S651" s="40">
        <v>1827441</v>
      </c>
    </row>
    <row r="652" spans="2:19" s="1" customFormat="1" ht="15" customHeight="1">
      <c r="B652" s="224"/>
      <c r="C652" s="224"/>
      <c r="D652" s="6" t="s">
        <v>1936</v>
      </c>
      <c r="E652" s="7">
        <v>53</v>
      </c>
      <c r="F652" s="7">
        <v>879</v>
      </c>
      <c r="G652" s="40">
        <v>137903</v>
      </c>
      <c r="H652" s="7">
        <v>3</v>
      </c>
      <c r="I652" s="7">
        <v>30</v>
      </c>
      <c r="J652" s="40">
        <v>2822.2000000000007</v>
      </c>
      <c r="K652" s="7"/>
      <c r="L652" s="7"/>
      <c r="M652" s="7"/>
      <c r="N652" s="40"/>
      <c r="O652" s="7"/>
      <c r="P652" s="7"/>
      <c r="Q652" s="40"/>
      <c r="R652" s="7">
        <v>53</v>
      </c>
      <c r="S652" s="40">
        <v>137903</v>
      </c>
    </row>
    <row r="653" spans="2:19" s="1" customFormat="1" ht="15" customHeight="1">
      <c r="B653" s="224"/>
      <c r="C653" s="224" t="s">
        <v>137</v>
      </c>
      <c r="D653" s="6" t="s">
        <v>1934</v>
      </c>
      <c r="E653" s="7">
        <v>403</v>
      </c>
      <c r="F653" s="7">
        <v>4212</v>
      </c>
      <c r="G653" s="40">
        <v>1255203</v>
      </c>
      <c r="H653" s="7">
        <v>5</v>
      </c>
      <c r="I653" s="7">
        <v>62</v>
      </c>
      <c r="J653" s="40">
        <v>7493.66</v>
      </c>
      <c r="K653" s="7">
        <v>43</v>
      </c>
      <c r="L653" s="7">
        <v>34</v>
      </c>
      <c r="M653" s="7">
        <v>54</v>
      </c>
      <c r="N653" s="40">
        <v>12248</v>
      </c>
      <c r="O653" s="7">
        <v>83</v>
      </c>
      <c r="P653" s="7">
        <v>459</v>
      </c>
      <c r="Q653" s="40">
        <v>86558</v>
      </c>
      <c r="R653" s="7">
        <v>520</v>
      </c>
      <c r="S653" s="40">
        <v>1354009</v>
      </c>
    </row>
    <row r="654" spans="2:19" s="1" customFormat="1" ht="15" customHeight="1">
      <c r="B654" s="224"/>
      <c r="C654" s="224"/>
      <c r="D654" s="6" t="s">
        <v>1935</v>
      </c>
      <c r="E654" s="7">
        <v>898</v>
      </c>
      <c r="F654" s="7">
        <v>23973</v>
      </c>
      <c r="G654" s="40">
        <v>6746373</v>
      </c>
      <c r="H654" s="7">
        <v>277</v>
      </c>
      <c r="I654" s="7">
        <v>2826</v>
      </c>
      <c r="J654" s="40">
        <v>453768.49</v>
      </c>
      <c r="K654" s="7"/>
      <c r="L654" s="7"/>
      <c r="M654" s="7"/>
      <c r="N654" s="40"/>
      <c r="O654" s="7"/>
      <c r="P654" s="7"/>
      <c r="Q654" s="40"/>
      <c r="R654" s="7">
        <v>898</v>
      </c>
      <c r="S654" s="40">
        <v>6746373</v>
      </c>
    </row>
    <row r="655" spans="2:19" s="1" customFormat="1" ht="15" customHeight="1">
      <c r="B655" s="224"/>
      <c r="C655" s="224"/>
      <c r="D655" s="6" t="s">
        <v>1936</v>
      </c>
      <c r="E655" s="7">
        <v>23</v>
      </c>
      <c r="F655" s="7">
        <v>449</v>
      </c>
      <c r="G655" s="40">
        <v>70502</v>
      </c>
      <c r="H655" s="7"/>
      <c r="I655" s="7">
        <v>0</v>
      </c>
      <c r="J655" s="40"/>
      <c r="K655" s="7"/>
      <c r="L655" s="7"/>
      <c r="M655" s="7"/>
      <c r="N655" s="40"/>
      <c r="O655" s="7"/>
      <c r="P655" s="7"/>
      <c r="Q655" s="40"/>
      <c r="R655" s="7">
        <v>23</v>
      </c>
      <c r="S655" s="40">
        <v>70502</v>
      </c>
    </row>
    <row r="656" spans="2:19" s="1" customFormat="1" ht="15" customHeight="1">
      <c r="B656" s="226" t="s">
        <v>2111</v>
      </c>
      <c r="C656" s="226"/>
      <c r="D656" s="226"/>
      <c r="E656" s="10">
        <v>21814</v>
      </c>
      <c r="F656" s="10">
        <v>227649</v>
      </c>
      <c r="G656" s="43">
        <v>84477043</v>
      </c>
      <c r="H656" s="10">
        <v>2627</v>
      </c>
      <c r="I656" s="10">
        <v>22421</v>
      </c>
      <c r="J656" s="43">
        <v>4660783.9199999981</v>
      </c>
      <c r="K656" s="10">
        <v>712</v>
      </c>
      <c r="L656" s="10">
        <v>2472</v>
      </c>
      <c r="M656" s="10">
        <v>3196</v>
      </c>
      <c r="N656" s="43">
        <v>2669896</v>
      </c>
      <c r="O656" s="10">
        <v>3422</v>
      </c>
      <c r="P656" s="10">
        <v>4569</v>
      </c>
      <c r="Q656" s="43">
        <v>3749483</v>
      </c>
      <c r="R656" s="10">
        <v>27708</v>
      </c>
      <c r="S656" s="43">
        <v>90896422</v>
      </c>
    </row>
    <row r="657" spans="2:19" s="1" customFormat="1" ht="9.75" customHeight="1">
      <c r="B657" s="17"/>
      <c r="C657" s="93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2:19" s="1" customFormat="1" ht="15" customHeight="1">
      <c r="B658" s="224" t="s">
        <v>2112</v>
      </c>
      <c r="C658" s="224" t="s">
        <v>43</v>
      </c>
      <c r="D658" s="6" t="s">
        <v>1934</v>
      </c>
      <c r="E658" s="7">
        <v>4078</v>
      </c>
      <c r="F658" s="7">
        <v>30349</v>
      </c>
      <c r="G658" s="40">
        <v>12632681</v>
      </c>
      <c r="H658" s="7">
        <v>249</v>
      </c>
      <c r="I658" s="7">
        <v>1686</v>
      </c>
      <c r="J658" s="40">
        <v>299223.61</v>
      </c>
      <c r="K658" s="7">
        <v>154</v>
      </c>
      <c r="L658" s="7">
        <v>928</v>
      </c>
      <c r="M658" s="7">
        <v>1184</v>
      </c>
      <c r="N658" s="40">
        <v>778531</v>
      </c>
      <c r="O658" s="7">
        <v>73</v>
      </c>
      <c r="P658" s="7">
        <v>87</v>
      </c>
      <c r="Q658" s="40">
        <v>47697</v>
      </c>
      <c r="R658" s="7">
        <v>5079</v>
      </c>
      <c r="S658" s="40">
        <v>13458909</v>
      </c>
    </row>
    <row r="659" spans="2:19" s="1" customFormat="1" ht="15" customHeight="1">
      <c r="B659" s="224"/>
      <c r="C659" s="224"/>
      <c r="D659" s="6" t="s">
        <v>1936</v>
      </c>
      <c r="E659" s="7">
        <v>255</v>
      </c>
      <c r="F659" s="7">
        <v>675</v>
      </c>
      <c r="G659" s="40">
        <v>193340</v>
      </c>
      <c r="H659" s="7"/>
      <c r="I659" s="7">
        <v>0</v>
      </c>
      <c r="J659" s="40"/>
      <c r="K659" s="7"/>
      <c r="L659" s="7"/>
      <c r="M659" s="7"/>
      <c r="N659" s="40"/>
      <c r="O659" s="7"/>
      <c r="P659" s="7"/>
      <c r="Q659" s="40"/>
      <c r="R659" s="7">
        <v>255</v>
      </c>
      <c r="S659" s="40">
        <v>193340</v>
      </c>
    </row>
    <row r="660" spans="2:19" s="1" customFormat="1" ht="15" customHeight="1">
      <c r="B660" s="224"/>
      <c r="C660" s="224" t="s">
        <v>44</v>
      </c>
      <c r="D660" s="6" t="s">
        <v>1934</v>
      </c>
      <c r="E660" s="7">
        <v>9498</v>
      </c>
      <c r="F660" s="7">
        <v>75262</v>
      </c>
      <c r="G660" s="40">
        <v>31374538</v>
      </c>
      <c r="H660" s="7">
        <v>657</v>
      </c>
      <c r="I660" s="7">
        <v>4937</v>
      </c>
      <c r="J660" s="40">
        <v>985433.06</v>
      </c>
      <c r="K660" s="7">
        <v>380</v>
      </c>
      <c r="L660" s="7">
        <v>1287</v>
      </c>
      <c r="M660" s="7">
        <v>1663</v>
      </c>
      <c r="N660" s="40">
        <v>1305630</v>
      </c>
      <c r="O660" s="7">
        <v>943</v>
      </c>
      <c r="P660" s="7">
        <v>970</v>
      </c>
      <c r="Q660" s="40">
        <v>877547</v>
      </c>
      <c r="R660" s="7">
        <v>11728</v>
      </c>
      <c r="S660" s="40">
        <v>33557715</v>
      </c>
    </row>
    <row r="661" spans="2:19" s="1" customFormat="1" ht="15" customHeight="1">
      <c r="B661" s="224"/>
      <c r="C661" s="224"/>
      <c r="D661" s="6" t="s">
        <v>1936</v>
      </c>
      <c r="E661" s="7">
        <v>454</v>
      </c>
      <c r="F661" s="7">
        <v>1157</v>
      </c>
      <c r="G661" s="40">
        <v>356325</v>
      </c>
      <c r="H661" s="7"/>
      <c r="I661" s="7">
        <v>0</v>
      </c>
      <c r="J661" s="40"/>
      <c r="K661" s="7"/>
      <c r="L661" s="7"/>
      <c r="M661" s="7"/>
      <c r="N661" s="40"/>
      <c r="O661" s="7"/>
      <c r="P661" s="7"/>
      <c r="Q661" s="40"/>
      <c r="R661" s="7">
        <v>454</v>
      </c>
      <c r="S661" s="40">
        <v>356325</v>
      </c>
    </row>
    <row r="662" spans="2:19" s="1" customFormat="1" ht="15" customHeight="1">
      <c r="B662" s="224"/>
      <c r="C662" s="224" t="s">
        <v>48</v>
      </c>
      <c r="D662" s="6" t="s">
        <v>1934</v>
      </c>
      <c r="E662" s="7">
        <v>766</v>
      </c>
      <c r="F662" s="7">
        <v>7710</v>
      </c>
      <c r="G662" s="40">
        <v>2049255</v>
      </c>
      <c r="H662" s="7">
        <v>103</v>
      </c>
      <c r="I662" s="7">
        <v>686</v>
      </c>
      <c r="J662" s="40">
        <v>108689.26</v>
      </c>
      <c r="K662" s="7">
        <v>20</v>
      </c>
      <c r="L662" s="7">
        <v>360</v>
      </c>
      <c r="M662" s="7">
        <v>383</v>
      </c>
      <c r="N662" s="40">
        <v>434958</v>
      </c>
      <c r="O662" s="7">
        <v>360</v>
      </c>
      <c r="P662" s="7">
        <v>360</v>
      </c>
      <c r="Q662" s="40">
        <v>331412</v>
      </c>
      <c r="R662" s="7">
        <v>1486</v>
      </c>
      <c r="S662" s="40">
        <v>2815625</v>
      </c>
    </row>
    <row r="663" spans="2:19" s="1" customFormat="1" ht="15" customHeight="1">
      <c r="B663" s="224"/>
      <c r="C663" s="224"/>
      <c r="D663" s="6" t="s">
        <v>1936</v>
      </c>
      <c r="E663" s="7">
        <v>32</v>
      </c>
      <c r="F663" s="7">
        <v>102</v>
      </c>
      <c r="G663" s="40">
        <v>18255</v>
      </c>
      <c r="H663" s="7"/>
      <c r="I663" s="7">
        <v>0</v>
      </c>
      <c r="J663" s="40"/>
      <c r="K663" s="7"/>
      <c r="L663" s="7"/>
      <c r="M663" s="7"/>
      <c r="N663" s="40"/>
      <c r="O663" s="7"/>
      <c r="P663" s="7"/>
      <c r="Q663" s="40"/>
      <c r="R663" s="7">
        <v>32</v>
      </c>
      <c r="S663" s="40">
        <v>18255</v>
      </c>
    </row>
    <row r="664" spans="2:19" s="1" customFormat="1" ht="15" customHeight="1">
      <c r="B664" s="224"/>
      <c r="C664" s="14" t="s">
        <v>55</v>
      </c>
      <c r="D664" s="6" t="s">
        <v>1935</v>
      </c>
      <c r="E664" s="7">
        <v>683</v>
      </c>
      <c r="F664" s="7">
        <v>13865</v>
      </c>
      <c r="G664" s="40">
        <v>3915548</v>
      </c>
      <c r="H664" s="7">
        <v>62</v>
      </c>
      <c r="I664" s="7">
        <v>511</v>
      </c>
      <c r="J664" s="40">
        <v>83141.409999999974</v>
      </c>
      <c r="K664" s="7"/>
      <c r="L664" s="7"/>
      <c r="M664" s="7"/>
      <c r="N664" s="40"/>
      <c r="O664" s="7"/>
      <c r="P664" s="7"/>
      <c r="Q664" s="40"/>
      <c r="R664" s="7">
        <v>683</v>
      </c>
      <c r="S664" s="40">
        <v>3915548</v>
      </c>
    </row>
    <row r="665" spans="2:19" s="1" customFormat="1" ht="15" customHeight="1">
      <c r="B665" s="224"/>
      <c r="C665" s="224" t="s">
        <v>56</v>
      </c>
      <c r="D665" s="6" t="s">
        <v>1934</v>
      </c>
      <c r="E665" s="7">
        <v>4704</v>
      </c>
      <c r="F665" s="7">
        <v>39028</v>
      </c>
      <c r="G665" s="40">
        <v>16156416</v>
      </c>
      <c r="H665" s="7">
        <v>545</v>
      </c>
      <c r="I665" s="7">
        <v>3029</v>
      </c>
      <c r="J665" s="40">
        <v>581246.64999999991</v>
      </c>
      <c r="K665" s="7">
        <v>147</v>
      </c>
      <c r="L665" s="7">
        <v>675</v>
      </c>
      <c r="M665" s="7">
        <v>889</v>
      </c>
      <c r="N665" s="40">
        <v>685247</v>
      </c>
      <c r="O665" s="7">
        <v>523</v>
      </c>
      <c r="P665" s="7">
        <v>704</v>
      </c>
      <c r="Q665" s="40">
        <v>517527</v>
      </c>
      <c r="R665" s="7">
        <v>5902</v>
      </c>
      <c r="S665" s="40">
        <v>17359190</v>
      </c>
    </row>
    <row r="666" spans="2:19" s="1" customFormat="1" ht="15" customHeight="1">
      <c r="B666" s="224"/>
      <c r="C666" s="224"/>
      <c r="D666" s="6" t="s">
        <v>1936</v>
      </c>
      <c r="E666" s="7">
        <v>152</v>
      </c>
      <c r="F666" s="7">
        <v>410</v>
      </c>
      <c r="G666" s="40">
        <v>106191</v>
      </c>
      <c r="H666" s="7"/>
      <c r="I666" s="7">
        <v>0</v>
      </c>
      <c r="J666" s="40"/>
      <c r="K666" s="7"/>
      <c r="L666" s="7"/>
      <c r="M666" s="7"/>
      <c r="N666" s="40"/>
      <c r="O666" s="7"/>
      <c r="P666" s="7"/>
      <c r="Q666" s="40"/>
      <c r="R666" s="7">
        <v>152</v>
      </c>
      <c r="S666" s="40">
        <v>106191</v>
      </c>
    </row>
    <row r="667" spans="2:19" s="1" customFormat="1" ht="15" customHeight="1">
      <c r="B667" s="224"/>
      <c r="C667" s="224" t="s">
        <v>75</v>
      </c>
      <c r="D667" s="6" t="s">
        <v>1934</v>
      </c>
      <c r="E667" s="7">
        <v>612</v>
      </c>
      <c r="F667" s="7">
        <v>6348</v>
      </c>
      <c r="G667" s="40">
        <v>1694170</v>
      </c>
      <c r="H667" s="7">
        <v>88</v>
      </c>
      <c r="I667" s="7">
        <v>601</v>
      </c>
      <c r="J667" s="40">
        <v>96214.75</v>
      </c>
      <c r="K667" s="7">
        <v>27</v>
      </c>
      <c r="L667" s="7">
        <v>15</v>
      </c>
      <c r="M667" s="7">
        <v>29</v>
      </c>
      <c r="N667" s="40">
        <v>6009</v>
      </c>
      <c r="O667" s="7">
        <v>162</v>
      </c>
      <c r="P667" s="7">
        <v>162</v>
      </c>
      <c r="Q667" s="40">
        <v>200077</v>
      </c>
      <c r="R667" s="7">
        <v>789</v>
      </c>
      <c r="S667" s="40">
        <v>1900256</v>
      </c>
    </row>
    <row r="668" spans="2:19" s="1" customFormat="1" ht="15" customHeight="1">
      <c r="B668" s="224"/>
      <c r="C668" s="224"/>
      <c r="D668" s="6" t="s">
        <v>1936</v>
      </c>
      <c r="E668" s="7">
        <v>179</v>
      </c>
      <c r="F668" s="7">
        <v>3468</v>
      </c>
      <c r="G668" s="40">
        <v>903602</v>
      </c>
      <c r="H668" s="7"/>
      <c r="I668" s="7">
        <v>0</v>
      </c>
      <c r="J668" s="40"/>
      <c r="K668" s="7"/>
      <c r="L668" s="7"/>
      <c r="M668" s="7"/>
      <c r="N668" s="40"/>
      <c r="O668" s="7"/>
      <c r="P668" s="7"/>
      <c r="Q668" s="40"/>
      <c r="R668" s="7">
        <v>179</v>
      </c>
      <c r="S668" s="40">
        <v>903602</v>
      </c>
    </row>
    <row r="669" spans="2:19" s="1" customFormat="1" ht="15" customHeight="1">
      <c r="B669" s="226" t="s">
        <v>2113</v>
      </c>
      <c r="C669" s="226"/>
      <c r="D669" s="226"/>
      <c r="E669" s="10">
        <v>21413</v>
      </c>
      <c r="F669" s="10">
        <v>178374</v>
      </c>
      <c r="G669" s="43">
        <v>69400321</v>
      </c>
      <c r="H669" s="10">
        <v>1704</v>
      </c>
      <c r="I669" s="10">
        <v>11450</v>
      </c>
      <c r="J669" s="43">
        <v>2153948.7400000002</v>
      </c>
      <c r="K669" s="10">
        <v>728</v>
      </c>
      <c r="L669" s="10">
        <v>3265</v>
      </c>
      <c r="M669" s="10">
        <v>4148</v>
      </c>
      <c r="N669" s="43">
        <v>3210375</v>
      </c>
      <c r="O669" s="10">
        <v>2061</v>
      </c>
      <c r="P669" s="10">
        <v>2283</v>
      </c>
      <c r="Q669" s="43">
        <v>1974260</v>
      </c>
      <c r="R669" s="10">
        <v>26739</v>
      </c>
      <c r="S669" s="43">
        <v>74584956</v>
      </c>
    </row>
    <row r="670" spans="2:19" s="1" customFormat="1" ht="9.75" customHeight="1">
      <c r="B670" s="17"/>
      <c r="C670" s="93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2:19" s="1" customFormat="1" ht="15" customHeight="1">
      <c r="B671" s="224" t="s">
        <v>2114</v>
      </c>
      <c r="C671" s="224" t="s">
        <v>41</v>
      </c>
      <c r="D671" s="6" t="s">
        <v>1934</v>
      </c>
      <c r="E671" s="7">
        <v>12275</v>
      </c>
      <c r="F671" s="7">
        <v>86653</v>
      </c>
      <c r="G671" s="40">
        <v>43413613</v>
      </c>
      <c r="H671" s="7">
        <v>832</v>
      </c>
      <c r="I671" s="7">
        <v>5076</v>
      </c>
      <c r="J671" s="40">
        <v>1072314.9100000001</v>
      </c>
      <c r="K671" s="7">
        <v>363</v>
      </c>
      <c r="L671" s="7">
        <v>2926</v>
      </c>
      <c r="M671" s="7">
        <v>3415</v>
      </c>
      <c r="N671" s="40">
        <v>3505153</v>
      </c>
      <c r="O671" s="7">
        <v>967</v>
      </c>
      <c r="P671" s="7">
        <v>2030</v>
      </c>
      <c r="Q671" s="40">
        <v>880766</v>
      </c>
      <c r="R671" s="7">
        <v>16168</v>
      </c>
      <c r="S671" s="40">
        <v>47799532</v>
      </c>
    </row>
    <row r="672" spans="2:19" s="1" customFormat="1" ht="15" customHeight="1">
      <c r="B672" s="224"/>
      <c r="C672" s="224"/>
      <c r="D672" s="6" t="s">
        <v>1936</v>
      </c>
      <c r="E672" s="7">
        <v>456</v>
      </c>
      <c r="F672" s="7">
        <v>1381</v>
      </c>
      <c r="G672" s="40">
        <v>349687</v>
      </c>
      <c r="H672" s="7"/>
      <c r="I672" s="7">
        <v>0</v>
      </c>
      <c r="J672" s="40"/>
      <c r="K672" s="7"/>
      <c r="L672" s="7"/>
      <c r="M672" s="7"/>
      <c r="N672" s="40"/>
      <c r="O672" s="7"/>
      <c r="P672" s="7"/>
      <c r="Q672" s="40"/>
      <c r="R672" s="7">
        <v>456</v>
      </c>
      <c r="S672" s="40">
        <v>349687</v>
      </c>
    </row>
    <row r="673" spans="2:19" s="1" customFormat="1" ht="15" customHeight="1">
      <c r="B673" s="224"/>
      <c r="C673" s="224" t="s">
        <v>42</v>
      </c>
      <c r="D673" s="6" t="s">
        <v>1934</v>
      </c>
      <c r="E673" s="7">
        <v>7342</v>
      </c>
      <c r="F673" s="7">
        <v>39974</v>
      </c>
      <c r="G673" s="40">
        <v>18001617</v>
      </c>
      <c r="H673" s="7">
        <v>446</v>
      </c>
      <c r="I673" s="7">
        <v>1870</v>
      </c>
      <c r="J673" s="40">
        <v>325743.83999999985</v>
      </c>
      <c r="K673" s="7">
        <v>152</v>
      </c>
      <c r="L673" s="7">
        <v>1088</v>
      </c>
      <c r="M673" s="7">
        <v>1281</v>
      </c>
      <c r="N673" s="40">
        <v>1153479</v>
      </c>
      <c r="O673" s="7">
        <v>944</v>
      </c>
      <c r="P673" s="7">
        <v>1215</v>
      </c>
      <c r="Q673" s="40">
        <v>1161276</v>
      </c>
      <c r="R673" s="7">
        <v>9374</v>
      </c>
      <c r="S673" s="40">
        <v>20316372</v>
      </c>
    </row>
    <row r="674" spans="2:19" s="1" customFormat="1" ht="15" customHeight="1">
      <c r="B674" s="224"/>
      <c r="C674" s="224"/>
      <c r="D674" s="6" t="s">
        <v>1936</v>
      </c>
      <c r="E674" s="7">
        <v>286</v>
      </c>
      <c r="F674" s="7">
        <v>825</v>
      </c>
      <c r="G674" s="40">
        <v>201133</v>
      </c>
      <c r="H674" s="7"/>
      <c r="I674" s="7">
        <v>0</v>
      </c>
      <c r="J674" s="40"/>
      <c r="K674" s="7"/>
      <c r="L674" s="7"/>
      <c r="M674" s="7"/>
      <c r="N674" s="40"/>
      <c r="O674" s="7"/>
      <c r="P674" s="7"/>
      <c r="Q674" s="40"/>
      <c r="R674" s="7">
        <v>286</v>
      </c>
      <c r="S674" s="40">
        <v>201133</v>
      </c>
    </row>
    <row r="675" spans="2:19" s="1" customFormat="1" ht="15" customHeight="1">
      <c r="B675" s="224"/>
      <c r="C675" s="224" t="s">
        <v>49</v>
      </c>
      <c r="D675" s="6" t="s">
        <v>1934</v>
      </c>
      <c r="E675" s="7">
        <v>13855</v>
      </c>
      <c r="F675" s="7">
        <v>110023</v>
      </c>
      <c r="G675" s="40">
        <v>49295684</v>
      </c>
      <c r="H675" s="7">
        <v>1159</v>
      </c>
      <c r="I675" s="7">
        <v>7679</v>
      </c>
      <c r="J675" s="40">
        <v>1754909.3499999996</v>
      </c>
      <c r="K675" s="7">
        <v>553</v>
      </c>
      <c r="L675" s="7">
        <v>1604</v>
      </c>
      <c r="M675" s="7">
        <v>1993</v>
      </c>
      <c r="N675" s="40">
        <v>1571275</v>
      </c>
      <c r="O675" s="7">
        <v>1589</v>
      </c>
      <c r="P675" s="7">
        <v>2492</v>
      </c>
      <c r="Q675" s="40">
        <v>1711613</v>
      </c>
      <c r="R675" s="7">
        <v>17048</v>
      </c>
      <c r="S675" s="40">
        <v>52578572</v>
      </c>
    </row>
    <row r="676" spans="2:19" s="1" customFormat="1" ht="15" customHeight="1">
      <c r="B676" s="224"/>
      <c r="C676" s="224"/>
      <c r="D676" s="6" t="s">
        <v>1935</v>
      </c>
      <c r="E676" s="7">
        <v>89</v>
      </c>
      <c r="F676" s="7">
        <v>2488</v>
      </c>
      <c r="G676" s="40">
        <v>853397</v>
      </c>
      <c r="H676" s="7">
        <v>8</v>
      </c>
      <c r="I676" s="7">
        <v>39</v>
      </c>
      <c r="J676" s="40">
        <v>7950.7999999999884</v>
      </c>
      <c r="K676" s="7"/>
      <c r="L676" s="7"/>
      <c r="M676" s="7"/>
      <c r="N676" s="40"/>
      <c r="O676" s="7"/>
      <c r="P676" s="7"/>
      <c r="Q676" s="40"/>
      <c r="R676" s="7">
        <v>89</v>
      </c>
      <c r="S676" s="40">
        <v>853397</v>
      </c>
    </row>
    <row r="677" spans="2:19" s="1" customFormat="1" ht="15" customHeight="1">
      <c r="B677" s="224"/>
      <c r="C677" s="224"/>
      <c r="D677" s="6" t="s">
        <v>1936</v>
      </c>
      <c r="E677" s="7">
        <v>480</v>
      </c>
      <c r="F677" s="7">
        <v>1431</v>
      </c>
      <c r="G677" s="40">
        <v>356580</v>
      </c>
      <c r="H677" s="7"/>
      <c r="I677" s="7">
        <v>0</v>
      </c>
      <c r="J677" s="40"/>
      <c r="K677" s="7"/>
      <c r="L677" s="7"/>
      <c r="M677" s="7"/>
      <c r="N677" s="40"/>
      <c r="O677" s="7"/>
      <c r="P677" s="7"/>
      <c r="Q677" s="40"/>
      <c r="R677" s="7">
        <v>480</v>
      </c>
      <c r="S677" s="40">
        <v>356580</v>
      </c>
    </row>
    <row r="678" spans="2:19" s="1" customFormat="1" ht="15" customHeight="1">
      <c r="B678" s="224"/>
      <c r="C678" s="224" t="s">
        <v>52</v>
      </c>
      <c r="D678" s="6" t="s">
        <v>1934</v>
      </c>
      <c r="E678" s="7">
        <v>1635</v>
      </c>
      <c r="F678" s="7">
        <v>13994</v>
      </c>
      <c r="G678" s="40">
        <v>5906164</v>
      </c>
      <c r="H678" s="7">
        <v>93</v>
      </c>
      <c r="I678" s="7">
        <v>823</v>
      </c>
      <c r="J678" s="40">
        <v>146922.62</v>
      </c>
      <c r="K678" s="7">
        <v>37</v>
      </c>
      <c r="L678" s="7">
        <v>555</v>
      </c>
      <c r="M678" s="7">
        <v>634</v>
      </c>
      <c r="N678" s="40">
        <v>835393</v>
      </c>
      <c r="O678" s="7">
        <v>688</v>
      </c>
      <c r="P678" s="7">
        <v>688</v>
      </c>
      <c r="Q678" s="40">
        <v>829784</v>
      </c>
      <c r="R678" s="7">
        <v>2878</v>
      </c>
      <c r="S678" s="40">
        <v>7571341</v>
      </c>
    </row>
    <row r="679" spans="2:19" s="1" customFormat="1" ht="15" customHeight="1">
      <c r="B679" s="224"/>
      <c r="C679" s="224"/>
      <c r="D679" s="6" t="s">
        <v>1936</v>
      </c>
      <c r="E679" s="7">
        <v>355</v>
      </c>
      <c r="F679" s="7">
        <v>4700</v>
      </c>
      <c r="G679" s="40">
        <v>1232086</v>
      </c>
      <c r="H679" s="7"/>
      <c r="I679" s="7">
        <v>0</v>
      </c>
      <c r="J679" s="40"/>
      <c r="K679" s="7"/>
      <c r="L679" s="7"/>
      <c r="M679" s="7"/>
      <c r="N679" s="40"/>
      <c r="O679" s="7"/>
      <c r="P679" s="7"/>
      <c r="Q679" s="40"/>
      <c r="R679" s="7">
        <v>355</v>
      </c>
      <c r="S679" s="40">
        <v>1232086</v>
      </c>
    </row>
    <row r="680" spans="2:19" s="1" customFormat="1" ht="15" customHeight="1">
      <c r="B680" s="224"/>
      <c r="C680" s="14" t="s">
        <v>53</v>
      </c>
      <c r="D680" s="6" t="s">
        <v>1935</v>
      </c>
      <c r="E680" s="7">
        <v>1134</v>
      </c>
      <c r="F680" s="7">
        <v>25889</v>
      </c>
      <c r="G680" s="40">
        <v>7559005</v>
      </c>
      <c r="H680" s="7">
        <v>153</v>
      </c>
      <c r="I680" s="7">
        <v>1424</v>
      </c>
      <c r="J680" s="40">
        <v>222864.67999999993</v>
      </c>
      <c r="K680" s="7"/>
      <c r="L680" s="7"/>
      <c r="M680" s="7"/>
      <c r="N680" s="40"/>
      <c r="O680" s="7">
        <v>60</v>
      </c>
      <c r="P680" s="7">
        <v>1470</v>
      </c>
      <c r="Q680" s="40">
        <v>395916</v>
      </c>
      <c r="R680" s="7">
        <v>1194</v>
      </c>
      <c r="S680" s="40">
        <v>7954921</v>
      </c>
    </row>
    <row r="681" spans="2:19" s="1" customFormat="1" ht="15" customHeight="1">
      <c r="B681" s="226" t="s">
        <v>2115</v>
      </c>
      <c r="C681" s="226"/>
      <c r="D681" s="226"/>
      <c r="E681" s="10">
        <v>37907</v>
      </c>
      <c r="F681" s="10">
        <v>287358</v>
      </c>
      <c r="G681" s="43">
        <v>127168966</v>
      </c>
      <c r="H681" s="10">
        <v>2691</v>
      </c>
      <c r="I681" s="10">
        <v>16911</v>
      </c>
      <c r="J681" s="43">
        <v>3530706.1999999993</v>
      </c>
      <c r="K681" s="10">
        <v>1105</v>
      </c>
      <c r="L681" s="10">
        <v>6173</v>
      </c>
      <c r="M681" s="10">
        <v>7323</v>
      </c>
      <c r="N681" s="43">
        <v>7065300</v>
      </c>
      <c r="O681" s="10">
        <v>4248</v>
      </c>
      <c r="P681" s="10">
        <v>7895</v>
      </c>
      <c r="Q681" s="43">
        <v>4979355</v>
      </c>
      <c r="R681" s="10">
        <v>48328</v>
      </c>
      <c r="S681" s="43">
        <v>139213621</v>
      </c>
    </row>
    <row r="682" spans="2:19" s="1" customFormat="1" ht="9.75" customHeight="1">
      <c r="B682" s="17"/>
      <c r="C682" s="93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2:19" s="1" customFormat="1" ht="15" customHeight="1">
      <c r="B683" s="224" t="s">
        <v>2116</v>
      </c>
      <c r="C683" s="224" t="s">
        <v>177</v>
      </c>
      <c r="D683" s="6" t="s">
        <v>1934</v>
      </c>
      <c r="E683" s="7">
        <v>17820</v>
      </c>
      <c r="F683" s="7">
        <v>171368</v>
      </c>
      <c r="G683" s="40">
        <v>95283769</v>
      </c>
      <c r="H683" s="7">
        <v>1324</v>
      </c>
      <c r="I683" s="7">
        <v>13827</v>
      </c>
      <c r="J683" s="40">
        <v>3802401.6399999997</v>
      </c>
      <c r="K683" s="7">
        <v>867</v>
      </c>
      <c r="L683" s="7">
        <v>5175</v>
      </c>
      <c r="M683" s="7">
        <v>5737</v>
      </c>
      <c r="N683" s="40">
        <v>7507441</v>
      </c>
      <c r="O683" s="7">
        <v>2903</v>
      </c>
      <c r="P683" s="7">
        <v>7453</v>
      </c>
      <c r="Q683" s="40">
        <v>4417487</v>
      </c>
      <c r="R683" s="7">
        <v>25898</v>
      </c>
      <c r="S683" s="40">
        <v>107208697</v>
      </c>
    </row>
    <row r="684" spans="2:19" s="1" customFormat="1" ht="15" customHeight="1">
      <c r="B684" s="224"/>
      <c r="C684" s="224"/>
      <c r="D684" s="6" t="s">
        <v>1935</v>
      </c>
      <c r="E684" s="7">
        <v>94</v>
      </c>
      <c r="F684" s="7">
        <v>3305</v>
      </c>
      <c r="G684" s="40">
        <v>1187075</v>
      </c>
      <c r="H684" s="7">
        <v>11</v>
      </c>
      <c r="I684" s="7">
        <v>183</v>
      </c>
      <c r="J684" s="40">
        <v>34545.079999999987</v>
      </c>
      <c r="K684" s="7"/>
      <c r="L684" s="7"/>
      <c r="M684" s="7"/>
      <c r="N684" s="40"/>
      <c r="O684" s="7"/>
      <c r="P684" s="7"/>
      <c r="Q684" s="40"/>
      <c r="R684" s="7">
        <v>94</v>
      </c>
      <c r="S684" s="40">
        <v>1187075</v>
      </c>
    </row>
    <row r="685" spans="2:19" s="1" customFormat="1" ht="15" customHeight="1">
      <c r="B685" s="224"/>
      <c r="C685" s="224"/>
      <c r="D685" s="6" t="s">
        <v>1936</v>
      </c>
      <c r="E685" s="7">
        <v>334</v>
      </c>
      <c r="F685" s="7">
        <v>917</v>
      </c>
      <c r="G685" s="40">
        <v>228539</v>
      </c>
      <c r="H685" s="7"/>
      <c r="I685" s="7">
        <v>0</v>
      </c>
      <c r="J685" s="40"/>
      <c r="K685" s="7"/>
      <c r="L685" s="7"/>
      <c r="M685" s="7"/>
      <c r="N685" s="40"/>
      <c r="O685" s="7"/>
      <c r="P685" s="7"/>
      <c r="Q685" s="40"/>
      <c r="R685" s="7">
        <v>334</v>
      </c>
      <c r="S685" s="40">
        <v>228539</v>
      </c>
    </row>
    <row r="686" spans="2:19" s="1" customFormat="1" ht="15" customHeight="1">
      <c r="B686" s="226" t="s">
        <v>2117</v>
      </c>
      <c r="C686" s="226"/>
      <c r="D686" s="226"/>
      <c r="E686" s="10">
        <v>18248</v>
      </c>
      <c r="F686" s="10">
        <v>175590</v>
      </c>
      <c r="G686" s="43">
        <v>96699383</v>
      </c>
      <c r="H686" s="10">
        <v>1335</v>
      </c>
      <c r="I686" s="10">
        <v>14010</v>
      </c>
      <c r="J686" s="43">
        <v>3836946.72</v>
      </c>
      <c r="K686" s="10">
        <v>867</v>
      </c>
      <c r="L686" s="10">
        <v>5175</v>
      </c>
      <c r="M686" s="10">
        <v>5737</v>
      </c>
      <c r="N686" s="43">
        <v>7507441</v>
      </c>
      <c r="O686" s="10">
        <v>2903</v>
      </c>
      <c r="P686" s="10">
        <v>7453</v>
      </c>
      <c r="Q686" s="43">
        <v>4417487</v>
      </c>
      <c r="R686" s="10">
        <v>26326</v>
      </c>
      <c r="S686" s="43">
        <v>108624311</v>
      </c>
    </row>
    <row r="687" spans="2:19" s="1" customFormat="1" ht="9.75" customHeight="1">
      <c r="B687" s="17"/>
      <c r="C687" s="93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2:19" s="1" customFormat="1" ht="15" customHeight="1">
      <c r="B688" s="224" t="s">
        <v>2118</v>
      </c>
      <c r="C688" s="224" t="s">
        <v>40</v>
      </c>
      <c r="D688" s="6" t="s">
        <v>1934</v>
      </c>
      <c r="E688" s="7">
        <v>11481</v>
      </c>
      <c r="F688" s="7">
        <v>87313</v>
      </c>
      <c r="G688" s="40">
        <v>40161006</v>
      </c>
      <c r="H688" s="7">
        <v>1023</v>
      </c>
      <c r="I688" s="7">
        <v>6357</v>
      </c>
      <c r="J688" s="40">
        <v>1681361.9299999997</v>
      </c>
      <c r="K688" s="7">
        <v>451</v>
      </c>
      <c r="L688" s="7">
        <v>1499</v>
      </c>
      <c r="M688" s="7">
        <v>1957</v>
      </c>
      <c r="N688" s="40">
        <v>1454828</v>
      </c>
      <c r="O688" s="7">
        <v>406</v>
      </c>
      <c r="P688" s="7">
        <v>424</v>
      </c>
      <c r="Q688" s="40">
        <v>584517</v>
      </c>
      <c r="R688" s="7">
        <v>13386</v>
      </c>
      <c r="S688" s="40">
        <v>42200351</v>
      </c>
    </row>
    <row r="689" spans="2:19" s="1" customFormat="1" ht="15" customHeight="1">
      <c r="B689" s="224"/>
      <c r="C689" s="224"/>
      <c r="D689" s="6" t="s">
        <v>1936</v>
      </c>
      <c r="E689" s="7">
        <v>329</v>
      </c>
      <c r="F689" s="7">
        <v>966</v>
      </c>
      <c r="G689" s="40">
        <v>216890</v>
      </c>
      <c r="H689" s="7"/>
      <c r="I689" s="7">
        <v>0</v>
      </c>
      <c r="J689" s="40"/>
      <c r="K689" s="7"/>
      <c r="L689" s="7"/>
      <c r="M689" s="7"/>
      <c r="N689" s="40"/>
      <c r="O689" s="7"/>
      <c r="P689" s="7"/>
      <c r="Q689" s="40"/>
      <c r="R689" s="7">
        <v>329</v>
      </c>
      <c r="S689" s="40">
        <v>216890</v>
      </c>
    </row>
    <row r="690" spans="2:19" s="1" customFormat="1" ht="15" customHeight="1">
      <c r="B690" s="224"/>
      <c r="C690" s="224" t="s">
        <v>50</v>
      </c>
      <c r="D690" s="6" t="s">
        <v>1934</v>
      </c>
      <c r="E690" s="7">
        <v>4673</v>
      </c>
      <c r="F690" s="7">
        <v>35014</v>
      </c>
      <c r="G690" s="40">
        <v>13854416</v>
      </c>
      <c r="H690" s="7">
        <v>288</v>
      </c>
      <c r="I690" s="7">
        <v>1595</v>
      </c>
      <c r="J690" s="40">
        <v>242520.07999999996</v>
      </c>
      <c r="K690" s="7">
        <v>216</v>
      </c>
      <c r="L690" s="7">
        <v>635</v>
      </c>
      <c r="M690" s="7">
        <v>873</v>
      </c>
      <c r="N690" s="40">
        <v>575351</v>
      </c>
      <c r="O690" s="7">
        <v>378</v>
      </c>
      <c r="P690" s="7">
        <v>384</v>
      </c>
      <c r="Q690" s="40">
        <v>543853</v>
      </c>
      <c r="R690" s="7">
        <v>5686</v>
      </c>
      <c r="S690" s="40">
        <v>14973620</v>
      </c>
    </row>
    <row r="691" spans="2:19" s="1" customFormat="1" ht="15" customHeight="1">
      <c r="B691" s="224"/>
      <c r="C691" s="224"/>
      <c r="D691" s="6" t="s">
        <v>1936</v>
      </c>
      <c r="E691" s="7">
        <v>82</v>
      </c>
      <c r="F691" s="7">
        <v>235</v>
      </c>
      <c r="G691" s="40">
        <v>47277</v>
      </c>
      <c r="H691" s="7"/>
      <c r="I691" s="7">
        <v>0</v>
      </c>
      <c r="J691" s="40"/>
      <c r="K691" s="7"/>
      <c r="L691" s="7"/>
      <c r="M691" s="7"/>
      <c r="N691" s="40"/>
      <c r="O691" s="7"/>
      <c r="P691" s="7"/>
      <c r="Q691" s="40"/>
      <c r="R691" s="7">
        <v>82</v>
      </c>
      <c r="S691" s="40">
        <v>47277</v>
      </c>
    </row>
    <row r="692" spans="2:19" s="1" customFormat="1" ht="15" customHeight="1">
      <c r="B692" s="224"/>
      <c r="C692" s="224" t="s">
        <v>51</v>
      </c>
      <c r="D692" s="6" t="s">
        <v>1934</v>
      </c>
      <c r="E692" s="7">
        <v>693</v>
      </c>
      <c r="F692" s="7">
        <v>7388</v>
      </c>
      <c r="G692" s="40">
        <v>1921311</v>
      </c>
      <c r="H692" s="7">
        <v>90</v>
      </c>
      <c r="I692" s="7">
        <v>448</v>
      </c>
      <c r="J692" s="40">
        <v>72940.989999999991</v>
      </c>
      <c r="K692" s="7">
        <v>12</v>
      </c>
      <c r="L692" s="7">
        <v>30</v>
      </c>
      <c r="M692" s="7">
        <v>59</v>
      </c>
      <c r="N692" s="40">
        <v>12672</v>
      </c>
      <c r="O692" s="7"/>
      <c r="P692" s="7"/>
      <c r="Q692" s="40"/>
      <c r="R692" s="7">
        <v>723</v>
      </c>
      <c r="S692" s="40">
        <v>1933983</v>
      </c>
    </row>
    <row r="693" spans="2:19" s="1" customFormat="1" ht="15" customHeight="1">
      <c r="B693" s="224"/>
      <c r="C693" s="224"/>
      <c r="D693" s="6" t="s">
        <v>1935</v>
      </c>
      <c r="E693" s="7">
        <v>179</v>
      </c>
      <c r="F693" s="7">
        <v>4182</v>
      </c>
      <c r="G693" s="40">
        <v>1172714</v>
      </c>
      <c r="H693" s="7">
        <v>39</v>
      </c>
      <c r="I693" s="7">
        <v>386</v>
      </c>
      <c r="J693" s="40">
        <v>56879.850000000006</v>
      </c>
      <c r="K693" s="7"/>
      <c r="L693" s="7"/>
      <c r="M693" s="7"/>
      <c r="N693" s="40"/>
      <c r="O693" s="7"/>
      <c r="P693" s="7"/>
      <c r="Q693" s="40"/>
      <c r="R693" s="7">
        <v>179</v>
      </c>
      <c r="S693" s="40">
        <v>1172714</v>
      </c>
    </row>
    <row r="694" spans="2:19" s="1" customFormat="1" ht="15" customHeight="1">
      <c r="B694" s="224"/>
      <c r="C694" s="224"/>
      <c r="D694" s="6" t="s">
        <v>1936</v>
      </c>
      <c r="E694" s="7">
        <v>504</v>
      </c>
      <c r="F694" s="7">
        <v>9521</v>
      </c>
      <c r="G694" s="40">
        <v>1843050</v>
      </c>
      <c r="H694" s="7">
        <v>4</v>
      </c>
      <c r="I694" s="7">
        <v>35</v>
      </c>
      <c r="J694" s="40">
        <v>3292.5999999999985</v>
      </c>
      <c r="K694" s="7"/>
      <c r="L694" s="7"/>
      <c r="M694" s="7"/>
      <c r="N694" s="40"/>
      <c r="O694" s="7"/>
      <c r="P694" s="7"/>
      <c r="Q694" s="40"/>
      <c r="R694" s="7">
        <v>504</v>
      </c>
      <c r="S694" s="40">
        <v>1843050</v>
      </c>
    </row>
    <row r="695" spans="2:19" s="1" customFormat="1" ht="15" customHeight="1">
      <c r="B695" s="224"/>
      <c r="C695" s="224" t="s">
        <v>54</v>
      </c>
      <c r="D695" s="6" t="s">
        <v>1934</v>
      </c>
      <c r="E695" s="7">
        <v>659</v>
      </c>
      <c r="F695" s="7">
        <v>11001</v>
      </c>
      <c r="G695" s="40">
        <v>2435753</v>
      </c>
      <c r="H695" s="7">
        <v>155</v>
      </c>
      <c r="I695" s="7">
        <v>1913</v>
      </c>
      <c r="J695" s="40">
        <v>290451.40999999997</v>
      </c>
      <c r="K695" s="7">
        <v>27</v>
      </c>
      <c r="L695" s="7">
        <v>25</v>
      </c>
      <c r="M695" s="7">
        <v>44</v>
      </c>
      <c r="N695" s="40">
        <v>10600</v>
      </c>
      <c r="O695" s="7">
        <v>1144</v>
      </c>
      <c r="P695" s="7">
        <v>1144</v>
      </c>
      <c r="Q695" s="40">
        <v>1449304</v>
      </c>
      <c r="R695" s="7">
        <v>1828</v>
      </c>
      <c r="S695" s="40">
        <v>3895657</v>
      </c>
    </row>
    <row r="696" spans="2:19" s="1" customFormat="1" ht="15" customHeight="1">
      <c r="B696" s="224"/>
      <c r="C696" s="224"/>
      <c r="D696" s="6" t="s">
        <v>1935</v>
      </c>
      <c r="E696" s="7">
        <v>428</v>
      </c>
      <c r="F696" s="7">
        <v>8777</v>
      </c>
      <c r="G696" s="40">
        <v>2488898</v>
      </c>
      <c r="H696" s="7">
        <v>34</v>
      </c>
      <c r="I696" s="7">
        <v>307</v>
      </c>
      <c r="J696" s="40">
        <v>45494.63</v>
      </c>
      <c r="K696" s="7"/>
      <c r="L696" s="7"/>
      <c r="M696" s="7"/>
      <c r="N696" s="40"/>
      <c r="O696" s="7"/>
      <c r="P696" s="7"/>
      <c r="Q696" s="40"/>
      <c r="R696" s="7">
        <v>428</v>
      </c>
      <c r="S696" s="40">
        <v>2488898</v>
      </c>
    </row>
    <row r="697" spans="2:19" s="1" customFormat="1" ht="15" customHeight="1">
      <c r="B697" s="224"/>
      <c r="C697" s="224"/>
      <c r="D697" s="6" t="s">
        <v>1936</v>
      </c>
      <c r="E697" s="7">
        <v>306</v>
      </c>
      <c r="F697" s="7">
        <v>7874</v>
      </c>
      <c r="G697" s="40">
        <v>1219306</v>
      </c>
      <c r="H697" s="7">
        <v>6</v>
      </c>
      <c r="I697" s="7">
        <v>156</v>
      </c>
      <c r="J697" s="40">
        <v>14678.400000000001</v>
      </c>
      <c r="K697" s="7"/>
      <c r="L697" s="7"/>
      <c r="M697" s="7"/>
      <c r="N697" s="40"/>
      <c r="O697" s="7"/>
      <c r="P697" s="7"/>
      <c r="Q697" s="40"/>
      <c r="R697" s="7">
        <v>306</v>
      </c>
      <c r="S697" s="40">
        <v>1219306</v>
      </c>
    </row>
    <row r="698" spans="2:19" s="1" customFormat="1" ht="15" customHeight="1">
      <c r="B698" s="226" t="s">
        <v>2119</v>
      </c>
      <c r="C698" s="226"/>
      <c r="D698" s="226"/>
      <c r="E698" s="10">
        <v>19334</v>
      </c>
      <c r="F698" s="10">
        <v>172271</v>
      </c>
      <c r="G698" s="43">
        <v>65360621</v>
      </c>
      <c r="H698" s="10">
        <v>1639</v>
      </c>
      <c r="I698" s="10">
        <v>11197</v>
      </c>
      <c r="J698" s="43">
        <v>2407619.8899999997</v>
      </c>
      <c r="K698" s="10">
        <v>706</v>
      </c>
      <c r="L698" s="10">
        <v>2189</v>
      </c>
      <c r="M698" s="10">
        <v>2933</v>
      </c>
      <c r="N698" s="43">
        <v>2053451</v>
      </c>
      <c r="O698" s="10">
        <v>1928</v>
      </c>
      <c r="P698" s="10">
        <v>1952</v>
      </c>
      <c r="Q698" s="43">
        <v>2577674</v>
      </c>
      <c r="R698" s="10">
        <v>23451</v>
      </c>
      <c r="S698" s="43">
        <v>69991746</v>
      </c>
    </row>
    <row r="699" spans="2:19" s="1" customFormat="1" ht="9.75" customHeight="1">
      <c r="B699" s="17"/>
      <c r="C699" s="93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2:19" s="1" customFormat="1" ht="15" customHeight="1">
      <c r="B700" s="224" t="s">
        <v>2120</v>
      </c>
      <c r="C700" s="14" t="s">
        <v>109</v>
      </c>
      <c r="D700" s="6" t="s">
        <v>1936</v>
      </c>
      <c r="E700" s="7">
        <v>219</v>
      </c>
      <c r="F700" s="7">
        <v>7062</v>
      </c>
      <c r="G700" s="40">
        <v>1101430</v>
      </c>
      <c r="H700" s="7"/>
      <c r="I700" s="7">
        <v>0</v>
      </c>
      <c r="J700" s="40"/>
      <c r="K700" s="7"/>
      <c r="L700" s="7"/>
      <c r="M700" s="7"/>
      <c r="N700" s="40"/>
      <c r="O700" s="7"/>
      <c r="P700" s="7"/>
      <c r="Q700" s="40"/>
      <c r="R700" s="7">
        <v>219</v>
      </c>
      <c r="S700" s="40">
        <v>1101430</v>
      </c>
    </row>
    <row r="701" spans="2:19" s="1" customFormat="1" ht="15" customHeight="1">
      <c r="B701" s="224"/>
      <c r="C701" s="224" t="s">
        <v>110</v>
      </c>
      <c r="D701" s="6" t="s">
        <v>1934</v>
      </c>
      <c r="E701" s="7">
        <v>1038</v>
      </c>
      <c r="F701" s="7">
        <v>13741</v>
      </c>
      <c r="G701" s="40">
        <v>3193218</v>
      </c>
      <c r="H701" s="7">
        <v>104</v>
      </c>
      <c r="I701" s="7">
        <v>1842</v>
      </c>
      <c r="J701" s="40">
        <v>206779.27999999997</v>
      </c>
      <c r="K701" s="7">
        <v>68</v>
      </c>
      <c r="L701" s="7">
        <v>93</v>
      </c>
      <c r="M701" s="7">
        <v>163</v>
      </c>
      <c r="N701" s="40">
        <v>33803</v>
      </c>
      <c r="O701" s="7"/>
      <c r="P701" s="7"/>
      <c r="Q701" s="40"/>
      <c r="R701" s="7">
        <v>1131</v>
      </c>
      <c r="S701" s="40">
        <v>3227021</v>
      </c>
    </row>
    <row r="702" spans="2:19" s="1" customFormat="1" ht="15" customHeight="1">
      <c r="B702" s="224"/>
      <c r="C702" s="224"/>
      <c r="D702" s="6" t="s">
        <v>1935</v>
      </c>
      <c r="E702" s="7">
        <v>288</v>
      </c>
      <c r="F702" s="7">
        <v>6077</v>
      </c>
      <c r="G702" s="40">
        <v>1679491</v>
      </c>
      <c r="H702" s="7">
        <v>29</v>
      </c>
      <c r="I702" s="7">
        <v>186</v>
      </c>
      <c r="J702" s="40">
        <v>31085.349999999977</v>
      </c>
      <c r="K702" s="7"/>
      <c r="L702" s="7"/>
      <c r="M702" s="7"/>
      <c r="N702" s="40"/>
      <c r="O702" s="7"/>
      <c r="P702" s="7"/>
      <c r="Q702" s="40"/>
      <c r="R702" s="7">
        <v>288</v>
      </c>
      <c r="S702" s="40">
        <v>1679491</v>
      </c>
    </row>
    <row r="703" spans="2:19" s="1" customFormat="1" ht="15" customHeight="1">
      <c r="B703" s="224"/>
      <c r="C703" s="224"/>
      <c r="D703" s="6" t="s">
        <v>1936</v>
      </c>
      <c r="E703" s="7">
        <v>160</v>
      </c>
      <c r="F703" s="7">
        <v>7021</v>
      </c>
      <c r="G703" s="40">
        <v>1070648</v>
      </c>
      <c r="H703" s="7">
        <v>43</v>
      </c>
      <c r="I703" s="7">
        <v>363</v>
      </c>
      <c r="J703" s="40">
        <v>30957.679999999993</v>
      </c>
      <c r="K703" s="7"/>
      <c r="L703" s="7"/>
      <c r="M703" s="7"/>
      <c r="N703" s="40"/>
      <c r="O703" s="7"/>
      <c r="P703" s="7"/>
      <c r="Q703" s="40"/>
      <c r="R703" s="7">
        <v>160</v>
      </c>
      <c r="S703" s="40">
        <v>1070648</v>
      </c>
    </row>
    <row r="704" spans="2:19" s="1" customFormat="1" ht="15" customHeight="1">
      <c r="B704" s="224"/>
      <c r="C704" s="224" t="s">
        <v>111</v>
      </c>
      <c r="D704" s="6" t="s">
        <v>1934</v>
      </c>
      <c r="E704" s="7">
        <v>1246</v>
      </c>
      <c r="F704" s="7">
        <v>11682</v>
      </c>
      <c r="G704" s="40">
        <v>3775242</v>
      </c>
      <c r="H704" s="7">
        <v>103</v>
      </c>
      <c r="I704" s="7">
        <v>696</v>
      </c>
      <c r="J704" s="40">
        <v>110503.08000000002</v>
      </c>
      <c r="K704" s="7">
        <v>56</v>
      </c>
      <c r="L704" s="7">
        <v>235</v>
      </c>
      <c r="M704" s="7">
        <v>351</v>
      </c>
      <c r="N704" s="40">
        <v>127165</v>
      </c>
      <c r="O704" s="7">
        <v>15</v>
      </c>
      <c r="P704" s="7">
        <v>17</v>
      </c>
      <c r="Q704" s="40">
        <v>13887</v>
      </c>
      <c r="R704" s="7">
        <v>1496</v>
      </c>
      <c r="S704" s="40">
        <v>3916294</v>
      </c>
    </row>
    <row r="705" spans="2:19" s="1" customFormat="1" ht="15" customHeight="1">
      <c r="B705" s="224"/>
      <c r="C705" s="224"/>
      <c r="D705" s="6" t="s">
        <v>1935</v>
      </c>
      <c r="E705" s="7">
        <v>219</v>
      </c>
      <c r="F705" s="7">
        <v>6461</v>
      </c>
      <c r="G705" s="40">
        <v>1785304</v>
      </c>
      <c r="H705" s="7">
        <v>84</v>
      </c>
      <c r="I705" s="7">
        <v>727</v>
      </c>
      <c r="J705" s="40">
        <v>102322.5</v>
      </c>
      <c r="K705" s="7"/>
      <c r="L705" s="7"/>
      <c r="M705" s="7"/>
      <c r="N705" s="40"/>
      <c r="O705" s="7"/>
      <c r="P705" s="7"/>
      <c r="Q705" s="40"/>
      <c r="R705" s="7">
        <v>219</v>
      </c>
      <c r="S705" s="40">
        <v>1785304</v>
      </c>
    </row>
    <row r="706" spans="2:19" s="1" customFormat="1" ht="15" customHeight="1">
      <c r="B706" s="224"/>
      <c r="C706" s="224"/>
      <c r="D706" s="6" t="s">
        <v>1936</v>
      </c>
      <c r="E706" s="7">
        <v>228</v>
      </c>
      <c r="F706" s="7">
        <v>5169</v>
      </c>
      <c r="G706" s="40">
        <v>1339661</v>
      </c>
      <c r="H706" s="7"/>
      <c r="I706" s="7">
        <v>0</v>
      </c>
      <c r="J706" s="40"/>
      <c r="K706" s="7"/>
      <c r="L706" s="7"/>
      <c r="M706" s="7"/>
      <c r="N706" s="40"/>
      <c r="O706" s="7"/>
      <c r="P706" s="7"/>
      <c r="Q706" s="40"/>
      <c r="R706" s="7">
        <v>228</v>
      </c>
      <c r="S706" s="40">
        <v>1339661</v>
      </c>
    </row>
    <row r="707" spans="2:19" s="1" customFormat="1" ht="15" customHeight="1">
      <c r="B707" s="224"/>
      <c r="C707" s="224" t="s">
        <v>112</v>
      </c>
      <c r="D707" s="6" t="s">
        <v>1934</v>
      </c>
      <c r="E707" s="7">
        <v>1051</v>
      </c>
      <c r="F707" s="7">
        <v>11155</v>
      </c>
      <c r="G707" s="40">
        <v>3383105</v>
      </c>
      <c r="H707" s="7">
        <v>131</v>
      </c>
      <c r="I707" s="7">
        <v>808</v>
      </c>
      <c r="J707" s="40">
        <v>128824.19</v>
      </c>
      <c r="K707" s="7">
        <v>49</v>
      </c>
      <c r="L707" s="7">
        <v>192</v>
      </c>
      <c r="M707" s="7">
        <v>214</v>
      </c>
      <c r="N707" s="40">
        <v>217196</v>
      </c>
      <c r="O707" s="7">
        <v>46</v>
      </c>
      <c r="P707" s="7">
        <v>102</v>
      </c>
      <c r="Q707" s="40">
        <v>36272</v>
      </c>
      <c r="R707" s="7">
        <v>1289</v>
      </c>
      <c r="S707" s="40">
        <v>3636573</v>
      </c>
    </row>
    <row r="708" spans="2:19" s="1" customFormat="1" ht="15" customHeight="1">
      <c r="B708" s="224"/>
      <c r="C708" s="224"/>
      <c r="D708" s="6" t="s">
        <v>1936</v>
      </c>
      <c r="E708" s="7">
        <v>11</v>
      </c>
      <c r="F708" s="7">
        <v>33</v>
      </c>
      <c r="G708" s="40">
        <v>6559</v>
      </c>
      <c r="H708" s="7"/>
      <c r="I708" s="7">
        <v>0</v>
      </c>
      <c r="J708" s="40"/>
      <c r="K708" s="7"/>
      <c r="L708" s="7"/>
      <c r="M708" s="7"/>
      <c r="N708" s="40"/>
      <c r="O708" s="7"/>
      <c r="P708" s="7"/>
      <c r="Q708" s="40"/>
      <c r="R708" s="7">
        <v>11</v>
      </c>
      <c r="S708" s="40">
        <v>6559</v>
      </c>
    </row>
    <row r="709" spans="2:19" s="1" customFormat="1" ht="15" customHeight="1">
      <c r="B709" s="224"/>
      <c r="C709" s="224" t="s">
        <v>113</v>
      </c>
      <c r="D709" s="6" t="s">
        <v>1934</v>
      </c>
      <c r="E709" s="7">
        <v>6719</v>
      </c>
      <c r="F709" s="7">
        <v>61178</v>
      </c>
      <c r="G709" s="40">
        <v>26853003</v>
      </c>
      <c r="H709" s="7">
        <v>657</v>
      </c>
      <c r="I709" s="7">
        <v>6276</v>
      </c>
      <c r="J709" s="40">
        <v>1378483.19</v>
      </c>
      <c r="K709" s="7">
        <v>258</v>
      </c>
      <c r="L709" s="7">
        <v>1754</v>
      </c>
      <c r="M709" s="7">
        <v>2146</v>
      </c>
      <c r="N709" s="40">
        <v>1819666</v>
      </c>
      <c r="O709" s="7">
        <v>854</v>
      </c>
      <c r="P709" s="7">
        <v>875</v>
      </c>
      <c r="Q709" s="40">
        <v>1181157</v>
      </c>
      <c r="R709" s="7">
        <v>9327</v>
      </c>
      <c r="S709" s="40">
        <v>29853826</v>
      </c>
    </row>
    <row r="710" spans="2:19" s="1" customFormat="1" ht="15" customHeight="1">
      <c r="B710" s="224"/>
      <c r="C710" s="224"/>
      <c r="D710" s="6" t="s">
        <v>1936</v>
      </c>
      <c r="E710" s="7">
        <v>264</v>
      </c>
      <c r="F710" s="7">
        <v>716</v>
      </c>
      <c r="G710" s="40">
        <v>188354</v>
      </c>
      <c r="H710" s="7"/>
      <c r="I710" s="7">
        <v>0</v>
      </c>
      <c r="J710" s="40"/>
      <c r="K710" s="7"/>
      <c r="L710" s="7"/>
      <c r="M710" s="7"/>
      <c r="N710" s="40"/>
      <c r="O710" s="7"/>
      <c r="P710" s="7"/>
      <c r="Q710" s="40"/>
      <c r="R710" s="7">
        <v>264</v>
      </c>
      <c r="S710" s="40">
        <v>188354</v>
      </c>
    </row>
    <row r="711" spans="2:19" s="1" customFormat="1" ht="15" customHeight="1">
      <c r="B711" s="224"/>
      <c r="C711" s="224" t="s">
        <v>114</v>
      </c>
      <c r="D711" s="6" t="s">
        <v>1934</v>
      </c>
      <c r="E711" s="7">
        <v>8631</v>
      </c>
      <c r="F711" s="7">
        <v>76692</v>
      </c>
      <c r="G711" s="40">
        <v>30972108</v>
      </c>
      <c r="H711" s="7">
        <v>864</v>
      </c>
      <c r="I711" s="7">
        <v>6704</v>
      </c>
      <c r="J711" s="40">
        <v>1257134.52</v>
      </c>
      <c r="K711" s="7">
        <v>342</v>
      </c>
      <c r="L711" s="7">
        <v>1651</v>
      </c>
      <c r="M711" s="7">
        <v>2117</v>
      </c>
      <c r="N711" s="40">
        <v>1651443</v>
      </c>
      <c r="O711" s="7">
        <v>1513</v>
      </c>
      <c r="P711" s="7">
        <v>1828</v>
      </c>
      <c r="Q711" s="40">
        <v>1519186</v>
      </c>
      <c r="R711" s="7">
        <v>11795</v>
      </c>
      <c r="S711" s="40">
        <v>34142737</v>
      </c>
    </row>
    <row r="712" spans="2:19" s="1" customFormat="1" ht="15" customHeight="1">
      <c r="B712" s="224"/>
      <c r="C712" s="224"/>
      <c r="D712" s="6" t="s">
        <v>1935</v>
      </c>
      <c r="E712" s="7">
        <v>376</v>
      </c>
      <c r="F712" s="7">
        <v>8724</v>
      </c>
      <c r="G712" s="40">
        <v>2581292</v>
      </c>
      <c r="H712" s="7">
        <v>33</v>
      </c>
      <c r="I712" s="7">
        <v>169</v>
      </c>
      <c r="J712" s="40">
        <v>31773.760000000009</v>
      </c>
      <c r="K712" s="7"/>
      <c r="L712" s="7"/>
      <c r="M712" s="7"/>
      <c r="N712" s="40"/>
      <c r="O712" s="7"/>
      <c r="P712" s="7"/>
      <c r="Q712" s="40"/>
      <c r="R712" s="7">
        <v>376</v>
      </c>
      <c r="S712" s="40">
        <v>2581292</v>
      </c>
    </row>
    <row r="713" spans="2:19" s="1" customFormat="1" ht="15" customHeight="1">
      <c r="B713" s="224"/>
      <c r="C713" s="224"/>
      <c r="D713" s="6" t="s">
        <v>1936</v>
      </c>
      <c r="E713" s="7">
        <v>330</v>
      </c>
      <c r="F713" s="7">
        <v>934</v>
      </c>
      <c r="G713" s="40">
        <v>237728</v>
      </c>
      <c r="H713" s="7"/>
      <c r="I713" s="7">
        <v>0</v>
      </c>
      <c r="J713" s="40"/>
      <c r="K713" s="7"/>
      <c r="L713" s="7"/>
      <c r="M713" s="7"/>
      <c r="N713" s="40"/>
      <c r="O713" s="7"/>
      <c r="P713" s="7"/>
      <c r="Q713" s="40"/>
      <c r="R713" s="7">
        <v>330</v>
      </c>
      <c r="S713" s="40">
        <v>237728</v>
      </c>
    </row>
    <row r="714" spans="2:19" s="1" customFormat="1" ht="15" customHeight="1">
      <c r="B714" s="224"/>
      <c r="C714" s="224" t="s">
        <v>121</v>
      </c>
      <c r="D714" s="6" t="s">
        <v>1934</v>
      </c>
      <c r="E714" s="7">
        <v>2164</v>
      </c>
      <c r="F714" s="7">
        <v>22716</v>
      </c>
      <c r="G714" s="40">
        <v>7119389</v>
      </c>
      <c r="H714" s="7">
        <v>292</v>
      </c>
      <c r="I714" s="7">
        <v>2379</v>
      </c>
      <c r="J714" s="40">
        <v>390008.09</v>
      </c>
      <c r="K714" s="7">
        <v>86</v>
      </c>
      <c r="L714" s="7">
        <v>337</v>
      </c>
      <c r="M714" s="7">
        <v>493</v>
      </c>
      <c r="N714" s="40">
        <v>216566</v>
      </c>
      <c r="O714" s="7">
        <v>273</v>
      </c>
      <c r="P714" s="7">
        <v>280</v>
      </c>
      <c r="Q714" s="40">
        <v>262609</v>
      </c>
      <c r="R714" s="7">
        <v>2774</v>
      </c>
      <c r="S714" s="40">
        <v>7598564</v>
      </c>
    </row>
    <row r="715" spans="2:19" s="1" customFormat="1" ht="15" customHeight="1">
      <c r="B715" s="224"/>
      <c r="C715" s="224"/>
      <c r="D715" s="6" t="s">
        <v>1935</v>
      </c>
      <c r="E715" s="7">
        <v>290</v>
      </c>
      <c r="F715" s="7">
        <v>8756</v>
      </c>
      <c r="G715" s="40">
        <v>2546177</v>
      </c>
      <c r="H715" s="7">
        <v>89</v>
      </c>
      <c r="I715" s="7">
        <v>793</v>
      </c>
      <c r="J715" s="40">
        <v>119766.52000000002</v>
      </c>
      <c r="K715" s="7"/>
      <c r="L715" s="7"/>
      <c r="M715" s="7"/>
      <c r="N715" s="40"/>
      <c r="O715" s="7"/>
      <c r="P715" s="7"/>
      <c r="Q715" s="40"/>
      <c r="R715" s="7">
        <v>290</v>
      </c>
      <c r="S715" s="40">
        <v>2546177</v>
      </c>
    </row>
    <row r="716" spans="2:19" s="1" customFormat="1" ht="15" customHeight="1">
      <c r="B716" s="224"/>
      <c r="C716" s="224"/>
      <c r="D716" s="6" t="s">
        <v>1936</v>
      </c>
      <c r="E716" s="7">
        <v>51</v>
      </c>
      <c r="F716" s="7">
        <v>144</v>
      </c>
      <c r="G716" s="40">
        <v>34992</v>
      </c>
      <c r="H716" s="7"/>
      <c r="I716" s="7">
        <v>0</v>
      </c>
      <c r="J716" s="40"/>
      <c r="K716" s="7"/>
      <c r="L716" s="7"/>
      <c r="M716" s="7"/>
      <c r="N716" s="40"/>
      <c r="O716" s="7"/>
      <c r="P716" s="7"/>
      <c r="Q716" s="40"/>
      <c r="R716" s="7">
        <v>51</v>
      </c>
      <c r="S716" s="40">
        <v>34992</v>
      </c>
    </row>
    <row r="717" spans="2:19" s="1" customFormat="1" ht="15" customHeight="1">
      <c r="B717" s="224"/>
      <c r="C717" s="224" t="s">
        <v>166</v>
      </c>
      <c r="D717" s="6" t="s">
        <v>1934</v>
      </c>
      <c r="E717" s="7">
        <v>3607</v>
      </c>
      <c r="F717" s="7">
        <v>31012</v>
      </c>
      <c r="G717" s="40">
        <v>11260930</v>
      </c>
      <c r="H717" s="7">
        <v>363</v>
      </c>
      <c r="I717" s="7">
        <v>2646</v>
      </c>
      <c r="J717" s="40">
        <v>465905.51</v>
      </c>
      <c r="K717" s="7">
        <v>101</v>
      </c>
      <c r="L717" s="7">
        <v>693</v>
      </c>
      <c r="M717" s="7">
        <v>856</v>
      </c>
      <c r="N717" s="40">
        <v>558451</v>
      </c>
      <c r="O717" s="7">
        <v>565</v>
      </c>
      <c r="P717" s="7">
        <v>578</v>
      </c>
      <c r="Q717" s="40">
        <v>567866</v>
      </c>
      <c r="R717" s="7">
        <v>4865</v>
      </c>
      <c r="S717" s="40">
        <v>12387247</v>
      </c>
    </row>
    <row r="718" spans="2:19" s="1" customFormat="1" ht="15" customHeight="1">
      <c r="B718" s="224"/>
      <c r="C718" s="224"/>
      <c r="D718" s="6" t="s">
        <v>1936</v>
      </c>
      <c r="E718" s="7">
        <v>94</v>
      </c>
      <c r="F718" s="7">
        <v>253</v>
      </c>
      <c r="G718" s="40">
        <v>59403</v>
      </c>
      <c r="H718" s="7"/>
      <c r="I718" s="7">
        <v>0</v>
      </c>
      <c r="J718" s="40"/>
      <c r="K718" s="7"/>
      <c r="L718" s="7"/>
      <c r="M718" s="7"/>
      <c r="N718" s="40"/>
      <c r="O718" s="7"/>
      <c r="P718" s="7"/>
      <c r="Q718" s="40"/>
      <c r="R718" s="7">
        <v>94</v>
      </c>
      <c r="S718" s="40">
        <v>59403</v>
      </c>
    </row>
    <row r="719" spans="2:19" s="1" customFormat="1" ht="15" customHeight="1">
      <c r="B719" s="226" t="s">
        <v>2121</v>
      </c>
      <c r="C719" s="226"/>
      <c r="D719" s="226"/>
      <c r="E719" s="10">
        <v>26986</v>
      </c>
      <c r="F719" s="10">
        <v>279526</v>
      </c>
      <c r="G719" s="43">
        <v>99188034</v>
      </c>
      <c r="H719" s="10">
        <v>2792</v>
      </c>
      <c r="I719" s="10">
        <v>23589</v>
      </c>
      <c r="J719" s="43">
        <v>4253543.6699999981</v>
      </c>
      <c r="K719" s="10">
        <v>960</v>
      </c>
      <c r="L719" s="10">
        <v>4955</v>
      </c>
      <c r="M719" s="10">
        <v>6340</v>
      </c>
      <c r="N719" s="43">
        <v>4624290</v>
      </c>
      <c r="O719" s="10">
        <v>3266</v>
      </c>
      <c r="P719" s="10">
        <v>3680</v>
      </c>
      <c r="Q719" s="43">
        <v>3580977</v>
      </c>
      <c r="R719" s="10">
        <v>35207</v>
      </c>
      <c r="S719" s="43">
        <v>107393301</v>
      </c>
    </row>
    <row r="720" spans="2:19" s="1" customFormat="1" ht="9.75" customHeight="1">
      <c r="B720" s="17"/>
      <c r="C720" s="93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2:19" s="1" customFormat="1" ht="15" customHeight="1">
      <c r="B721" s="224" t="s">
        <v>2122</v>
      </c>
      <c r="C721" s="224" t="s">
        <v>32</v>
      </c>
      <c r="D721" s="6" t="s">
        <v>1934</v>
      </c>
      <c r="E721" s="7">
        <v>8334</v>
      </c>
      <c r="F721" s="7">
        <v>62976</v>
      </c>
      <c r="G721" s="40">
        <v>30805077</v>
      </c>
      <c r="H721" s="7">
        <v>544</v>
      </c>
      <c r="I721" s="7">
        <v>3788</v>
      </c>
      <c r="J721" s="40">
        <v>855934.41000000015</v>
      </c>
      <c r="K721" s="7">
        <v>254</v>
      </c>
      <c r="L721" s="7">
        <v>1926</v>
      </c>
      <c r="M721" s="7">
        <v>2370</v>
      </c>
      <c r="N721" s="40">
        <v>1686001</v>
      </c>
      <c r="O721" s="7">
        <v>933</v>
      </c>
      <c r="P721" s="7">
        <v>933</v>
      </c>
      <c r="Q721" s="40">
        <v>982571</v>
      </c>
      <c r="R721" s="7">
        <v>11193</v>
      </c>
      <c r="S721" s="40">
        <v>33473649</v>
      </c>
    </row>
    <row r="722" spans="2:19" s="1" customFormat="1" ht="15" customHeight="1">
      <c r="B722" s="224"/>
      <c r="C722" s="224"/>
      <c r="D722" s="6" t="s">
        <v>1935</v>
      </c>
      <c r="E722" s="7">
        <v>236</v>
      </c>
      <c r="F722" s="7">
        <v>4941</v>
      </c>
      <c r="G722" s="40">
        <v>1417872</v>
      </c>
      <c r="H722" s="7">
        <v>22</v>
      </c>
      <c r="I722" s="7">
        <v>345</v>
      </c>
      <c r="J722" s="40">
        <v>58167.010000000009</v>
      </c>
      <c r="K722" s="7"/>
      <c r="L722" s="7"/>
      <c r="M722" s="7"/>
      <c r="N722" s="40"/>
      <c r="O722" s="7"/>
      <c r="P722" s="7"/>
      <c r="Q722" s="40"/>
      <c r="R722" s="7">
        <v>236</v>
      </c>
      <c r="S722" s="40">
        <v>1417872</v>
      </c>
    </row>
    <row r="723" spans="2:19" s="1" customFormat="1" ht="15" customHeight="1">
      <c r="B723" s="224"/>
      <c r="C723" s="224"/>
      <c r="D723" s="6" t="s">
        <v>1936</v>
      </c>
      <c r="E723" s="7">
        <v>426</v>
      </c>
      <c r="F723" s="7">
        <v>6327</v>
      </c>
      <c r="G723" s="40">
        <v>1028492</v>
      </c>
      <c r="H723" s="7">
        <v>17</v>
      </c>
      <c r="I723" s="7">
        <v>294</v>
      </c>
      <c r="J723" s="40">
        <v>27663.799999999988</v>
      </c>
      <c r="K723" s="7"/>
      <c r="L723" s="7"/>
      <c r="M723" s="7"/>
      <c r="N723" s="40"/>
      <c r="O723" s="7"/>
      <c r="P723" s="7"/>
      <c r="Q723" s="40"/>
      <c r="R723" s="7">
        <v>426</v>
      </c>
      <c r="S723" s="40">
        <v>1028492</v>
      </c>
    </row>
    <row r="724" spans="2:19" s="1" customFormat="1" ht="15" customHeight="1">
      <c r="B724" s="224"/>
      <c r="C724" s="224" t="s">
        <v>33</v>
      </c>
      <c r="D724" s="6" t="s">
        <v>1934</v>
      </c>
      <c r="E724" s="7">
        <v>1700</v>
      </c>
      <c r="F724" s="7">
        <v>11871</v>
      </c>
      <c r="G724" s="40">
        <v>4613578</v>
      </c>
      <c r="H724" s="7">
        <v>114</v>
      </c>
      <c r="I724" s="7">
        <v>603</v>
      </c>
      <c r="J724" s="40">
        <v>112446.06</v>
      </c>
      <c r="K724" s="7">
        <v>39</v>
      </c>
      <c r="L724" s="7">
        <v>379</v>
      </c>
      <c r="M724" s="7">
        <v>448</v>
      </c>
      <c r="N724" s="40">
        <v>432614</v>
      </c>
      <c r="O724" s="7">
        <v>183</v>
      </c>
      <c r="P724" s="7">
        <v>200</v>
      </c>
      <c r="Q724" s="40">
        <v>325163</v>
      </c>
      <c r="R724" s="7">
        <v>2262</v>
      </c>
      <c r="S724" s="40">
        <v>5371355</v>
      </c>
    </row>
    <row r="725" spans="2:19" s="1" customFormat="1" ht="15" customHeight="1">
      <c r="B725" s="224"/>
      <c r="C725" s="224"/>
      <c r="D725" s="6" t="s">
        <v>1936</v>
      </c>
      <c r="E725" s="7">
        <v>73</v>
      </c>
      <c r="F725" s="7">
        <v>1960</v>
      </c>
      <c r="G725" s="40">
        <v>303165</v>
      </c>
      <c r="H725" s="7">
        <v>5</v>
      </c>
      <c r="I725" s="7">
        <v>67</v>
      </c>
      <c r="J725" s="40">
        <v>6304</v>
      </c>
      <c r="K725" s="7"/>
      <c r="L725" s="7"/>
      <c r="M725" s="7"/>
      <c r="N725" s="40"/>
      <c r="O725" s="7"/>
      <c r="P725" s="7"/>
      <c r="Q725" s="40"/>
      <c r="R725" s="7">
        <v>73</v>
      </c>
      <c r="S725" s="40">
        <v>303165</v>
      </c>
    </row>
    <row r="726" spans="2:19" s="1" customFormat="1" ht="15" customHeight="1">
      <c r="B726" s="224"/>
      <c r="C726" s="224" t="s">
        <v>34</v>
      </c>
      <c r="D726" s="6" t="s">
        <v>1934</v>
      </c>
      <c r="E726" s="7">
        <v>359</v>
      </c>
      <c r="F726" s="7">
        <v>4008</v>
      </c>
      <c r="G726" s="40">
        <v>1099200</v>
      </c>
      <c r="H726" s="7">
        <v>35</v>
      </c>
      <c r="I726" s="7">
        <v>251</v>
      </c>
      <c r="J726" s="40">
        <v>35564.239999999991</v>
      </c>
      <c r="K726" s="7">
        <v>2</v>
      </c>
      <c r="L726" s="7">
        <v>33</v>
      </c>
      <c r="M726" s="7">
        <v>58</v>
      </c>
      <c r="N726" s="40">
        <v>11889</v>
      </c>
      <c r="O726" s="7"/>
      <c r="P726" s="7"/>
      <c r="Q726" s="40"/>
      <c r="R726" s="7">
        <v>392</v>
      </c>
      <c r="S726" s="40">
        <v>1111089</v>
      </c>
    </row>
    <row r="727" spans="2:19" s="1" customFormat="1" ht="15" customHeight="1">
      <c r="B727" s="224"/>
      <c r="C727" s="224"/>
      <c r="D727" s="6" t="s">
        <v>1935</v>
      </c>
      <c r="E727" s="7">
        <v>121</v>
      </c>
      <c r="F727" s="7">
        <v>1597</v>
      </c>
      <c r="G727" s="40">
        <v>445894</v>
      </c>
      <c r="H727" s="7">
        <v>5</v>
      </c>
      <c r="I727" s="7">
        <v>48</v>
      </c>
      <c r="J727" s="40">
        <v>8444.5</v>
      </c>
      <c r="K727" s="7"/>
      <c r="L727" s="7"/>
      <c r="M727" s="7"/>
      <c r="N727" s="40"/>
      <c r="O727" s="7"/>
      <c r="P727" s="7"/>
      <c r="Q727" s="40"/>
      <c r="R727" s="7">
        <v>121</v>
      </c>
      <c r="S727" s="40">
        <v>445894</v>
      </c>
    </row>
    <row r="728" spans="2:19" s="1" customFormat="1" ht="15" customHeight="1">
      <c r="B728" s="224"/>
      <c r="C728" s="224"/>
      <c r="D728" s="6" t="s">
        <v>1936</v>
      </c>
      <c r="E728" s="7">
        <v>236</v>
      </c>
      <c r="F728" s="7">
        <v>4455</v>
      </c>
      <c r="G728" s="40">
        <v>903790</v>
      </c>
      <c r="H728" s="7">
        <v>2</v>
      </c>
      <c r="I728" s="7">
        <v>88</v>
      </c>
      <c r="J728" s="40">
        <v>8279.7999999999993</v>
      </c>
      <c r="K728" s="7"/>
      <c r="L728" s="7"/>
      <c r="M728" s="7"/>
      <c r="N728" s="40"/>
      <c r="O728" s="7"/>
      <c r="P728" s="7"/>
      <c r="Q728" s="40"/>
      <c r="R728" s="7">
        <v>236</v>
      </c>
      <c r="S728" s="40">
        <v>903790</v>
      </c>
    </row>
    <row r="729" spans="2:19" s="1" customFormat="1" ht="15" customHeight="1">
      <c r="B729" s="224"/>
      <c r="C729" s="224" t="s">
        <v>172</v>
      </c>
      <c r="D729" s="6" t="s">
        <v>1934</v>
      </c>
      <c r="E729" s="7">
        <v>5000</v>
      </c>
      <c r="F729" s="7">
        <v>47802</v>
      </c>
      <c r="G729" s="40">
        <v>23387832</v>
      </c>
      <c r="H729" s="7">
        <v>433</v>
      </c>
      <c r="I729" s="7">
        <v>5411</v>
      </c>
      <c r="J729" s="40">
        <v>1309193.5899999999</v>
      </c>
      <c r="K729" s="7">
        <v>153</v>
      </c>
      <c r="L729" s="7">
        <v>970</v>
      </c>
      <c r="M729" s="7">
        <v>1221</v>
      </c>
      <c r="N729" s="40">
        <v>1037039</v>
      </c>
      <c r="O729" s="7">
        <v>454</v>
      </c>
      <c r="P729" s="7">
        <v>630</v>
      </c>
      <c r="Q729" s="40">
        <v>584733</v>
      </c>
      <c r="R729" s="7">
        <v>6424</v>
      </c>
      <c r="S729" s="40">
        <v>25009604</v>
      </c>
    </row>
    <row r="730" spans="2:19" s="1" customFormat="1" ht="15" customHeight="1">
      <c r="B730" s="224"/>
      <c r="C730" s="224"/>
      <c r="D730" s="6" t="s">
        <v>1935</v>
      </c>
      <c r="E730" s="7">
        <v>1211</v>
      </c>
      <c r="F730" s="7">
        <v>21716</v>
      </c>
      <c r="G730" s="40">
        <v>6818419</v>
      </c>
      <c r="H730" s="7">
        <v>73</v>
      </c>
      <c r="I730" s="7">
        <v>636</v>
      </c>
      <c r="J730" s="40">
        <v>128163.92999999993</v>
      </c>
      <c r="K730" s="7"/>
      <c r="L730" s="7"/>
      <c r="M730" s="7"/>
      <c r="N730" s="40"/>
      <c r="O730" s="7"/>
      <c r="P730" s="7"/>
      <c r="Q730" s="40"/>
      <c r="R730" s="7">
        <v>1211</v>
      </c>
      <c r="S730" s="40">
        <v>6818419</v>
      </c>
    </row>
    <row r="731" spans="2:19" s="1" customFormat="1" ht="15" customHeight="1">
      <c r="B731" s="224"/>
      <c r="C731" s="224"/>
      <c r="D731" s="6" t="s">
        <v>1936</v>
      </c>
      <c r="E731" s="7">
        <v>257</v>
      </c>
      <c r="F731" s="7">
        <v>2662</v>
      </c>
      <c r="G731" s="40">
        <v>689479</v>
      </c>
      <c r="H731" s="7"/>
      <c r="I731" s="7">
        <v>0</v>
      </c>
      <c r="J731" s="40"/>
      <c r="K731" s="7"/>
      <c r="L731" s="7"/>
      <c r="M731" s="7"/>
      <c r="N731" s="40"/>
      <c r="O731" s="7"/>
      <c r="P731" s="7"/>
      <c r="Q731" s="40"/>
      <c r="R731" s="7">
        <v>257</v>
      </c>
      <c r="S731" s="40">
        <v>689479</v>
      </c>
    </row>
    <row r="732" spans="2:19" s="1" customFormat="1" ht="15" customHeight="1">
      <c r="B732" s="226" t="s">
        <v>2123</v>
      </c>
      <c r="C732" s="226"/>
      <c r="D732" s="226"/>
      <c r="E732" s="10">
        <v>17953</v>
      </c>
      <c r="F732" s="10">
        <v>170315</v>
      </c>
      <c r="G732" s="43">
        <v>71512798</v>
      </c>
      <c r="H732" s="10">
        <v>1250</v>
      </c>
      <c r="I732" s="10">
        <v>11531</v>
      </c>
      <c r="J732" s="43">
        <v>2550161.3399999989</v>
      </c>
      <c r="K732" s="10">
        <v>448</v>
      </c>
      <c r="L732" s="10">
        <v>3308</v>
      </c>
      <c r="M732" s="10">
        <v>4097</v>
      </c>
      <c r="N732" s="43">
        <v>3167543</v>
      </c>
      <c r="O732" s="10">
        <v>1570</v>
      </c>
      <c r="P732" s="10">
        <v>1763</v>
      </c>
      <c r="Q732" s="43">
        <v>1892467</v>
      </c>
      <c r="R732" s="10">
        <v>22831</v>
      </c>
      <c r="S732" s="43">
        <v>76572808</v>
      </c>
    </row>
    <row r="733" spans="2:19" s="1" customFormat="1" ht="9.75" customHeight="1">
      <c r="B733" s="17"/>
      <c r="C733" s="93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2:19" s="1" customFormat="1" ht="18.75" customHeight="1">
      <c r="B734" s="226" t="s">
        <v>2124</v>
      </c>
      <c r="C734" s="226"/>
      <c r="D734" s="226"/>
      <c r="E734" s="10">
        <v>1093658</v>
      </c>
      <c r="F734" s="10">
        <v>10197984</v>
      </c>
      <c r="G734" s="43">
        <v>4803474844</v>
      </c>
      <c r="H734" s="10">
        <v>85936</v>
      </c>
      <c r="I734" s="10">
        <v>749458</v>
      </c>
      <c r="J734" s="43">
        <v>170406578.27000022</v>
      </c>
      <c r="K734" s="10">
        <v>36629</v>
      </c>
      <c r="L734" s="10">
        <v>217469</v>
      </c>
      <c r="M734" s="10">
        <v>251443</v>
      </c>
      <c r="N734" s="43">
        <v>308415273</v>
      </c>
      <c r="O734" s="10">
        <v>199743</v>
      </c>
      <c r="P734" s="10">
        <v>294307</v>
      </c>
      <c r="Q734" s="43">
        <v>264904706</v>
      </c>
      <c r="R734" s="10">
        <v>1510870</v>
      </c>
      <c r="S734" s="43">
        <v>5376794823</v>
      </c>
    </row>
    <row r="735" spans="2:19" s="1" customFormat="1" ht="18" customHeight="1">
      <c r="B735" s="265" t="s">
        <v>2125</v>
      </c>
      <c r="C735" s="265"/>
      <c r="D735" s="265"/>
      <c r="E735" s="266" t="s">
        <v>2126</v>
      </c>
      <c r="F735" s="266"/>
      <c r="G735" s="266"/>
      <c r="H735" s="266"/>
      <c r="I735" s="266"/>
      <c r="J735" s="266"/>
      <c r="K735" s="266"/>
      <c r="L735" s="266"/>
      <c r="M735" s="266"/>
      <c r="N735" s="266"/>
      <c r="O735" s="266"/>
      <c r="P735" s="266"/>
      <c r="Q735" s="266"/>
      <c r="R735" s="266"/>
      <c r="S735" s="266"/>
    </row>
  </sheetData>
  <mergeCells count="426">
    <mergeCell ref="B732:D732"/>
    <mergeCell ref="B734:D734"/>
    <mergeCell ref="B735:D735"/>
    <mergeCell ref="E735:S735"/>
    <mergeCell ref="B719:D719"/>
    <mergeCell ref="B721:B731"/>
    <mergeCell ref="C721:C723"/>
    <mergeCell ref="C724:C725"/>
    <mergeCell ref="C726:C728"/>
    <mergeCell ref="C729:C731"/>
    <mergeCell ref="B698:D698"/>
    <mergeCell ref="B700:B718"/>
    <mergeCell ref="C701:C703"/>
    <mergeCell ref="C704:C706"/>
    <mergeCell ref="C707:C708"/>
    <mergeCell ref="C709:C710"/>
    <mergeCell ref="C711:C713"/>
    <mergeCell ref="C714:C716"/>
    <mergeCell ref="C717:C718"/>
    <mergeCell ref="B681:D681"/>
    <mergeCell ref="B683:B685"/>
    <mergeCell ref="C683:C685"/>
    <mergeCell ref="B686:D686"/>
    <mergeCell ref="B688:B697"/>
    <mergeCell ref="C688:C689"/>
    <mergeCell ref="C690:C691"/>
    <mergeCell ref="C692:C694"/>
    <mergeCell ref="C695:C697"/>
    <mergeCell ref="B658:B668"/>
    <mergeCell ref="C658:C659"/>
    <mergeCell ref="C660:C661"/>
    <mergeCell ref="C662:C663"/>
    <mergeCell ref="C665:C666"/>
    <mergeCell ref="C667:C668"/>
    <mergeCell ref="B669:D669"/>
    <mergeCell ref="B671:B680"/>
    <mergeCell ref="C671:C672"/>
    <mergeCell ref="C673:C674"/>
    <mergeCell ref="C675:C677"/>
    <mergeCell ref="C678:C679"/>
    <mergeCell ref="B633:D633"/>
    <mergeCell ref="B635:B642"/>
    <mergeCell ref="C635:C637"/>
    <mergeCell ref="C638:C639"/>
    <mergeCell ref="C640:C642"/>
    <mergeCell ref="B643:D643"/>
    <mergeCell ref="B645:B655"/>
    <mergeCell ref="C645:C647"/>
    <mergeCell ref="C648:C649"/>
    <mergeCell ref="C650:C652"/>
    <mergeCell ref="C653:C655"/>
    <mergeCell ref="B656:D656"/>
    <mergeCell ref="B613:B617"/>
    <mergeCell ref="C613:C614"/>
    <mergeCell ref="C615:C617"/>
    <mergeCell ref="B618:D618"/>
    <mergeCell ref="B620:B622"/>
    <mergeCell ref="C620:C622"/>
    <mergeCell ref="B623:D623"/>
    <mergeCell ref="B625:B627"/>
    <mergeCell ref="C625:C627"/>
    <mergeCell ref="B628:D628"/>
    <mergeCell ref="B630:B632"/>
    <mergeCell ref="C630:C632"/>
    <mergeCell ref="B591:B593"/>
    <mergeCell ref="C591:C593"/>
    <mergeCell ref="B594:D594"/>
    <mergeCell ref="B596:B598"/>
    <mergeCell ref="C596:C598"/>
    <mergeCell ref="B599:D599"/>
    <mergeCell ref="B601:B610"/>
    <mergeCell ref="C601:C602"/>
    <mergeCell ref="C603:C604"/>
    <mergeCell ref="C605:C607"/>
    <mergeCell ref="C608:C610"/>
    <mergeCell ref="B611:D611"/>
    <mergeCell ref="B566:D566"/>
    <mergeCell ref="B568:B577"/>
    <mergeCell ref="C568:C569"/>
    <mergeCell ref="C570:C571"/>
    <mergeCell ref="C572:C573"/>
    <mergeCell ref="C574:C575"/>
    <mergeCell ref="C576:C577"/>
    <mergeCell ref="B578:D578"/>
    <mergeCell ref="B580:B588"/>
    <mergeCell ref="C580:C581"/>
    <mergeCell ref="C583:C585"/>
    <mergeCell ref="C586:C588"/>
    <mergeCell ref="B589:D589"/>
    <mergeCell ref="B540:D540"/>
    <mergeCell ref="B542:B547"/>
    <mergeCell ref="C543:C544"/>
    <mergeCell ref="C545:C547"/>
    <mergeCell ref="B548:D548"/>
    <mergeCell ref="B550:B552"/>
    <mergeCell ref="C550:C552"/>
    <mergeCell ref="B553:D553"/>
    <mergeCell ref="B555:B565"/>
    <mergeCell ref="C555:C557"/>
    <mergeCell ref="C558:C560"/>
    <mergeCell ref="C561:C562"/>
    <mergeCell ref="C563:C565"/>
    <mergeCell ref="B515:D515"/>
    <mergeCell ref="B517:B522"/>
    <mergeCell ref="C517:C519"/>
    <mergeCell ref="C520:C522"/>
    <mergeCell ref="B523:D523"/>
    <mergeCell ref="B525:B527"/>
    <mergeCell ref="C525:C526"/>
    <mergeCell ref="B528:D528"/>
    <mergeCell ref="B530:B539"/>
    <mergeCell ref="C530:C531"/>
    <mergeCell ref="C532:C534"/>
    <mergeCell ref="C535:C537"/>
    <mergeCell ref="C538:C539"/>
    <mergeCell ref="B493:D493"/>
    <mergeCell ref="B495:B500"/>
    <mergeCell ref="C495:C496"/>
    <mergeCell ref="C497:C498"/>
    <mergeCell ref="C499:C500"/>
    <mergeCell ref="B501:D501"/>
    <mergeCell ref="B503:B514"/>
    <mergeCell ref="C503:C504"/>
    <mergeCell ref="C505:C506"/>
    <mergeCell ref="C507:C508"/>
    <mergeCell ref="C509:C510"/>
    <mergeCell ref="C511:C512"/>
    <mergeCell ref="C513:C514"/>
    <mergeCell ref="B462:B469"/>
    <mergeCell ref="C462:C464"/>
    <mergeCell ref="C465:C467"/>
    <mergeCell ref="C468:C469"/>
    <mergeCell ref="B470:D470"/>
    <mergeCell ref="B472:B480"/>
    <mergeCell ref="C472:C474"/>
    <mergeCell ref="C475:C477"/>
    <mergeCell ref="C478:C480"/>
    <mergeCell ref="B481:D481"/>
    <mergeCell ref="B483:B492"/>
    <mergeCell ref="C483:C484"/>
    <mergeCell ref="C485:C486"/>
    <mergeCell ref="C487:C488"/>
    <mergeCell ref="C490:C492"/>
    <mergeCell ref="B441:B442"/>
    <mergeCell ref="C441:C442"/>
    <mergeCell ref="B443:D443"/>
    <mergeCell ref="B445:B446"/>
    <mergeCell ref="C445:C446"/>
    <mergeCell ref="B447:D447"/>
    <mergeCell ref="B450:D450"/>
    <mergeCell ref="B452:B459"/>
    <mergeCell ref="C452:C453"/>
    <mergeCell ref="C455:C457"/>
    <mergeCell ref="C458:C459"/>
    <mergeCell ref="B460:D460"/>
    <mergeCell ref="B418:D418"/>
    <mergeCell ref="B421:D421"/>
    <mergeCell ref="B423:B425"/>
    <mergeCell ref="C423:C425"/>
    <mergeCell ref="B426:D426"/>
    <mergeCell ref="B429:D429"/>
    <mergeCell ref="B431:B433"/>
    <mergeCell ref="C431:C433"/>
    <mergeCell ref="B434:D434"/>
    <mergeCell ref="B436:B438"/>
    <mergeCell ref="C436:C438"/>
    <mergeCell ref="B439:D439"/>
    <mergeCell ref="B395:B397"/>
    <mergeCell ref="C395:C397"/>
    <mergeCell ref="B398:D398"/>
    <mergeCell ref="B401:D401"/>
    <mergeCell ref="B403:B405"/>
    <mergeCell ref="C403:C405"/>
    <mergeCell ref="B406:D406"/>
    <mergeCell ref="B408:B410"/>
    <mergeCell ref="C408:C410"/>
    <mergeCell ref="B411:D411"/>
    <mergeCell ref="B414:D414"/>
    <mergeCell ref="B416:B417"/>
    <mergeCell ref="C416:C417"/>
    <mergeCell ref="B373:D373"/>
    <mergeCell ref="B376:D376"/>
    <mergeCell ref="B379:D379"/>
    <mergeCell ref="B381:B382"/>
    <mergeCell ref="C381:C382"/>
    <mergeCell ref="B383:D383"/>
    <mergeCell ref="B385:B387"/>
    <mergeCell ref="C385:C387"/>
    <mergeCell ref="B388:D388"/>
    <mergeCell ref="B390:B392"/>
    <mergeCell ref="C390:C392"/>
    <mergeCell ref="B393:D393"/>
    <mergeCell ref="B356:D356"/>
    <mergeCell ref="B358:B359"/>
    <mergeCell ref="C358:C359"/>
    <mergeCell ref="B360:D360"/>
    <mergeCell ref="B362:B363"/>
    <mergeCell ref="C362:C363"/>
    <mergeCell ref="B364:D364"/>
    <mergeCell ref="B366:B367"/>
    <mergeCell ref="C366:C367"/>
    <mergeCell ref="B368:D368"/>
    <mergeCell ref="B370:B372"/>
    <mergeCell ref="C370:C372"/>
    <mergeCell ref="B335:D335"/>
    <mergeCell ref="B338:D338"/>
    <mergeCell ref="B340:B341"/>
    <mergeCell ref="C340:C341"/>
    <mergeCell ref="B342:D342"/>
    <mergeCell ref="B344:B346"/>
    <mergeCell ref="C344:C345"/>
    <mergeCell ref="B347:D347"/>
    <mergeCell ref="B349:B351"/>
    <mergeCell ref="C349:C351"/>
    <mergeCell ref="B352:D352"/>
    <mergeCell ref="B354:B355"/>
    <mergeCell ref="C354:C355"/>
    <mergeCell ref="B314:D314"/>
    <mergeCell ref="B316:B318"/>
    <mergeCell ref="C316:C318"/>
    <mergeCell ref="B319:D319"/>
    <mergeCell ref="B321:B322"/>
    <mergeCell ref="C321:C322"/>
    <mergeCell ref="B323:D323"/>
    <mergeCell ref="B325:B326"/>
    <mergeCell ref="C325:C326"/>
    <mergeCell ref="B327:D327"/>
    <mergeCell ref="B330:D330"/>
    <mergeCell ref="B332:B334"/>
    <mergeCell ref="C332:C334"/>
    <mergeCell ref="B293:D293"/>
    <mergeCell ref="B296:D296"/>
    <mergeCell ref="B298:B299"/>
    <mergeCell ref="C298:C299"/>
    <mergeCell ref="B300:D300"/>
    <mergeCell ref="B303:D303"/>
    <mergeCell ref="B306:D306"/>
    <mergeCell ref="B308:B309"/>
    <mergeCell ref="C308:C309"/>
    <mergeCell ref="B310:D310"/>
    <mergeCell ref="B312:B313"/>
    <mergeCell ref="C312:C313"/>
    <mergeCell ref="B276:D276"/>
    <mergeCell ref="B278:B280"/>
    <mergeCell ref="C278:C280"/>
    <mergeCell ref="B281:D281"/>
    <mergeCell ref="B283:B284"/>
    <mergeCell ref="C283:C284"/>
    <mergeCell ref="B285:D285"/>
    <mergeCell ref="B287:B288"/>
    <mergeCell ref="C287:C288"/>
    <mergeCell ref="B289:D289"/>
    <mergeCell ref="B291:B292"/>
    <mergeCell ref="C291:C292"/>
    <mergeCell ref="B258:D258"/>
    <mergeCell ref="B260:B262"/>
    <mergeCell ref="C260:C262"/>
    <mergeCell ref="B263:D263"/>
    <mergeCell ref="B265:B266"/>
    <mergeCell ref="C265:C266"/>
    <mergeCell ref="B267:D267"/>
    <mergeCell ref="B269:B271"/>
    <mergeCell ref="C269:C271"/>
    <mergeCell ref="B272:D272"/>
    <mergeCell ref="B274:B275"/>
    <mergeCell ref="C274:C275"/>
    <mergeCell ref="B237:D237"/>
    <mergeCell ref="B239:B241"/>
    <mergeCell ref="C239:C241"/>
    <mergeCell ref="B242:D242"/>
    <mergeCell ref="B244:B246"/>
    <mergeCell ref="C244:C246"/>
    <mergeCell ref="B247:D247"/>
    <mergeCell ref="B250:D250"/>
    <mergeCell ref="B252:B253"/>
    <mergeCell ref="C252:C253"/>
    <mergeCell ref="B254:D254"/>
    <mergeCell ref="B256:B257"/>
    <mergeCell ref="C256:C257"/>
    <mergeCell ref="B214:D214"/>
    <mergeCell ref="B216:B218"/>
    <mergeCell ref="C216:C218"/>
    <mergeCell ref="B219:D219"/>
    <mergeCell ref="B221:B223"/>
    <mergeCell ref="C221:C223"/>
    <mergeCell ref="B224:D224"/>
    <mergeCell ref="B226:B228"/>
    <mergeCell ref="C226:C228"/>
    <mergeCell ref="B229:D229"/>
    <mergeCell ref="B232:D232"/>
    <mergeCell ref="B234:B236"/>
    <mergeCell ref="C234:C236"/>
    <mergeCell ref="B191:D191"/>
    <mergeCell ref="B194:D194"/>
    <mergeCell ref="B196:B198"/>
    <mergeCell ref="C196:C198"/>
    <mergeCell ref="B199:D199"/>
    <mergeCell ref="B201:B203"/>
    <mergeCell ref="C201:C203"/>
    <mergeCell ref="B204:D204"/>
    <mergeCell ref="B206:B208"/>
    <mergeCell ref="C206:C208"/>
    <mergeCell ref="B209:D209"/>
    <mergeCell ref="B211:B213"/>
    <mergeCell ref="C211:C213"/>
    <mergeCell ref="B168:D168"/>
    <mergeCell ref="B170:B172"/>
    <mergeCell ref="C170:C172"/>
    <mergeCell ref="B173:D173"/>
    <mergeCell ref="B175:B177"/>
    <mergeCell ref="C175:C177"/>
    <mergeCell ref="B178:D178"/>
    <mergeCell ref="B180:B182"/>
    <mergeCell ref="C180:C182"/>
    <mergeCell ref="B183:D183"/>
    <mergeCell ref="B186:D186"/>
    <mergeCell ref="B188:B190"/>
    <mergeCell ref="C188:C190"/>
    <mergeCell ref="B148:D148"/>
    <mergeCell ref="B150:B152"/>
    <mergeCell ref="C150:C152"/>
    <mergeCell ref="B153:D153"/>
    <mergeCell ref="B155:B157"/>
    <mergeCell ref="C155:C157"/>
    <mergeCell ref="B158:D158"/>
    <mergeCell ref="B160:B162"/>
    <mergeCell ref="C160:C162"/>
    <mergeCell ref="B163:D163"/>
    <mergeCell ref="B165:B167"/>
    <mergeCell ref="C165:C167"/>
    <mergeCell ref="B129:D129"/>
    <mergeCell ref="B131:B133"/>
    <mergeCell ref="C131:C133"/>
    <mergeCell ref="B134:D134"/>
    <mergeCell ref="B136:B138"/>
    <mergeCell ref="C136:C138"/>
    <mergeCell ref="B139:D139"/>
    <mergeCell ref="B141:B142"/>
    <mergeCell ref="C141:C142"/>
    <mergeCell ref="B143:D143"/>
    <mergeCell ref="B145:B147"/>
    <mergeCell ref="C145:C147"/>
    <mergeCell ref="B106:D106"/>
    <mergeCell ref="B108:B110"/>
    <mergeCell ref="C108:C110"/>
    <mergeCell ref="B111:D111"/>
    <mergeCell ref="B113:B115"/>
    <mergeCell ref="C113:C115"/>
    <mergeCell ref="B116:D116"/>
    <mergeCell ref="B118:B120"/>
    <mergeCell ref="C118:C120"/>
    <mergeCell ref="B121:D121"/>
    <mergeCell ref="B124:D124"/>
    <mergeCell ref="B126:B128"/>
    <mergeCell ref="C126:C128"/>
    <mergeCell ref="B85:D85"/>
    <mergeCell ref="B87:B89"/>
    <mergeCell ref="C87:C89"/>
    <mergeCell ref="B90:D90"/>
    <mergeCell ref="B92:B94"/>
    <mergeCell ref="C92:C94"/>
    <mergeCell ref="B95:D95"/>
    <mergeCell ref="B98:D98"/>
    <mergeCell ref="B100:B101"/>
    <mergeCell ref="C100:C101"/>
    <mergeCell ref="B102:D102"/>
    <mergeCell ref="B104:B105"/>
    <mergeCell ref="C104:C105"/>
    <mergeCell ref="B66:D66"/>
    <mergeCell ref="B68:B69"/>
    <mergeCell ref="C68:C69"/>
    <mergeCell ref="B70:D70"/>
    <mergeCell ref="B72:B74"/>
    <mergeCell ref="C72:C74"/>
    <mergeCell ref="B75:D75"/>
    <mergeCell ref="B77:B79"/>
    <mergeCell ref="C77:C79"/>
    <mergeCell ref="B80:D80"/>
    <mergeCell ref="B82:B84"/>
    <mergeCell ref="C82:C84"/>
    <mergeCell ref="B47:B48"/>
    <mergeCell ref="C47:C48"/>
    <mergeCell ref="B49:D49"/>
    <mergeCell ref="B51:B53"/>
    <mergeCell ref="C51:C53"/>
    <mergeCell ref="B54:D54"/>
    <mergeCell ref="B56:B57"/>
    <mergeCell ref="C56:C57"/>
    <mergeCell ref="B58:D58"/>
    <mergeCell ref="B61:D61"/>
    <mergeCell ref="B63:B65"/>
    <mergeCell ref="C63:C65"/>
    <mergeCell ref="B28:B29"/>
    <mergeCell ref="C28:C29"/>
    <mergeCell ref="B30:D30"/>
    <mergeCell ref="B32:B34"/>
    <mergeCell ref="C32:C34"/>
    <mergeCell ref="B35:D35"/>
    <mergeCell ref="B37:B39"/>
    <mergeCell ref="C37:C39"/>
    <mergeCell ref="B40:D40"/>
    <mergeCell ref="B42:B44"/>
    <mergeCell ref="C42:C44"/>
    <mergeCell ref="B45:D45"/>
    <mergeCell ref="L11:N11"/>
    <mergeCell ref="O11:Q11"/>
    <mergeCell ref="R11:S11"/>
    <mergeCell ref="B13:B15"/>
    <mergeCell ref="C13:C15"/>
    <mergeCell ref="B16:D16"/>
    <mergeCell ref="B18:B20"/>
    <mergeCell ref="C18:C20"/>
    <mergeCell ref="B21:D21"/>
    <mergeCell ref="B23:B25"/>
    <mergeCell ref="C23:C25"/>
    <mergeCell ref="B26:D26"/>
    <mergeCell ref="F2:I3"/>
    <mergeCell ref="N2:P2"/>
    <mergeCell ref="D5:L6"/>
    <mergeCell ref="B6:B7"/>
    <mergeCell ref="B11:B12"/>
    <mergeCell ref="C11:C12"/>
    <mergeCell ref="D11:D12"/>
    <mergeCell ref="E11:G11"/>
    <mergeCell ref="H11:J11"/>
    <mergeCell ref="K11:K12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4"/>
  <sheetViews>
    <sheetView workbookViewId="0"/>
  </sheetViews>
  <sheetFormatPr defaultColWidth="8.85546875" defaultRowHeight="12.75"/>
  <cols>
    <col min="1" max="1" width="1.42578125" style="12" customWidth="1"/>
    <col min="2" max="2" width="17.7109375" style="12" customWidth="1"/>
    <col min="3" max="3" width="7.85546875" style="12" bestFit="1" customWidth="1"/>
    <col min="4" max="4" width="8.42578125" style="12" bestFit="1" customWidth="1"/>
    <col min="5" max="5" width="13.42578125" style="12" bestFit="1" customWidth="1"/>
    <col min="6" max="6" width="12.7109375" style="12" bestFit="1" customWidth="1"/>
    <col min="7" max="7" width="6.85546875" style="12" bestFit="1" customWidth="1"/>
    <col min="8" max="8" width="6.5703125" style="12" bestFit="1" customWidth="1"/>
    <col min="9" max="9" width="11" style="12" customWidth="1"/>
    <col min="10" max="10" width="6" style="12" bestFit="1" customWidth="1"/>
    <col min="11" max="11" width="7.42578125" style="12" bestFit="1" customWidth="1"/>
    <col min="12" max="13" width="6.5703125" style="12" bestFit="1" customWidth="1"/>
    <col min="14" max="14" width="11.7109375" style="12" bestFit="1" customWidth="1"/>
    <col min="15" max="15" width="6.5703125" style="12" bestFit="1" customWidth="1"/>
    <col min="16" max="16" width="6.85546875" style="12" bestFit="1" customWidth="1"/>
    <col min="17" max="17" width="12" style="12" bestFit="1" customWidth="1"/>
    <col min="18" max="18" width="7.85546875" style="12" bestFit="1" customWidth="1"/>
    <col min="19" max="19" width="13.42578125" style="12" bestFit="1" customWidth="1"/>
    <col min="20" max="20" width="11" style="12" customWidth="1"/>
    <col min="21" max="16384" width="8.85546875" style="12"/>
  </cols>
  <sheetData>
    <row r="1" spans="1:21" s="1" customFormat="1" ht="11.25" customHeight="1" thickBot="1"/>
    <row r="2" spans="1:21" s="1" customFormat="1" ht="15.75" customHeight="1" thickBot="1">
      <c r="H2" s="216" t="s">
        <v>0</v>
      </c>
      <c r="I2" s="216"/>
      <c r="J2" s="216"/>
      <c r="K2" s="216"/>
      <c r="L2" s="216"/>
      <c r="O2" s="220" t="s">
        <v>2127</v>
      </c>
      <c r="P2" s="220"/>
      <c r="Q2" s="220"/>
    </row>
    <row r="3" spans="1:21" s="1" customFormat="1" ht="3" customHeight="1" thickBot="1">
      <c r="H3" s="216"/>
      <c r="I3" s="216"/>
      <c r="J3" s="216"/>
      <c r="K3" s="216"/>
      <c r="L3" s="216"/>
    </row>
    <row r="4" spans="1:21" s="1" customFormat="1" ht="37.5" customHeight="1"/>
    <row r="5" spans="1:21" s="1" customFormat="1" ht="15" customHeight="1" thickBot="1">
      <c r="H5" s="217" t="s">
        <v>2128</v>
      </c>
      <c r="I5" s="217"/>
      <c r="J5" s="217"/>
      <c r="K5" s="217"/>
      <c r="L5" s="217"/>
    </row>
    <row r="6" spans="1:21" s="1" customFormat="1" ht="3" customHeight="1" thickBot="1">
      <c r="B6" s="220" t="s">
        <v>213</v>
      </c>
      <c r="H6" s="217"/>
      <c r="I6" s="217"/>
      <c r="J6" s="217"/>
      <c r="K6" s="217"/>
      <c r="L6" s="217"/>
    </row>
    <row r="7" spans="1:21" s="1" customFormat="1" ht="12" customHeight="1">
      <c r="B7" s="220"/>
    </row>
    <row r="8" spans="1:21" s="1" customFormat="1" ht="8.25" customHeight="1"/>
    <row r="9" spans="1:21" s="1" customFormat="1" ht="15" customHeight="1">
      <c r="B9" s="2" t="s">
        <v>1925</v>
      </c>
    </row>
    <row r="10" spans="1:21" s="1" customFormat="1" ht="15" customHeight="1"/>
    <row r="11" spans="1:21" s="1" customFormat="1" ht="11.25" customHeight="1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</row>
    <row r="12" spans="1:21" s="1" customFormat="1" ht="19.5" customHeight="1">
      <c r="A12" s="60"/>
      <c r="B12" s="218" t="s">
        <v>275</v>
      </c>
      <c r="C12" s="233" t="s">
        <v>1928</v>
      </c>
      <c r="D12" s="233"/>
      <c r="E12" s="233"/>
      <c r="F12" s="233"/>
      <c r="G12" s="233" t="s">
        <v>1929</v>
      </c>
      <c r="H12" s="233"/>
      <c r="I12" s="233"/>
      <c r="J12" s="233"/>
      <c r="K12" s="231" t="s">
        <v>1930</v>
      </c>
      <c r="L12" s="233" t="s">
        <v>1931</v>
      </c>
      <c r="M12" s="233"/>
      <c r="N12" s="233"/>
      <c r="O12" s="233" t="s">
        <v>1932</v>
      </c>
      <c r="P12" s="233"/>
      <c r="Q12" s="233"/>
      <c r="R12" s="233" t="s">
        <v>839</v>
      </c>
      <c r="S12" s="233"/>
      <c r="T12" s="233"/>
      <c r="U12" s="60"/>
    </row>
    <row r="13" spans="1:21" s="1" customFormat="1" ht="18" customHeight="1">
      <c r="A13" s="60"/>
      <c r="B13" s="218"/>
      <c r="C13" s="233" t="s">
        <v>900</v>
      </c>
      <c r="D13" s="233"/>
      <c r="E13" s="35" t="s">
        <v>1578</v>
      </c>
      <c r="F13" s="35" t="s">
        <v>1933</v>
      </c>
      <c r="G13" s="35" t="s">
        <v>900</v>
      </c>
      <c r="H13" s="35" t="s">
        <v>1578</v>
      </c>
      <c r="I13" s="233" t="s">
        <v>1933</v>
      </c>
      <c r="J13" s="233"/>
      <c r="K13" s="231"/>
      <c r="L13" s="35" t="s">
        <v>900</v>
      </c>
      <c r="M13" s="35" t="s">
        <v>1578</v>
      </c>
      <c r="N13" s="35" t="s">
        <v>1933</v>
      </c>
      <c r="O13" s="35" t="s">
        <v>900</v>
      </c>
      <c r="P13" s="35" t="s">
        <v>1578</v>
      </c>
      <c r="Q13" s="35" t="s">
        <v>1933</v>
      </c>
      <c r="R13" s="35" t="s">
        <v>900</v>
      </c>
      <c r="S13" s="233" t="s">
        <v>1933</v>
      </c>
      <c r="T13" s="233"/>
      <c r="U13" s="60"/>
    </row>
    <row r="14" spans="1:21" s="1" customFormat="1" ht="18" customHeight="1">
      <c r="A14" s="60"/>
      <c r="B14" s="267" t="s">
        <v>2129</v>
      </c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60"/>
    </row>
    <row r="15" spans="1:21" s="1" customFormat="1" ht="15" customHeight="1">
      <c r="A15" s="60"/>
      <c r="B15" s="6" t="s">
        <v>2130</v>
      </c>
      <c r="C15" s="268">
        <v>751</v>
      </c>
      <c r="D15" s="268"/>
      <c r="E15" s="7">
        <v>15284</v>
      </c>
      <c r="F15" s="40">
        <v>10960662</v>
      </c>
      <c r="G15" s="7">
        <v>182</v>
      </c>
      <c r="H15" s="7">
        <v>3180</v>
      </c>
      <c r="I15" s="269">
        <v>1617851.1800000002</v>
      </c>
      <c r="J15" s="269"/>
      <c r="K15" s="7">
        <v>28</v>
      </c>
      <c r="L15" s="7">
        <v>2</v>
      </c>
      <c r="M15" s="7">
        <v>2</v>
      </c>
      <c r="N15" s="40">
        <v>17686</v>
      </c>
      <c r="O15" s="7"/>
      <c r="P15" s="7"/>
      <c r="Q15" s="40"/>
      <c r="R15" s="7">
        <v>753</v>
      </c>
      <c r="S15" s="269">
        <v>10978348</v>
      </c>
      <c r="T15" s="269"/>
      <c r="U15" s="60"/>
    </row>
    <row r="16" spans="1:21" s="1" customFormat="1" ht="15" customHeight="1">
      <c r="A16" s="60"/>
      <c r="B16" s="6" t="s">
        <v>2131</v>
      </c>
      <c r="C16" s="268">
        <v>4254</v>
      </c>
      <c r="D16" s="268"/>
      <c r="E16" s="7">
        <v>47245</v>
      </c>
      <c r="F16" s="40">
        <v>47936607</v>
      </c>
      <c r="G16" s="7">
        <v>36</v>
      </c>
      <c r="H16" s="7">
        <v>403</v>
      </c>
      <c r="I16" s="269">
        <v>124903.56</v>
      </c>
      <c r="J16" s="269"/>
      <c r="K16" s="7">
        <v>256</v>
      </c>
      <c r="L16" s="7">
        <v>5</v>
      </c>
      <c r="M16" s="7">
        <v>5</v>
      </c>
      <c r="N16" s="40">
        <v>23123</v>
      </c>
      <c r="O16" s="7">
        <v>3</v>
      </c>
      <c r="P16" s="7">
        <v>3</v>
      </c>
      <c r="Q16" s="40">
        <v>26022</v>
      </c>
      <c r="R16" s="7">
        <v>4262</v>
      </c>
      <c r="S16" s="269">
        <v>47985752</v>
      </c>
      <c r="T16" s="269"/>
      <c r="U16" s="60"/>
    </row>
    <row r="17" spans="1:21" s="1" customFormat="1" ht="15" customHeight="1">
      <c r="A17" s="60"/>
      <c r="B17" s="6" t="s">
        <v>2132</v>
      </c>
      <c r="C17" s="268">
        <v>353</v>
      </c>
      <c r="D17" s="268"/>
      <c r="E17" s="7">
        <v>4931</v>
      </c>
      <c r="F17" s="40">
        <v>3976924</v>
      </c>
      <c r="G17" s="7">
        <v>3</v>
      </c>
      <c r="H17" s="7">
        <v>115</v>
      </c>
      <c r="I17" s="269">
        <v>39008.409999999996</v>
      </c>
      <c r="J17" s="269"/>
      <c r="K17" s="7">
        <v>37</v>
      </c>
      <c r="L17" s="7">
        <v>3</v>
      </c>
      <c r="M17" s="7">
        <v>3</v>
      </c>
      <c r="N17" s="40">
        <v>25878</v>
      </c>
      <c r="O17" s="7"/>
      <c r="P17" s="7"/>
      <c r="Q17" s="40"/>
      <c r="R17" s="7">
        <v>356</v>
      </c>
      <c r="S17" s="269">
        <v>4002802</v>
      </c>
      <c r="T17" s="269"/>
      <c r="U17" s="60"/>
    </row>
    <row r="18" spans="1:21" s="1" customFormat="1" ht="15" customHeight="1">
      <c r="A18" s="60"/>
      <c r="B18" s="6" t="s">
        <v>2133</v>
      </c>
      <c r="C18" s="268">
        <v>34</v>
      </c>
      <c r="D18" s="268"/>
      <c r="E18" s="7">
        <v>88</v>
      </c>
      <c r="F18" s="40">
        <v>29930</v>
      </c>
      <c r="G18" s="7">
        <v>2</v>
      </c>
      <c r="H18" s="7">
        <v>7</v>
      </c>
      <c r="I18" s="269">
        <v>-0.64000000000010004</v>
      </c>
      <c r="J18" s="269"/>
      <c r="K18" s="7"/>
      <c r="L18" s="7">
        <v>50</v>
      </c>
      <c r="M18" s="7">
        <v>50</v>
      </c>
      <c r="N18" s="40">
        <v>43434</v>
      </c>
      <c r="O18" s="7">
        <v>45</v>
      </c>
      <c r="P18" s="7">
        <v>45</v>
      </c>
      <c r="Q18" s="40">
        <v>37073</v>
      </c>
      <c r="R18" s="7">
        <v>129</v>
      </c>
      <c r="S18" s="269">
        <v>110437</v>
      </c>
      <c r="T18" s="269"/>
      <c r="U18" s="60"/>
    </row>
    <row r="19" spans="1:21" s="1" customFormat="1" ht="15" customHeight="1">
      <c r="A19" s="60"/>
      <c r="B19" s="6" t="s">
        <v>2134</v>
      </c>
      <c r="C19" s="268">
        <v>279</v>
      </c>
      <c r="D19" s="268"/>
      <c r="E19" s="7">
        <v>2933</v>
      </c>
      <c r="F19" s="40">
        <v>2417004</v>
      </c>
      <c r="G19" s="7">
        <v>5</v>
      </c>
      <c r="H19" s="7">
        <v>148</v>
      </c>
      <c r="I19" s="269">
        <v>38919.64</v>
      </c>
      <c r="J19" s="269"/>
      <c r="K19" s="7">
        <v>14</v>
      </c>
      <c r="L19" s="7">
        <v>23</v>
      </c>
      <c r="M19" s="7">
        <v>23</v>
      </c>
      <c r="N19" s="40">
        <v>118228</v>
      </c>
      <c r="O19" s="7">
        <v>6</v>
      </c>
      <c r="P19" s="7">
        <v>6</v>
      </c>
      <c r="Q19" s="40">
        <v>26840</v>
      </c>
      <c r="R19" s="7">
        <v>308</v>
      </c>
      <c r="S19" s="269">
        <v>2562072</v>
      </c>
      <c r="T19" s="269"/>
      <c r="U19" s="60"/>
    </row>
    <row r="20" spans="1:21" s="1" customFormat="1" ht="15" customHeight="1">
      <c r="A20" s="60"/>
      <c r="B20" s="6" t="s">
        <v>2135</v>
      </c>
      <c r="C20" s="268">
        <v>1518</v>
      </c>
      <c r="D20" s="268"/>
      <c r="E20" s="7">
        <v>6691</v>
      </c>
      <c r="F20" s="40">
        <v>4805496</v>
      </c>
      <c r="G20" s="7">
        <v>31</v>
      </c>
      <c r="H20" s="7">
        <v>300</v>
      </c>
      <c r="I20" s="269">
        <v>74279.06</v>
      </c>
      <c r="J20" s="269"/>
      <c r="K20" s="7">
        <v>76</v>
      </c>
      <c r="L20" s="7">
        <v>2526</v>
      </c>
      <c r="M20" s="7">
        <v>2526</v>
      </c>
      <c r="N20" s="40">
        <v>6740771</v>
      </c>
      <c r="O20" s="7">
        <v>1404</v>
      </c>
      <c r="P20" s="7">
        <v>1409</v>
      </c>
      <c r="Q20" s="40">
        <v>2683972</v>
      </c>
      <c r="R20" s="7">
        <v>5448</v>
      </c>
      <c r="S20" s="269">
        <v>14230239</v>
      </c>
      <c r="T20" s="269"/>
      <c r="U20" s="60"/>
    </row>
    <row r="21" spans="1:21" s="1" customFormat="1" ht="15" customHeight="1">
      <c r="A21" s="60"/>
      <c r="B21" s="6" t="s">
        <v>2136</v>
      </c>
      <c r="C21" s="268">
        <v>332</v>
      </c>
      <c r="D21" s="268"/>
      <c r="E21" s="7">
        <v>3166</v>
      </c>
      <c r="F21" s="40">
        <v>1487039</v>
      </c>
      <c r="G21" s="7">
        <v>10</v>
      </c>
      <c r="H21" s="7">
        <v>112</v>
      </c>
      <c r="I21" s="269">
        <v>23749.659999999996</v>
      </c>
      <c r="J21" s="269"/>
      <c r="K21" s="7">
        <v>10</v>
      </c>
      <c r="L21" s="7">
        <v>57</v>
      </c>
      <c r="M21" s="7">
        <v>78</v>
      </c>
      <c r="N21" s="40">
        <v>31131</v>
      </c>
      <c r="O21" s="7">
        <v>91</v>
      </c>
      <c r="P21" s="7">
        <v>123</v>
      </c>
      <c r="Q21" s="40">
        <v>35244</v>
      </c>
      <c r="R21" s="7">
        <v>480</v>
      </c>
      <c r="S21" s="269">
        <v>1553414</v>
      </c>
      <c r="T21" s="269"/>
      <c r="U21" s="60"/>
    </row>
    <row r="22" spans="1:21" s="1" customFormat="1" ht="15" customHeight="1">
      <c r="A22" s="60"/>
      <c r="B22" s="6" t="s">
        <v>2137</v>
      </c>
      <c r="C22" s="268">
        <v>1218</v>
      </c>
      <c r="D22" s="268"/>
      <c r="E22" s="7">
        <v>15092</v>
      </c>
      <c r="F22" s="40">
        <v>4623692</v>
      </c>
      <c r="G22" s="7">
        <v>283</v>
      </c>
      <c r="H22" s="7">
        <v>2580</v>
      </c>
      <c r="I22" s="269">
        <v>430865.43000000005</v>
      </c>
      <c r="J22" s="269"/>
      <c r="K22" s="7">
        <v>80</v>
      </c>
      <c r="L22" s="7">
        <v>61</v>
      </c>
      <c r="M22" s="7">
        <v>112</v>
      </c>
      <c r="N22" s="40">
        <v>73068</v>
      </c>
      <c r="O22" s="7">
        <v>51</v>
      </c>
      <c r="P22" s="7">
        <v>51</v>
      </c>
      <c r="Q22" s="40">
        <v>13983</v>
      </c>
      <c r="R22" s="7">
        <v>1330</v>
      </c>
      <c r="S22" s="269">
        <v>4710743</v>
      </c>
      <c r="T22" s="269"/>
      <c r="U22" s="60"/>
    </row>
    <row r="23" spans="1:21" s="1" customFormat="1" ht="15" customHeight="1">
      <c r="A23" s="60"/>
      <c r="B23" s="6" t="s">
        <v>2138</v>
      </c>
      <c r="C23" s="268">
        <v>1742</v>
      </c>
      <c r="D23" s="268"/>
      <c r="E23" s="7">
        <v>16745</v>
      </c>
      <c r="F23" s="40">
        <v>4721416</v>
      </c>
      <c r="G23" s="7">
        <v>53</v>
      </c>
      <c r="H23" s="7">
        <v>471</v>
      </c>
      <c r="I23" s="269">
        <v>72211.19</v>
      </c>
      <c r="J23" s="269"/>
      <c r="K23" s="7">
        <v>107</v>
      </c>
      <c r="L23" s="7">
        <v>224</v>
      </c>
      <c r="M23" s="7">
        <v>380</v>
      </c>
      <c r="N23" s="40">
        <v>163716</v>
      </c>
      <c r="O23" s="7">
        <v>221</v>
      </c>
      <c r="P23" s="7">
        <v>249</v>
      </c>
      <c r="Q23" s="40">
        <v>61516</v>
      </c>
      <c r="R23" s="7">
        <v>2187</v>
      </c>
      <c r="S23" s="269">
        <v>4946648</v>
      </c>
      <c r="T23" s="269"/>
      <c r="U23" s="60"/>
    </row>
    <row r="24" spans="1:21" s="1" customFormat="1" ht="15" customHeight="1">
      <c r="A24" s="60"/>
      <c r="B24" s="6" t="s">
        <v>2139</v>
      </c>
      <c r="C24" s="268">
        <v>6251</v>
      </c>
      <c r="D24" s="268"/>
      <c r="E24" s="7">
        <v>57445</v>
      </c>
      <c r="F24" s="40">
        <v>20224232</v>
      </c>
      <c r="G24" s="7">
        <v>216</v>
      </c>
      <c r="H24" s="7">
        <v>2895</v>
      </c>
      <c r="I24" s="269">
        <v>409663.19999999995</v>
      </c>
      <c r="J24" s="269"/>
      <c r="K24" s="7">
        <v>170</v>
      </c>
      <c r="L24" s="7">
        <v>507</v>
      </c>
      <c r="M24" s="7">
        <v>816</v>
      </c>
      <c r="N24" s="40">
        <v>431347</v>
      </c>
      <c r="O24" s="7">
        <v>577</v>
      </c>
      <c r="P24" s="7">
        <v>1002</v>
      </c>
      <c r="Q24" s="40">
        <v>208348</v>
      </c>
      <c r="R24" s="7">
        <v>7335</v>
      </c>
      <c r="S24" s="269">
        <v>20863927</v>
      </c>
      <c r="T24" s="269"/>
      <c r="U24" s="60"/>
    </row>
    <row r="25" spans="1:21" s="1" customFormat="1" ht="15" customHeight="1">
      <c r="A25" s="60"/>
      <c r="B25" s="6" t="s">
        <v>2140</v>
      </c>
      <c r="C25" s="268">
        <v>1532</v>
      </c>
      <c r="D25" s="268"/>
      <c r="E25" s="7">
        <v>13186</v>
      </c>
      <c r="F25" s="40">
        <v>3763952</v>
      </c>
      <c r="G25" s="7">
        <v>48</v>
      </c>
      <c r="H25" s="7">
        <v>488</v>
      </c>
      <c r="I25" s="269">
        <v>72868.259999999995</v>
      </c>
      <c r="J25" s="269"/>
      <c r="K25" s="7">
        <v>47</v>
      </c>
      <c r="L25" s="7">
        <v>76</v>
      </c>
      <c r="M25" s="7">
        <v>127</v>
      </c>
      <c r="N25" s="40">
        <v>43572</v>
      </c>
      <c r="O25" s="7">
        <v>124</v>
      </c>
      <c r="P25" s="7">
        <v>650</v>
      </c>
      <c r="Q25" s="40">
        <v>129688</v>
      </c>
      <c r="R25" s="7">
        <v>1732</v>
      </c>
      <c r="S25" s="269">
        <v>3937212</v>
      </c>
      <c r="T25" s="269"/>
      <c r="U25" s="60"/>
    </row>
    <row r="26" spans="1:21" s="1" customFormat="1" ht="15" customHeight="1">
      <c r="A26" s="60"/>
      <c r="B26" s="6" t="s">
        <v>2141</v>
      </c>
      <c r="C26" s="268">
        <v>13551</v>
      </c>
      <c r="D26" s="268"/>
      <c r="E26" s="7">
        <v>149758</v>
      </c>
      <c r="F26" s="40">
        <v>55546220</v>
      </c>
      <c r="G26" s="7">
        <v>351</v>
      </c>
      <c r="H26" s="7">
        <v>3611</v>
      </c>
      <c r="I26" s="269">
        <v>605953.64000000013</v>
      </c>
      <c r="J26" s="269"/>
      <c r="K26" s="7">
        <v>278</v>
      </c>
      <c r="L26" s="7">
        <v>760</v>
      </c>
      <c r="M26" s="7">
        <v>1466</v>
      </c>
      <c r="N26" s="40">
        <v>331729</v>
      </c>
      <c r="O26" s="7">
        <v>36</v>
      </c>
      <c r="P26" s="7">
        <v>52</v>
      </c>
      <c r="Q26" s="40">
        <v>11457</v>
      </c>
      <c r="R26" s="7">
        <v>14347</v>
      </c>
      <c r="S26" s="269">
        <v>55889406</v>
      </c>
      <c r="T26" s="269"/>
      <c r="U26" s="60"/>
    </row>
    <row r="27" spans="1:21" s="1" customFormat="1" ht="15" customHeight="1">
      <c r="A27" s="60"/>
      <c r="B27" s="6" t="s">
        <v>2142</v>
      </c>
      <c r="C27" s="268">
        <v>2799</v>
      </c>
      <c r="D27" s="268"/>
      <c r="E27" s="7">
        <v>26348</v>
      </c>
      <c r="F27" s="40">
        <v>8004961</v>
      </c>
      <c r="G27" s="7">
        <v>40</v>
      </c>
      <c r="H27" s="7">
        <v>396</v>
      </c>
      <c r="I27" s="269">
        <v>53321.8</v>
      </c>
      <c r="J27" s="269"/>
      <c r="K27" s="7">
        <v>38</v>
      </c>
      <c r="L27" s="7">
        <v>273</v>
      </c>
      <c r="M27" s="7">
        <v>460</v>
      </c>
      <c r="N27" s="40">
        <v>97199</v>
      </c>
      <c r="O27" s="7">
        <v>24</v>
      </c>
      <c r="P27" s="7">
        <v>24</v>
      </c>
      <c r="Q27" s="40">
        <v>4043</v>
      </c>
      <c r="R27" s="7">
        <v>3096</v>
      </c>
      <c r="S27" s="269">
        <v>8106203</v>
      </c>
      <c r="T27" s="269"/>
      <c r="U27" s="60"/>
    </row>
    <row r="28" spans="1:21" s="1" customFormat="1" ht="15" customHeight="1">
      <c r="A28" s="60"/>
      <c r="B28" s="6" t="s">
        <v>2143</v>
      </c>
      <c r="C28" s="268">
        <v>754</v>
      </c>
      <c r="D28" s="268"/>
      <c r="E28" s="7">
        <v>8938</v>
      </c>
      <c r="F28" s="40">
        <v>2302679</v>
      </c>
      <c r="G28" s="7">
        <v>210</v>
      </c>
      <c r="H28" s="7">
        <v>2024</v>
      </c>
      <c r="I28" s="269">
        <v>314274.58999999997</v>
      </c>
      <c r="J28" s="269"/>
      <c r="K28" s="7">
        <v>16</v>
      </c>
      <c r="L28" s="7">
        <v>19</v>
      </c>
      <c r="M28" s="7">
        <v>33</v>
      </c>
      <c r="N28" s="40">
        <v>7208</v>
      </c>
      <c r="O28" s="7">
        <v>2</v>
      </c>
      <c r="P28" s="7">
        <v>4</v>
      </c>
      <c r="Q28" s="40">
        <v>871</v>
      </c>
      <c r="R28" s="7">
        <v>775</v>
      </c>
      <c r="S28" s="269">
        <v>2310758</v>
      </c>
      <c r="T28" s="269"/>
      <c r="U28" s="60"/>
    </row>
    <row r="29" spans="1:21" s="1" customFormat="1" ht="15" customHeight="1">
      <c r="A29" s="60"/>
      <c r="B29" s="6" t="s">
        <v>2144</v>
      </c>
      <c r="C29" s="268">
        <v>1427</v>
      </c>
      <c r="D29" s="268"/>
      <c r="E29" s="7">
        <v>11267</v>
      </c>
      <c r="F29" s="40">
        <v>3121290</v>
      </c>
      <c r="G29" s="7">
        <v>43</v>
      </c>
      <c r="H29" s="7">
        <v>349</v>
      </c>
      <c r="I29" s="269">
        <v>42115.14</v>
      </c>
      <c r="J29" s="269"/>
      <c r="K29" s="7">
        <v>21</v>
      </c>
      <c r="L29" s="7">
        <v>128</v>
      </c>
      <c r="M29" s="7">
        <v>211</v>
      </c>
      <c r="N29" s="40">
        <v>61879</v>
      </c>
      <c r="O29" s="7">
        <v>43</v>
      </c>
      <c r="P29" s="7">
        <v>80</v>
      </c>
      <c r="Q29" s="40">
        <v>13497</v>
      </c>
      <c r="R29" s="7">
        <v>1598</v>
      </c>
      <c r="S29" s="269">
        <v>3196666</v>
      </c>
      <c r="T29" s="269"/>
      <c r="U29" s="60"/>
    </row>
    <row r="30" spans="1:21" s="1" customFormat="1" ht="15" customHeight="1">
      <c r="A30" s="60"/>
      <c r="B30" s="6" t="s">
        <v>2145</v>
      </c>
      <c r="C30" s="268">
        <v>350</v>
      </c>
      <c r="D30" s="268"/>
      <c r="E30" s="7">
        <v>4206</v>
      </c>
      <c r="F30" s="40">
        <v>760245</v>
      </c>
      <c r="G30" s="7">
        <v>97</v>
      </c>
      <c r="H30" s="7">
        <v>966</v>
      </c>
      <c r="I30" s="269">
        <v>133530.69</v>
      </c>
      <c r="J30" s="269"/>
      <c r="K30" s="7">
        <v>3</v>
      </c>
      <c r="L30" s="7">
        <v>17</v>
      </c>
      <c r="M30" s="7">
        <v>28</v>
      </c>
      <c r="N30" s="40">
        <v>12726</v>
      </c>
      <c r="O30" s="7">
        <v>44</v>
      </c>
      <c r="P30" s="7">
        <v>96</v>
      </c>
      <c r="Q30" s="40">
        <v>17934</v>
      </c>
      <c r="R30" s="7">
        <v>411</v>
      </c>
      <c r="S30" s="269">
        <v>790905</v>
      </c>
      <c r="T30" s="269"/>
      <c r="U30" s="60"/>
    </row>
    <row r="31" spans="1:21" s="1" customFormat="1" ht="15" customHeight="1">
      <c r="A31" s="60"/>
      <c r="B31" s="6" t="s">
        <v>2146</v>
      </c>
      <c r="C31" s="268">
        <v>1036</v>
      </c>
      <c r="D31" s="268"/>
      <c r="E31" s="7">
        <v>9763</v>
      </c>
      <c r="F31" s="40">
        <v>1354979</v>
      </c>
      <c r="G31" s="7">
        <v>28</v>
      </c>
      <c r="H31" s="7">
        <v>247</v>
      </c>
      <c r="I31" s="269">
        <v>18418.080000000002</v>
      </c>
      <c r="J31" s="269"/>
      <c r="K31" s="7">
        <v>35</v>
      </c>
      <c r="L31" s="7">
        <v>209</v>
      </c>
      <c r="M31" s="7">
        <v>336</v>
      </c>
      <c r="N31" s="40">
        <v>74898</v>
      </c>
      <c r="O31" s="7">
        <v>271</v>
      </c>
      <c r="P31" s="7">
        <v>1029</v>
      </c>
      <c r="Q31" s="40">
        <v>156920</v>
      </c>
      <c r="R31" s="7">
        <v>1516</v>
      </c>
      <c r="S31" s="269">
        <v>1586797</v>
      </c>
      <c r="T31" s="269"/>
      <c r="U31" s="60"/>
    </row>
    <row r="32" spans="1:21" s="1" customFormat="1" ht="15" customHeight="1">
      <c r="A32" s="60"/>
      <c r="B32" s="6" t="s">
        <v>2147</v>
      </c>
      <c r="C32" s="268">
        <v>79</v>
      </c>
      <c r="D32" s="268"/>
      <c r="E32" s="7">
        <v>831</v>
      </c>
      <c r="F32" s="40">
        <v>365737</v>
      </c>
      <c r="G32" s="7">
        <v>5</v>
      </c>
      <c r="H32" s="7">
        <v>31</v>
      </c>
      <c r="I32" s="269">
        <v>9594.3299999999981</v>
      </c>
      <c r="J32" s="269"/>
      <c r="K32" s="7"/>
      <c r="L32" s="7"/>
      <c r="M32" s="7"/>
      <c r="N32" s="40"/>
      <c r="O32" s="7"/>
      <c r="P32" s="7"/>
      <c r="Q32" s="40"/>
      <c r="R32" s="7">
        <v>79</v>
      </c>
      <c r="S32" s="269">
        <v>365737</v>
      </c>
      <c r="T32" s="269"/>
      <c r="U32" s="60"/>
    </row>
    <row r="33" spans="1:21" s="1" customFormat="1" ht="15" customHeight="1">
      <c r="A33" s="60"/>
      <c r="B33" s="6" t="s">
        <v>2148</v>
      </c>
      <c r="C33" s="268">
        <v>158</v>
      </c>
      <c r="D33" s="268"/>
      <c r="E33" s="7">
        <v>1258</v>
      </c>
      <c r="F33" s="40">
        <v>383213</v>
      </c>
      <c r="G33" s="7">
        <v>1</v>
      </c>
      <c r="H33" s="7">
        <v>7</v>
      </c>
      <c r="I33" s="269">
        <v>5077.8500000000004</v>
      </c>
      <c r="J33" s="269"/>
      <c r="K33" s="7">
        <v>2</v>
      </c>
      <c r="L33" s="7">
        <v>4</v>
      </c>
      <c r="M33" s="7">
        <v>7</v>
      </c>
      <c r="N33" s="40">
        <v>1484</v>
      </c>
      <c r="O33" s="7"/>
      <c r="P33" s="7"/>
      <c r="Q33" s="40"/>
      <c r="R33" s="7">
        <v>162</v>
      </c>
      <c r="S33" s="269">
        <v>384697</v>
      </c>
      <c r="T33" s="269"/>
      <c r="U33" s="60"/>
    </row>
    <row r="34" spans="1:21" s="1" customFormat="1" ht="15" customHeight="1">
      <c r="A34" s="60"/>
      <c r="B34" s="6" t="s">
        <v>2149</v>
      </c>
      <c r="C34" s="268">
        <v>492</v>
      </c>
      <c r="D34" s="268"/>
      <c r="E34" s="7">
        <v>4042</v>
      </c>
      <c r="F34" s="40">
        <v>1368030</v>
      </c>
      <c r="G34" s="7">
        <v>14</v>
      </c>
      <c r="H34" s="7">
        <v>259</v>
      </c>
      <c r="I34" s="269">
        <v>35853.159999999996</v>
      </c>
      <c r="J34" s="269"/>
      <c r="K34" s="7">
        <v>19</v>
      </c>
      <c r="L34" s="7">
        <v>150</v>
      </c>
      <c r="M34" s="7">
        <v>260</v>
      </c>
      <c r="N34" s="40">
        <v>46308</v>
      </c>
      <c r="O34" s="7">
        <v>6</v>
      </c>
      <c r="P34" s="7">
        <v>6</v>
      </c>
      <c r="Q34" s="40">
        <v>912</v>
      </c>
      <c r="R34" s="7">
        <v>648</v>
      </c>
      <c r="S34" s="269">
        <v>1415250</v>
      </c>
      <c r="T34" s="269"/>
      <c r="U34" s="60"/>
    </row>
    <row r="35" spans="1:21" s="1" customFormat="1" ht="15" customHeight="1">
      <c r="A35" s="60"/>
      <c r="B35" s="6" t="s">
        <v>2150</v>
      </c>
      <c r="C35" s="268">
        <v>3195</v>
      </c>
      <c r="D35" s="268"/>
      <c r="E35" s="7">
        <v>17369</v>
      </c>
      <c r="F35" s="40">
        <v>9607713</v>
      </c>
      <c r="G35" s="7">
        <v>137</v>
      </c>
      <c r="H35" s="7">
        <v>1492</v>
      </c>
      <c r="I35" s="269">
        <v>508725.51</v>
      </c>
      <c r="J35" s="269"/>
      <c r="K35" s="7">
        <v>112</v>
      </c>
      <c r="L35" s="7">
        <v>1239</v>
      </c>
      <c r="M35" s="7">
        <v>2009</v>
      </c>
      <c r="N35" s="40">
        <v>845180</v>
      </c>
      <c r="O35" s="7">
        <v>627</v>
      </c>
      <c r="P35" s="7">
        <v>829</v>
      </c>
      <c r="Q35" s="40">
        <v>328221</v>
      </c>
      <c r="R35" s="7">
        <v>5061</v>
      </c>
      <c r="S35" s="269">
        <v>10781114</v>
      </c>
      <c r="T35" s="269"/>
      <c r="U35" s="60"/>
    </row>
    <row r="36" spans="1:21" s="1" customFormat="1" ht="15" customHeight="1">
      <c r="A36" s="60"/>
      <c r="B36" s="6" t="s">
        <v>2151</v>
      </c>
      <c r="C36" s="268">
        <v>331</v>
      </c>
      <c r="D36" s="268"/>
      <c r="E36" s="7">
        <v>3456</v>
      </c>
      <c r="F36" s="40">
        <v>1631192</v>
      </c>
      <c r="G36" s="7">
        <v>10</v>
      </c>
      <c r="H36" s="7">
        <v>160</v>
      </c>
      <c r="I36" s="269">
        <v>29765.06</v>
      </c>
      <c r="J36" s="269"/>
      <c r="K36" s="7">
        <v>2</v>
      </c>
      <c r="L36" s="7">
        <v>67</v>
      </c>
      <c r="M36" s="7">
        <v>129</v>
      </c>
      <c r="N36" s="40">
        <v>34784</v>
      </c>
      <c r="O36" s="7">
        <v>1</v>
      </c>
      <c r="P36" s="7">
        <v>1</v>
      </c>
      <c r="Q36" s="40">
        <v>269</v>
      </c>
      <c r="R36" s="7">
        <v>399</v>
      </c>
      <c r="S36" s="269">
        <v>1666245</v>
      </c>
      <c r="T36" s="269"/>
      <c r="U36" s="60"/>
    </row>
    <row r="37" spans="1:21" s="1" customFormat="1" ht="15" customHeight="1">
      <c r="A37" s="60"/>
      <c r="B37" s="6" t="s">
        <v>2152</v>
      </c>
      <c r="C37" s="268">
        <v>696</v>
      </c>
      <c r="D37" s="268"/>
      <c r="E37" s="7">
        <v>8283</v>
      </c>
      <c r="F37" s="40">
        <v>2753100</v>
      </c>
      <c r="G37" s="7">
        <v>183</v>
      </c>
      <c r="H37" s="7">
        <v>1534</v>
      </c>
      <c r="I37" s="269">
        <v>426023.13</v>
      </c>
      <c r="J37" s="269"/>
      <c r="K37" s="7">
        <v>10</v>
      </c>
      <c r="L37" s="7">
        <v>33</v>
      </c>
      <c r="M37" s="7">
        <v>52</v>
      </c>
      <c r="N37" s="40">
        <v>14251</v>
      </c>
      <c r="O37" s="7"/>
      <c r="P37" s="7"/>
      <c r="Q37" s="40"/>
      <c r="R37" s="7">
        <v>729</v>
      </c>
      <c r="S37" s="269">
        <v>2767351</v>
      </c>
      <c r="T37" s="269"/>
      <c r="U37" s="60"/>
    </row>
    <row r="38" spans="1:21" s="1" customFormat="1" ht="15" customHeight="1">
      <c r="A38" s="60"/>
      <c r="B38" s="6" t="s">
        <v>2153</v>
      </c>
      <c r="C38" s="268">
        <v>1852</v>
      </c>
      <c r="D38" s="268"/>
      <c r="E38" s="7">
        <v>15005</v>
      </c>
      <c r="F38" s="40">
        <v>3986207</v>
      </c>
      <c r="G38" s="7">
        <v>89</v>
      </c>
      <c r="H38" s="7">
        <v>625</v>
      </c>
      <c r="I38" s="269">
        <v>140770</v>
      </c>
      <c r="J38" s="269"/>
      <c r="K38" s="7">
        <v>20</v>
      </c>
      <c r="L38" s="7">
        <v>390</v>
      </c>
      <c r="M38" s="7">
        <v>631</v>
      </c>
      <c r="N38" s="40">
        <v>153805</v>
      </c>
      <c r="O38" s="7"/>
      <c r="P38" s="7"/>
      <c r="Q38" s="40"/>
      <c r="R38" s="7">
        <v>2242</v>
      </c>
      <c r="S38" s="269">
        <v>4140012</v>
      </c>
      <c r="T38" s="269"/>
      <c r="U38" s="60"/>
    </row>
    <row r="39" spans="1:21" s="1" customFormat="1" ht="15" customHeight="1">
      <c r="A39" s="60"/>
      <c r="B39" s="6" t="s">
        <v>2154</v>
      </c>
      <c r="C39" s="268">
        <v>389</v>
      </c>
      <c r="D39" s="268"/>
      <c r="E39" s="7">
        <v>1525</v>
      </c>
      <c r="F39" s="40">
        <v>547865</v>
      </c>
      <c r="G39" s="7">
        <v>94</v>
      </c>
      <c r="H39" s="7">
        <v>385</v>
      </c>
      <c r="I39" s="269">
        <v>86819.17</v>
      </c>
      <c r="J39" s="269"/>
      <c r="K39" s="7">
        <v>2</v>
      </c>
      <c r="L39" s="7">
        <v>111</v>
      </c>
      <c r="M39" s="7">
        <v>121</v>
      </c>
      <c r="N39" s="40">
        <v>30033</v>
      </c>
      <c r="O39" s="7">
        <v>5</v>
      </c>
      <c r="P39" s="7">
        <v>6</v>
      </c>
      <c r="Q39" s="40">
        <v>1462</v>
      </c>
      <c r="R39" s="7">
        <v>505</v>
      </c>
      <c r="S39" s="269">
        <v>579360</v>
      </c>
      <c r="T39" s="269"/>
      <c r="U39" s="60"/>
    </row>
    <row r="40" spans="1:21" s="1" customFormat="1" ht="15" customHeight="1">
      <c r="A40" s="60"/>
      <c r="B40" s="6" t="s">
        <v>2155</v>
      </c>
      <c r="C40" s="268">
        <v>155</v>
      </c>
      <c r="D40" s="268"/>
      <c r="E40" s="7">
        <v>1174</v>
      </c>
      <c r="F40" s="40">
        <v>395696</v>
      </c>
      <c r="G40" s="7">
        <v>48</v>
      </c>
      <c r="H40" s="7">
        <v>305</v>
      </c>
      <c r="I40" s="269">
        <v>67327.399999999994</v>
      </c>
      <c r="J40" s="269"/>
      <c r="K40" s="7"/>
      <c r="L40" s="7">
        <v>10</v>
      </c>
      <c r="M40" s="7">
        <v>11</v>
      </c>
      <c r="N40" s="40">
        <v>2673</v>
      </c>
      <c r="O40" s="7"/>
      <c r="P40" s="7"/>
      <c r="Q40" s="40"/>
      <c r="R40" s="7">
        <v>165</v>
      </c>
      <c r="S40" s="269">
        <v>398369</v>
      </c>
      <c r="T40" s="269"/>
      <c r="U40" s="60"/>
    </row>
    <row r="41" spans="1:21" s="1" customFormat="1" ht="15" customHeight="1">
      <c r="A41" s="60"/>
      <c r="B41" s="6" t="s">
        <v>2156</v>
      </c>
      <c r="C41" s="268">
        <v>541</v>
      </c>
      <c r="D41" s="268"/>
      <c r="E41" s="7">
        <v>2732</v>
      </c>
      <c r="F41" s="40">
        <v>809805</v>
      </c>
      <c r="G41" s="7">
        <v>44</v>
      </c>
      <c r="H41" s="7">
        <v>145</v>
      </c>
      <c r="I41" s="269">
        <v>26818.369999999995</v>
      </c>
      <c r="J41" s="269"/>
      <c r="K41" s="7">
        <v>1</v>
      </c>
      <c r="L41" s="7">
        <v>72</v>
      </c>
      <c r="M41" s="7">
        <v>77</v>
      </c>
      <c r="N41" s="40">
        <v>16414</v>
      </c>
      <c r="O41" s="7">
        <v>1</v>
      </c>
      <c r="P41" s="7">
        <v>3</v>
      </c>
      <c r="Q41" s="40">
        <v>628</v>
      </c>
      <c r="R41" s="7">
        <v>614</v>
      </c>
      <c r="S41" s="269">
        <v>826847</v>
      </c>
      <c r="T41" s="269"/>
      <c r="U41" s="60"/>
    </row>
    <row r="42" spans="1:21" s="1" customFormat="1" ht="15" customHeight="1">
      <c r="A42" s="60"/>
      <c r="B42" s="6" t="s">
        <v>2157</v>
      </c>
      <c r="C42" s="268">
        <v>367</v>
      </c>
      <c r="D42" s="268"/>
      <c r="E42" s="7">
        <v>962</v>
      </c>
      <c r="F42" s="40">
        <v>335528</v>
      </c>
      <c r="G42" s="7">
        <v>25</v>
      </c>
      <c r="H42" s="7">
        <v>63</v>
      </c>
      <c r="I42" s="269">
        <v>8128.5400000000009</v>
      </c>
      <c r="J42" s="269"/>
      <c r="K42" s="7">
        <v>1</v>
      </c>
      <c r="L42" s="7">
        <v>268</v>
      </c>
      <c r="M42" s="7">
        <v>270</v>
      </c>
      <c r="N42" s="40">
        <v>59703</v>
      </c>
      <c r="O42" s="7"/>
      <c r="P42" s="7"/>
      <c r="Q42" s="40"/>
      <c r="R42" s="7">
        <v>635</v>
      </c>
      <c r="S42" s="269">
        <v>395231</v>
      </c>
      <c r="T42" s="269"/>
      <c r="U42" s="60"/>
    </row>
    <row r="43" spans="1:21" s="1" customFormat="1" ht="15" customHeight="1">
      <c r="A43" s="60"/>
      <c r="B43" s="6" t="s">
        <v>2158</v>
      </c>
      <c r="C43" s="268">
        <v>491</v>
      </c>
      <c r="D43" s="268"/>
      <c r="E43" s="7">
        <v>5161</v>
      </c>
      <c r="F43" s="40">
        <v>1480501</v>
      </c>
      <c r="G43" s="7">
        <v>180</v>
      </c>
      <c r="H43" s="7">
        <v>1644</v>
      </c>
      <c r="I43" s="269">
        <v>234639.90999999997</v>
      </c>
      <c r="J43" s="269"/>
      <c r="K43" s="7">
        <v>29</v>
      </c>
      <c r="L43" s="7">
        <v>51</v>
      </c>
      <c r="M43" s="7">
        <v>84</v>
      </c>
      <c r="N43" s="40">
        <v>16681</v>
      </c>
      <c r="O43" s="7">
        <v>25</v>
      </c>
      <c r="P43" s="7">
        <v>28</v>
      </c>
      <c r="Q43" s="40">
        <v>5319</v>
      </c>
      <c r="R43" s="7">
        <v>567</v>
      </c>
      <c r="S43" s="269">
        <v>1502501</v>
      </c>
      <c r="T43" s="269"/>
      <c r="U43" s="60"/>
    </row>
    <row r="44" spans="1:21" s="1" customFormat="1" ht="15" customHeight="1">
      <c r="A44" s="60"/>
      <c r="B44" s="6" t="s">
        <v>2159</v>
      </c>
      <c r="C44" s="268">
        <v>1954</v>
      </c>
      <c r="D44" s="268"/>
      <c r="E44" s="7">
        <v>13619</v>
      </c>
      <c r="F44" s="40">
        <v>3616049</v>
      </c>
      <c r="G44" s="7">
        <v>39</v>
      </c>
      <c r="H44" s="7">
        <v>209</v>
      </c>
      <c r="I44" s="269">
        <v>24773.11</v>
      </c>
      <c r="J44" s="269"/>
      <c r="K44" s="7">
        <v>56</v>
      </c>
      <c r="L44" s="7">
        <v>553</v>
      </c>
      <c r="M44" s="7">
        <v>872</v>
      </c>
      <c r="N44" s="40">
        <v>246793</v>
      </c>
      <c r="O44" s="7">
        <v>846</v>
      </c>
      <c r="P44" s="7">
        <v>1079</v>
      </c>
      <c r="Q44" s="40">
        <v>163042</v>
      </c>
      <c r="R44" s="7">
        <v>3353</v>
      </c>
      <c r="S44" s="269">
        <v>4025884</v>
      </c>
      <c r="T44" s="269"/>
      <c r="U44" s="60"/>
    </row>
    <row r="45" spans="1:21" s="1" customFormat="1" ht="15" customHeight="1">
      <c r="A45" s="60"/>
      <c r="B45" s="6" t="s">
        <v>2160</v>
      </c>
      <c r="C45" s="268">
        <v>2229</v>
      </c>
      <c r="D45" s="268"/>
      <c r="E45" s="7">
        <v>6410</v>
      </c>
      <c r="F45" s="40">
        <v>5209011</v>
      </c>
      <c r="G45" s="7">
        <v>17</v>
      </c>
      <c r="H45" s="7">
        <v>96</v>
      </c>
      <c r="I45" s="269">
        <v>20015.18</v>
      </c>
      <c r="J45" s="269"/>
      <c r="K45" s="7">
        <v>107</v>
      </c>
      <c r="L45" s="7">
        <v>2452</v>
      </c>
      <c r="M45" s="7">
        <v>2452</v>
      </c>
      <c r="N45" s="40">
        <v>5513197</v>
      </c>
      <c r="O45" s="7">
        <v>493</v>
      </c>
      <c r="P45" s="7">
        <v>540</v>
      </c>
      <c r="Q45" s="40">
        <v>1103856</v>
      </c>
      <c r="R45" s="7">
        <v>5174</v>
      </c>
      <c r="S45" s="269">
        <v>11826064</v>
      </c>
      <c r="T45" s="269"/>
      <c r="U45" s="60"/>
    </row>
    <row r="46" spans="1:21" s="1" customFormat="1" ht="15" customHeight="1">
      <c r="A46" s="60"/>
      <c r="B46" s="6" t="s">
        <v>2161</v>
      </c>
      <c r="C46" s="268">
        <v>353</v>
      </c>
      <c r="D46" s="268"/>
      <c r="E46" s="7">
        <v>2139</v>
      </c>
      <c r="F46" s="40">
        <v>1001932</v>
      </c>
      <c r="G46" s="7">
        <v>10</v>
      </c>
      <c r="H46" s="7">
        <v>69</v>
      </c>
      <c r="I46" s="269">
        <v>15723.25</v>
      </c>
      <c r="J46" s="269"/>
      <c r="K46" s="7">
        <v>7</v>
      </c>
      <c r="L46" s="7">
        <v>108</v>
      </c>
      <c r="M46" s="7">
        <v>108</v>
      </c>
      <c r="N46" s="40">
        <v>235936</v>
      </c>
      <c r="O46" s="7">
        <v>42</v>
      </c>
      <c r="P46" s="7">
        <v>43</v>
      </c>
      <c r="Q46" s="40">
        <v>86034</v>
      </c>
      <c r="R46" s="7">
        <v>503</v>
      </c>
      <c r="S46" s="269">
        <v>1323902</v>
      </c>
      <c r="T46" s="269"/>
      <c r="U46" s="60"/>
    </row>
    <row r="47" spans="1:21" s="1" customFormat="1" ht="15" customHeight="1">
      <c r="A47" s="60"/>
      <c r="B47" s="6" t="s">
        <v>2162</v>
      </c>
      <c r="C47" s="268">
        <v>133</v>
      </c>
      <c r="D47" s="268"/>
      <c r="E47" s="7">
        <v>705</v>
      </c>
      <c r="F47" s="40">
        <v>188977</v>
      </c>
      <c r="G47" s="7">
        <v>1</v>
      </c>
      <c r="H47" s="7">
        <v>107</v>
      </c>
      <c r="I47" s="269">
        <v>14342.03</v>
      </c>
      <c r="J47" s="269"/>
      <c r="K47" s="7">
        <v>8</v>
      </c>
      <c r="L47" s="7">
        <v>122</v>
      </c>
      <c r="M47" s="7">
        <v>122</v>
      </c>
      <c r="N47" s="40">
        <v>164136</v>
      </c>
      <c r="O47" s="7">
        <v>409</v>
      </c>
      <c r="P47" s="7">
        <v>409</v>
      </c>
      <c r="Q47" s="40">
        <v>527277</v>
      </c>
      <c r="R47" s="7">
        <v>664</v>
      </c>
      <c r="S47" s="269">
        <v>880390</v>
      </c>
      <c r="T47" s="269"/>
      <c r="U47" s="60"/>
    </row>
    <row r="48" spans="1:21" s="1" customFormat="1" ht="15" customHeight="1">
      <c r="A48" s="60"/>
      <c r="B48" s="6" t="s">
        <v>2163</v>
      </c>
      <c r="C48" s="268">
        <v>353</v>
      </c>
      <c r="D48" s="268"/>
      <c r="E48" s="7">
        <v>1330</v>
      </c>
      <c r="F48" s="40">
        <v>352541</v>
      </c>
      <c r="G48" s="7">
        <v>72</v>
      </c>
      <c r="H48" s="7">
        <v>354</v>
      </c>
      <c r="I48" s="269">
        <v>30173.03</v>
      </c>
      <c r="J48" s="269"/>
      <c r="K48" s="7">
        <v>15</v>
      </c>
      <c r="L48" s="7">
        <v>534</v>
      </c>
      <c r="M48" s="7">
        <v>534</v>
      </c>
      <c r="N48" s="40">
        <v>485169</v>
      </c>
      <c r="O48" s="7">
        <v>406</v>
      </c>
      <c r="P48" s="7">
        <v>411</v>
      </c>
      <c r="Q48" s="40">
        <v>361495</v>
      </c>
      <c r="R48" s="7">
        <v>1293</v>
      </c>
      <c r="S48" s="269">
        <v>1199205</v>
      </c>
      <c r="T48" s="269"/>
      <c r="U48" s="60"/>
    </row>
    <row r="49" spans="1:21" s="1" customFormat="1" ht="15" customHeight="1">
      <c r="A49" s="60"/>
      <c r="B49" s="6" t="s">
        <v>2164</v>
      </c>
      <c r="C49" s="268">
        <v>558</v>
      </c>
      <c r="D49" s="268"/>
      <c r="E49" s="7">
        <v>2279</v>
      </c>
      <c r="F49" s="40">
        <v>795554</v>
      </c>
      <c r="G49" s="7">
        <v>132</v>
      </c>
      <c r="H49" s="7">
        <v>701</v>
      </c>
      <c r="I49" s="269">
        <v>87933.65</v>
      </c>
      <c r="J49" s="269"/>
      <c r="K49" s="7">
        <v>10</v>
      </c>
      <c r="L49" s="7">
        <v>1291</v>
      </c>
      <c r="M49" s="7">
        <v>1291</v>
      </c>
      <c r="N49" s="40">
        <v>1634476</v>
      </c>
      <c r="O49" s="7">
        <v>1795</v>
      </c>
      <c r="P49" s="7">
        <v>1810</v>
      </c>
      <c r="Q49" s="40">
        <v>2269413</v>
      </c>
      <c r="R49" s="7">
        <v>3644</v>
      </c>
      <c r="S49" s="269">
        <v>4699443</v>
      </c>
      <c r="T49" s="269"/>
      <c r="U49" s="60"/>
    </row>
    <row r="50" spans="1:21" s="1" customFormat="1" ht="15" customHeight="1">
      <c r="A50" s="60"/>
      <c r="B50" s="6" t="s">
        <v>2165</v>
      </c>
      <c r="C50" s="268">
        <v>156</v>
      </c>
      <c r="D50" s="268"/>
      <c r="E50" s="7">
        <v>382</v>
      </c>
      <c r="F50" s="40">
        <v>153009</v>
      </c>
      <c r="G50" s="7">
        <v>10</v>
      </c>
      <c r="H50" s="7">
        <v>34</v>
      </c>
      <c r="I50" s="269">
        <v>5413.369999999999</v>
      </c>
      <c r="J50" s="269"/>
      <c r="K50" s="7">
        <v>1</v>
      </c>
      <c r="L50" s="7">
        <v>504</v>
      </c>
      <c r="M50" s="7">
        <v>504</v>
      </c>
      <c r="N50" s="40">
        <v>445830</v>
      </c>
      <c r="O50" s="7">
        <v>1123</v>
      </c>
      <c r="P50" s="7">
        <v>1137</v>
      </c>
      <c r="Q50" s="40">
        <v>1011281</v>
      </c>
      <c r="R50" s="7">
        <v>1783</v>
      </c>
      <c r="S50" s="269">
        <v>1610120</v>
      </c>
      <c r="T50" s="269"/>
      <c r="U50" s="60"/>
    </row>
    <row r="51" spans="1:21" s="1" customFormat="1" ht="15" customHeight="1">
      <c r="A51" s="60"/>
      <c r="B51" s="6" t="s">
        <v>2166</v>
      </c>
      <c r="C51" s="268">
        <v>2473</v>
      </c>
      <c r="D51" s="268"/>
      <c r="E51" s="7">
        <v>9546</v>
      </c>
      <c r="F51" s="40">
        <v>4745786</v>
      </c>
      <c r="G51" s="7">
        <v>123</v>
      </c>
      <c r="H51" s="7">
        <v>621</v>
      </c>
      <c r="I51" s="269">
        <v>59875.87</v>
      </c>
      <c r="J51" s="269"/>
      <c r="K51" s="7">
        <v>122</v>
      </c>
      <c r="L51" s="7">
        <v>1913</v>
      </c>
      <c r="M51" s="7">
        <v>1913</v>
      </c>
      <c r="N51" s="40">
        <v>3322938</v>
      </c>
      <c r="O51" s="7">
        <v>1198</v>
      </c>
      <c r="P51" s="7">
        <v>1221</v>
      </c>
      <c r="Q51" s="40">
        <v>1966735</v>
      </c>
      <c r="R51" s="7">
        <v>5584</v>
      </c>
      <c r="S51" s="269">
        <v>10035459</v>
      </c>
      <c r="T51" s="269"/>
      <c r="U51" s="60"/>
    </row>
    <row r="52" spans="1:21" s="1" customFormat="1" ht="15" customHeight="1">
      <c r="A52" s="60"/>
      <c r="B52" s="6" t="s">
        <v>2167</v>
      </c>
      <c r="C52" s="268">
        <v>32</v>
      </c>
      <c r="D52" s="268"/>
      <c r="E52" s="7">
        <v>156</v>
      </c>
      <c r="F52" s="40">
        <v>40254</v>
      </c>
      <c r="G52" s="7"/>
      <c r="H52" s="7">
        <v>0</v>
      </c>
      <c r="I52" s="269"/>
      <c r="J52" s="269"/>
      <c r="K52" s="7"/>
      <c r="L52" s="7">
        <v>29</v>
      </c>
      <c r="M52" s="7">
        <v>47</v>
      </c>
      <c r="N52" s="40">
        <v>9964</v>
      </c>
      <c r="O52" s="7"/>
      <c r="P52" s="7"/>
      <c r="Q52" s="40"/>
      <c r="R52" s="7">
        <v>61</v>
      </c>
      <c r="S52" s="269">
        <v>50218</v>
      </c>
      <c r="T52" s="269"/>
      <c r="U52" s="60"/>
    </row>
    <row r="53" spans="1:21" s="1" customFormat="1" ht="15" customHeight="1">
      <c r="A53" s="60"/>
      <c r="B53" s="6" t="s">
        <v>2168</v>
      </c>
      <c r="C53" s="268">
        <v>404</v>
      </c>
      <c r="D53" s="268"/>
      <c r="E53" s="7">
        <v>2676</v>
      </c>
      <c r="F53" s="40">
        <v>875787</v>
      </c>
      <c r="G53" s="7">
        <v>4</v>
      </c>
      <c r="H53" s="7">
        <v>33</v>
      </c>
      <c r="I53" s="269">
        <v>4661.24</v>
      </c>
      <c r="J53" s="269"/>
      <c r="K53" s="7">
        <v>10</v>
      </c>
      <c r="L53" s="7">
        <v>31</v>
      </c>
      <c r="M53" s="7">
        <v>51</v>
      </c>
      <c r="N53" s="40">
        <v>18075</v>
      </c>
      <c r="O53" s="7">
        <v>10</v>
      </c>
      <c r="P53" s="7">
        <v>80</v>
      </c>
      <c r="Q53" s="40">
        <v>17377</v>
      </c>
      <c r="R53" s="7">
        <v>445</v>
      </c>
      <c r="S53" s="269">
        <v>911239</v>
      </c>
      <c r="T53" s="269"/>
      <c r="U53" s="60"/>
    </row>
    <row r="54" spans="1:21" s="1" customFormat="1" ht="15" customHeight="1">
      <c r="A54" s="60"/>
      <c r="B54" s="6" t="s">
        <v>2169</v>
      </c>
      <c r="C54" s="268">
        <v>803</v>
      </c>
      <c r="D54" s="268"/>
      <c r="E54" s="7">
        <v>5973</v>
      </c>
      <c r="F54" s="40">
        <v>1547330</v>
      </c>
      <c r="G54" s="7">
        <v>10</v>
      </c>
      <c r="H54" s="7">
        <v>49</v>
      </c>
      <c r="I54" s="269">
        <v>7982.2000000000007</v>
      </c>
      <c r="J54" s="269"/>
      <c r="K54" s="7">
        <v>10</v>
      </c>
      <c r="L54" s="7">
        <v>75</v>
      </c>
      <c r="M54" s="7">
        <v>121</v>
      </c>
      <c r="N54" s="40">
        <v>23854</v>
      </c>
      <c r="O54" s="7">
        <v>26</v>
      </c>
      <c r="P54" s="7">
        <v>68</v>
      </c>
      <c r="Q54" s="40">
        <v>13043</v>
      </c>
      <c r="R54" s="7">
        <v>904</v>
      </c>
      <c r="S54" s="269">
        <v>1584227</v>
      </c>
      <c r="T54" s="269"/>
      <c r="U54" s="60"/>
    </row>
    <row r="55" spans="1:21" s="1" customFormat="1" ht="15" customHeight="1">
      <c r="A55" s="60"/>
      <c r="B55" s="6" t="s">
        <v>2170</v>
      </c>
      <c r="C55" s="268">
        <v>90</v>
      </c>
      <c r="D55" s="268"/>
      <c r="E55" s="7">
        <v>863</v>
      </c>
      <c r="F55" s="40">
        <v>253262</v>
      </c>
      <c r="G55" s="7">
        <v>29</v>
      </c>
      <c r="H55" s="7">
        <v>184</v>
      </c>
      <c r="I55" s="269">
        <v>43450.48</v>
      </c>
      <c r="J55" s="269"/>
      <c r="K55" s="7">
        <v>1</v>
      </c>
      <c r="L55" s="7">
        <v>6</v>
      </c>
      <c r="M55" s="7">
        <v>7</v>
      </c>
      <c r="N55" s="40">
        <v>1323</v>
      </c>
      <c r="O55" s="7">
        <v>3</v>
      </c>
      <c r="P55" s="7">
        <v>5</v>
      </c>
      <c r="Q55" s="40">
        <v>946</v>
      </c>
      <c r="R55" s="7">
        <v>99</v>
      </c>
      <c r="S55" s="269">
        <v>255531</v>
      </c>
      <c r="T55" s="269"/>
      <c r="U55" s="60"/>
    </row>
    <row r="56" spans="1:21" s="1" customFormat="1" ht="15" customHeight="1">
      <c r="A56" s="60"/>
      <c r="B56" s="6" t="s">
        <v>2171</v>
      </c>
      <c r="C56" s="268">
        <v>359</v>
      </c>
      <c r="D56" s="268"/>
      <c r="E56" s="7">
        <v>2632</v>
      </c>
      <c r="F56" s="40">
        <v>533026</v>
      </c>
      <c r="G56" s="7">
        <v>11</v>
      </c>
      <c r="H56" s="7">
        <v>74</v>
      </c>
      <c r="I56" s="269">
        <v>11653.72</v>
      </c>
      <c r="J56" s="269"/>
      <c r="K56" s="7">
        <v>4</v>
      </c>
      <c r="L56" s="7">
        <v>266</v>
      </c>
      <c r="M56" s="7">
        <v>372</v>
      </c>
      <c r="N56" s="40">
        <v>97413</v>
      </c>
      <c r="O56" s="7">
        <v>144</v>
      </c>
      <c r="P56" s="7">
        <v>269</v>
      </c>
      <c r="Q56" s="40">
        <v>49497</v>
      </c>
      <c r="R56" s="7">
        <v>769</v>
      </c>
      <c r="S56" s="269">
        <v>679936</v>
      </c>
      <c r="T56" s="269"/>
      <c r="U56" s="60"/>
    </row>
    <row r="57" spans="1:21" s="1" customFormat="1" ht="15" customHeight="1">
      <c r="A57" s="60"/>
      <c r="B57" s="6" t="s">
        <v>2172</v>
      </c>
      <c r="C57" s="268">
        <v>150</v>
      </c>
      <c r="D57" s="268"/>
      <c r="E57" s="7">
        <v>798</v>
      </c>
      <c r="F57" s="40">
        <v>222069</v>
      </c>
      <c r="G57" s="7">
        <v>2</v>
      </c>
      <c r="H57" s="7">
        <v>38</v>
      </c>
      <c r="I57" s="269">
        <v>6455.5499999999993</v>
      </c>
      <c r="J57" s="269"/>
      <c r="K57" s="7">
        <v>2</v>
      </c>
      <c r="L57" s="7">
        <v>102</v>
      </c>
      <c r="M57" s="7">
        <v>154</v>
      </c>
      <c r="N57" s="40">
        <v>33566</v>
      </c>
      <c r="O57" s="7">
        <v>193</v>
      </c>
      <c r="P57" s="7">
        <v>218</v>
      </c>
      <c r="Q57" s="40">
        <v>46553</v>
      </c>
      <c r="R57" s="7">
        <v>445</v>
      </c>
      <c r="S57" s="269">
        <v>302188</v>
      </c>
      <c r="T57" s="269"/>
      <c r="U57" s="60"/>
    </row>
    <row r="58" spans="1:21" s="1" customFormat="1" ht="15" customHeight="1">
      <c r="A58" s="60"/>
      <c r="B58" s="6" t="s">
        <v>2173</v>
      </c>
      <c r="C58" s="268">
        <v>397</v>
      </c>
      <c r="D58" s="268"/>
      <c r="E58" s="7">
        <v>2866</v>
      </c>
      <c r="F58" s="40">
        <v>3575361</v>
      </c>
      <c r="G58" s="7">
        <v>3</v>
      </c>
      <c r="H58" s="7">
        <v>104</v>
      </c>
      <c r="I58" s="269">
        <v>14046.689999999999</v>
      </c>
      <c r="J58" s="269"/>
      <c r="K58" s="7">
        <v>19</v>
      </c>
      <c r="L58" s="7">
        <v>79</v>
      </c>
      <c r="M58" s="7">
        <v>79</v>
      </c>
      <c r="N58" s="40">
        <v>517483</v>
      </c>
      <c r="O58" s="7">
        <v>4</v>
      </c>
      <c r="P58" s="7">
        <v>4</v>
      </c>
      <c r="Q58" s="40">
        <v>16332</v>
      </c>
      <c r="R58" s="7">
        <v>480</v>
      </c>
      <c r="S58" s="269">
        <v>4109176</v>
      </c>
      <c r="T58" s="269"/>
      <c r="U58" s="60"/>
    </row>
    <row r="59" spans="1:21" s="1" customFormat="1" ht="15" customHeight="1">
      <c r="A59" s="60"/>
      <c r="B59" s="6" t="s">
        <v>2174</v>
      </c>
      <c r="C59" s="268">
        <v>1174</v>
      </c>
      <c r="D59" s="268"/>
      <c r="E59" s="7">
        <v>4483</v>
      </c>
      <c r="F59" s="40">
        <v>2949955</v>
      </c>
      <c r="G59" s="7">
        <v>14</v>
      </c>
      <c r="H59" s="7">
        <v>81</v>
      </c>
      <c r="I59" s="269">
        <v>12664.86</v>
      </c>
      <c r="J59" s="269"/>
      <c r="K59" s="7">
        <v>16</v>
      </c>
      <c r="L59" s="7">
        <v>59</v>
      </c>
      <c r="M59" s="7">
        <v>59</v>
      </c>
      <c r="N59" s="40">
        <v>110717</v>
      </c>
      <c r="O59" s="7">
        <v>15</v>
      </c>
      <c r="P59" s="7">
        <v>15</v>
      </c>
      <c r="Q59" s="40">
        <v>27695</v>
      </c>
      <c r="R59" s="7">
        <v>1248</v>
      </c>
      <c r="S59" s="269">
        <v>3088367</v>
      </c>
      <c r="T59" s="269"/>
      <c r="U59" s="60"/>
    </row>
    <row r="60" spans="1:21" s="1" customFormat="1" ht="15" customHeight="1">
      <c r="A60" s="60"/>
      <c r="B60" s="6" t="s">
        <v>2175</v>
      </c>
      <c r="C60" s="268">
        <v>121</v>
      </c>
      <c r="D60" s="268"/>
      <c r="E60" s="7">
        <v>500</v>
      </c>
      <c r="F60" s="40">
        <v>197698</v>
      </c>
      <c r="G60" s="7">
        <v>1</v>
      </c>
      <c r="H60" s="7">
        <v>4</v>
      </c>
      <c r="I60" s="269">
        <v>961.1099999999999</v>
      </c>
      <c r="J60" s="269"/>
      <c r="K60" s="7">
        <v>4</v>
      </c>
      <c r="L60" s="7">
        <v>131</v>
      </c>
      <c r="M60" s="7">
        <v>131</v>
      </c>
      <c r="N60" s="40">
        <v>211543</v>
      </c>
      <c r="O60" s="7">
        <v>160</v>
      </c>
      <c r="P60" s="7">
        <v>159</v>
      </c>
      <c r="Q60" s="40">
        <v>249394</v>
      </c>
      <c r="R60" s="7">
        <v>412</v>
      </c>
      <c r="S60" s="269">
        <v>658635</v>
      </c>
      <c r="T60" s="269"/>
      <c r="U60" s="60"/>
    </row>
    <row r="61" spans="1:21" s="1" customFormat="1" ht="15" customHeight="1">
      <c r="A61" s="60"/>
      <c r="B61" s="6" t="s">
        <v>2176</v>
      </c>
      <c r="C61" s="268">
        <v>160</v>
      </c>
      <c r="D61" s="268"/>
      <c r="E61" s="7">
        <v>637</v>
      </c>
      <c r="F61" s="40">
        <v>414348</v>
      </c>
      <c r="G61" s="7"/>
      <c r="H61" s="7">
        <v>0</v>
      </c>
      <c r="I61" s="269"/>
      <c r="J61" s="269"/>
      <c r="K61" s="7"/>
      <c r="L61" s="7">
        <v>18</v>
      </c>
      <c r="M61" s="7">
        <v>18</v>
      </c>
      <c r="N61" s="40">
        <v>33627</v>
      </c>
      <c r="O61" s="7">
        <v>73</v>
      </c>
      <c r="P61" s="7">
        <v>73</v>
      </c>
      <c r="Q61" s="40">
        <v>138209</v>
      </c>
      <c r="R61" s="7">
        <v>251</v>
      </c>
      <c r="S61" s="269">
        <v>586184</v>
      </c>
      <c r="T61" s="269"/>
      <c r="U61" s="60"/>
    </row>
    <row r="62" spans="1:21" s="1" customFormat="1" ht="15" customHeight="1">
      <c r="A62" s="60"/>
      <c r="B62" s="6" t="s">
        <v>2177</v>
      </c>
      <c r="C62" s="268">
        <v>4519</v>
      </c>
      <c r="D62" s="268"/>
      <c r="E62" s="7">
        <v>14483</v>
      </c>
      <c r="F62" s="40">
        <v>11169777</v>
      </c>
      <c r="G62" s="7">
        <v>113</v>
      </c>
      <c r="H62" s="7">
        <v>825</v>
      </c>
      <c r="I62" s="269">
        <v>197314.45</v>
      </c>
      <c r="J62" s="269"/>
      <c r="K62" s="7">
        <v>42</v>
      </c>
      <c r="L62" s="7">
        <v>1313</v>
      </c>
      <c r="M62" s="7">
        <v>1313</v>
      </c>
      <c r="N62" s="40">
        <v>2350765</v>
      </c>
      <c r="O62" s="7">
        <v>596</v>
      </c>
      <c r="P62" s="7">
        <v>598</v>
      </c>
      <c r="Q62" s="40">
        <v>1090637</v>
      </c>
      <c r="R62" s="7">
        <v>6428</v>
      </c>
      <c r="S62" s="269">
        <v>14611179</v>
      </c>
      <c r="T62" s="269"/>
      <c r="U62" s="60"/>
    </row>
    <row r="63" spans="1:21" s="1" customFormat="1" ht="15" customHeight="1">
      <c r="A63" s="60"/>
      <c r="B63" s="6" t="s">
        <v>2178</v>
      </c>
      <c r="C63" s="268">
        <v>186</v>
      </c>
      <c r="D63" s="268"/>
      <c r="E63" s="7">
        <v>772</v>
      </c>
      <c r="F63" s="40">
        <v>433321</v>
      </c>
      <c r="G63" s="7">
        <v>1</v>
      </c>
      <c r="H63" s="7">
        <v>1</v>
      </c>
      <c r="I63" s="269">
        <v>189.4699999999998</v>
      </c>
      <c r="J63" s="269"/>
      <c r="K63" s="7">
        <v>2</v>
      </c>
      <c r="L63" s="7">
        <v>63</v>
      </c>
      <c r="M63" s="7">
        <v>63</v>
      </c>
      <c r="N63" s="40">
        <v>106802</v>
      </c>
      <c r="O63" s="7">
        <v>18</v>
      </c>
      <c r="P63" s="7">
        <v>18</v>
      </c>
      <c r="Q63" s="40">
        <v>32089</v>
      </c>
      <c r="R63" s="7">
        <v>267</v>
      </c>
      <c r="S63" s="269">
        <v>572212</v>
      </c>
      <c r="T63" s="269"/>
      <c r="U63" s="60"/>
    </row>
    <row r="64" spans="1:21" s="1" customFormat="1" ht="15" customHeight="1">
      <c r="A64" s="60"/>
      <c r="B64" s="6" t="s">
        <v>2179</v>
      </c>
      <c r="C64" s="268">
        <v>4691</v>
      </c>
      <c r="D64" s="268"/>
      <c r="E64" s="7">
        <v>12682</v>
      </c>
      <c r="F64" s="40">
        <v>6936071</v>
      </c>
      <c r="G64" s="7">
        <v>256</v>
      </c>
      <c r="H64" s="7">
        <v>1050</v>
      </c>
      <c r="I64" s="269">
        <v>142252.28999999998</v>
      </c>
      <c r="J64" s="269"/>
      <c r="K64" s="7">
        <v>34</v>
      </c>
      <c r="L64" s="7">
        <v>4417</v>
      </c>
      <c r="M64" s="7">
        <v>4417</v>
      </c>
      <c r="N64" s="40">
        <v>6410697</v>
      </c>
      <c r="O64" s="7">
        <v>3364</v>
      </c>
      <c r="P64" s="7">
        <v>3373</v>
      </c>
      <c r="Q64" s="40">
        <v>4896206</v>
      </c>
      <c r="R64" s="7">
        <v>12472</v>
      </c>
      <c r="S64" s="269">
        <v>18242974</v>
      </c>
      <c r="T64" s="269"/>
      <c r="U64" s="60"/>
    </row>
    <row r="65" spans="1:21" s="1" customFormat="1" ht="15" customHeight="1">
      <c r="A65" s="60"/>
      <c r="B65" s="6" t="s">
        <v>2180</v>
      </c>
      <c r="C65" s="268">
        <v>888</v>
      </c>
      <c r="D65" s="268"/>
      <c r="E65" s="7">
        <v>2456</v>
      </c>
      <c r="F65" s="40">
        <v>1661631</v>
      </c>
      <c r="G65" s="7">
        <v>67</v>
      </c>
      <c r="H65" s="7">
        <v>162</v>
      </c>
      <c r="I65" s="269">
        <v>29558.259999999995</v>
      </c>
      <c r="J65" s="269"/>
      <c r="K65" s="7">
        <v>2</v>
      </c>
      <c r="L65" s="7">
        <v>117</v>
      </c>
      <c r="M65" s="7">
        <v>117</v>
      </c>
      <c r="N65" s="40">
        <v>164049</v>
      </c>
      <c r="O65" s="7">
        <v>98</v>
      </c>
      <c r="P65" s="7">
        <v>98</v>
      </c>
      <c r="Q65" s="40">
        <v>140474</v>
      </c>
      <c r="R65" s="7">
        <v>1103</v>
      </c>
      <c r="S65" s="269">
        <v>1966154</v>
      </c>
      <c r="T65" s="269"/>
      <c r="U65" s="60"/>
    </row>
    <row r="66" spans="1:21" s="1" customFormat="1" ht="15" customHeight="1">
      <c r="A66" s="60"/>
      <c r="B66" s="6" t="s">
        <v>2181</v>
      </c>
      <c r="C66" s="268">
        <v>726</v>
      </c>
      <c r="D66" s="268"/>
      <c r="E66" s="7">
        <v>2787</v>
      </c>
      <c r="F66" s="40">
        <v>1817184</v>
      </c>
      <c r="G66" s="7">
        <v>184</v>
      </c>
      <c r="H66" s="7">
        <v>482</v>
      </c>
      <c r="I66" s="269">
        <v>142912.74</v>
      </c>
      <c r="J66" s="269"/>
      <c r="K66" s="7">
        <v>24</v>
      </c>
      <c r="L66" s="7">
        <v>153</v>
      </c>
      <c r="M66" s="7">
        <v>153</v>
      </c>
      <c r="N66" s="40">
        <v>258810</v>
      </c>
      <c r="O66" s="7">
        <v>82</v>
      </c>
      <c r="P66" s="7">
        <v>90</v>
      </c>
      <c r="Q66" s="40">
        <v>135754</v>
      </c>
      <c r="R66" s="7">
        <v>961</v>
      </c>
      <c r="S66" s="269">
        <v>2211748</v>
      </c>
      <c r="T66" s="269"/>
      <c r="U66" s="60"/>
    </row>
    <row r="67" spans="1:21" s="1" customFormat="1" ht="15" customHeight="1">
      <c r="A67" s="60"/>
      <c r="B67" s="6" t="s">
        <v>2182</v>
      </c>
      <c r="C67" s="268">
        <v>186</v>
      </c>
      <c r="D67" s="268"/>
      <c r="E67" s="7">
        <v>661</v>
      </c>
      <c r="F67" s="40">
        <v>185543</v>
      </c>
      <c r="G67" s="7">
        <v>10</v>
      </c>
      <c r="H67" s="7">
        <v>38</v>
      </c>
      <c r="I67" s="269">
        <v>7450.18</v>
      </c>
      <c r="J67" s="269"/>
      <c r="K67" s="7">
        <v>4</v>
      </c>
      <c r="L67" s="7">
        <v>182</v>
      </c>
      <c r="M67" s="7">
        <v>182</v>
      </c>
      <c r="N67" s="40">
        <v>167268</v>
      </c>
      <c r="O67" s="7">
        <v>82</v>
      </c>
      <c r="P67" s="7">
        <v>82</v>
      </c>
      <c r="Q67" s="40">
        <v>77338</v>
      </c>
      <c r="R67" s="7">
        <v>450</v>
      </c>
      <c r="S67" s="269">
        <v>430149</v>
      </c>
      <c r="T67" s="269"/>
      <c r="U67" s="60"/>
    </row>
    <row r="68" spans="1:21" s="1" customFormat="1" ht="15" customHeight="1">
      <c r="A68" s="60"/>
      <c r="B68" s="6" t="s">
        <v>2183</v>
      </c>
      <c r="C68" s="268">
        <v>643</v>
      </c>
      <c r="D68" s="268"/>
      <c r="E68" s="7">
        <v>1603</v>
      </c>
      <c r="F68" s="40">
        <v>613074</v>
      </c>
      <c r="G68" s="7">
        <v>14</v>
      </c>
      <c r="H68" s="7">
        <v>68</v>
      </c>
      <c r="I68" s="269">
        <v>16562.949999999997</v>
      </c>
      <c r="J68" s="269"/>
      <c r="K68" s="7">
        <v>17</v>
      </c>
      <c r="L68" s="7">
        <v>1421</v>
      </c>
      <c r="M68" s="7">
        <v>1421</v>
      </c>
      <c r="N68" s="40">
        <v>1322803</v>
      </c>
      <c r="O68" s="7">
        <v>57</v>
      </c>
      <c r="P68" s="7">
        <v>57</v>
      </c>
      <c r="Q68" s="40">
        <v>53461</v>
      </c>
      <c r="R68" s="7">
        <v>2121</v>
      </c>
      <c r="S68" s="269">
        <v>1989338</v>
      </c>
      <c r="T68" s="269"/>
      <c r="U68" s="60"/>
    </row>
    <row r="69" spans="1:21" s="1" customFormat="1" ht="15" customHeight="1">
      <c r="A69" s="60"/>
      <c r="B69" s="6" t="s">
        <v>2184</v>
      </c>
      <c r="C69" s="268">
        <v>1053</v>
      </c>
      <c r="D69" s="268"/>
      <c r="E69" s="7">
        <v>2479</v>
      </c>
      <c r="F69" s="40">
        <v>982535</v>
      </c>
      <c r="G69" s="7">
        <v>32</v>
      </c>
      <c r="H69" s="7">
        <v>87</v>
      </c>
      <c r="I69" s="269">
        <v>21150.37</v>
      </c>
      <c r="J69" s="269"/>
      <c r="K69" s="7">
        <v>8</v>
      </c>
      <c r="L69" s="7">
        <v>5237</v>
      </c>
      <c r="M69" s="7">
        <v>5237</v>
      </c>
      <c r="N69" s="40">
        <v>4817684</v>
      </c>
      <c r="O69" s="7">
        <v>1143</v>
      </c>
      <c r="P69" s="7">
        <v>1147</v>
      </c>
      <c r="Q69" s="40">
        <v>1036714</v>
      </c>
      <c r="R69" s="7">
        <v>7433</v>
      </c>
      <c r="S69" s="269">
        <v>6836933</v>
      </c>
      <c r="T69" s="269"/>
      <c r="U69" s="60"/>
    </row>
    <row r="70" spans="1:21" s="1" customFormat="1" ht="15" customHeight="1">
      <c r="A70" s="60"/>
      <c r="B70" s="6" t="s">
        <v>2185</v>
      </c>
      <c r="C70" s="268">
        <v>43</v>
      </c>
      <c r="D70" s="268"/>
      <c r="E70" s="7">
        <v>274</v>
      </c>
      <c r="F70" s="40">
        <v>108287</v>
      </c>
      <c r="G70" s="7">
        <v>7</v>
      </c>
      <c r="H70" s="7">
        <v>74</v>
      </c>
      <c r="I70" s="269">
        <v>30224.59</v>
      </c>
      <c r="J70" s="269"/>
      <c r="K70" s="7">
        <v>4</v>
      </c>
      <c r="L70" s="7">
        <v>128</v>
      </c>
      <c r="M70" s="7">
        <v>128</v>
      </c>
      <c r="N70" s="40">
        <v>234618</v>
      </c>
      <c r="O70" s="7">
        <v>197</v>
      </c>
      <c r="P70" s="7">
        <v>206</v>
      </c>
      <c r="Q70" s="40">
        <v>359288</v>
      </c>
      <c r="R70" s="7">
        <v>368</v>
      </c>
      <c r="S70" s="269">
        <v>702193</v>
      </c>
      <c r="T70" s="269"/>
      <c r="U70" s="60"/>
    </row>
    <row r="71" spans="1:21" s="1" customFormat="1" ht="15" customHeight="1">
      <c r="A71" s="60"/>
      <c r="B71" s="6" t="s">
        <v>2186</v>
      </c>
      <c r="C71" s="268">
        <v>54</v>
      </c>
      <c r="D71" s="268"/>
      <c r="E71" s="7">
        <v>242</v>
      </c>
      <c r="F71" s="40">
        <v>67241</v>
      </c>
      <c r="G71" s="7">
        <v>28</v>
      </c>
      <c r="H71" s="7">
        <v>134</v>
      </c>
      <c r="I71" s="269">
        <v>24141.62</v>
      </c>
      <c r="J71" s="269"/>
      <c r="K71" s="7">
        <v>1</v>
      </c>
      <c r="L71" s="7">
        <v>268</v>
      </c>
      <c r="M71" s="7">
        <v>268</v>
      </c>
      <c r="N71" s="40">
        <v>212497</v>
      </c>
      <c r="O71" s="7">
        <v>118</v>
      </c>
      <c r="P71" s="7">
        <v>118</v>
      </c>
      <c r="Q71" s="40">
        <v>93326</v>
      </c>
      <c r="R71" s="7">
        <v>440</v>
      </c>
      <c r="S71" s="269">
        <v>373064</v>
      </c>
      <c r="T71" s="269"/>
      <c r="U71" s="60"/>
    </row>
    <row r="72" spans="1:21" s="1" customFormat="1" ht="15" customHeight="1">
      <c r="A72" s="60"/>
      <c r="B72" s="6" t="s">
        <v>2187</v>
      </c>
      <c r="C72" s="268">
        <v>1479</v>
      </c>
      <c r="D72" s="268"/>
      <c r="E72" s="7">
        <v>8182</v>
      </c>
      <c r="F72" s="40">
        <v>5164091</v>
      </c>
      <c r="G72" s="7">
        <v>51</v>
      </c>
      <c r="H72" s="7">
        <v>467</v>
      </c>
      <c r="I72" s="269">
        <v>118801.54999999999</v>
      </c>
      <c r="J72" s="269"/>
      <c r="K72" s="7">
        <v>37</v>
      </c>
      <c r="L72" s="7">
        <v>459</v>
      </c>
      <c r="M72" s="7">
        <v>459</v>
      </c>
      <c r="N72" s="40">
        <v>1155290</v>
      </c>
      <c r="O72" s="7">
        <v>259</v>
      </c>
      <c r="P72" s="7">
        <v>264</v>
      </c>
      <c r="Q72" s="40">
        <v>649300</v>
      </c>
      <c r="R72" s="7">
        <v>2197</v>
      </c>
      <c r="S72" s="269">
        <v>6968681</v>
      </c>
      <c r="T72" s="269"/>
      <c r="U72" s="60"/>
    </row>
    <row r="73" spans="1:21" s="1" customFormat="1" ht="15" customHeight="1">
      <c r="A73" s="60"/>
      <c r="B73" s="6" t="s">
        <v>2188</v>
      </c>
      <c r="C73" s="268">
        <v>621</v>
      </c>
      <c r="D73" s="268"/>
      <c r="E73" s="7">
        <v>6099</v>
      </c>
      <c r="F73" s="40">
        <v>2424315</v>
      </c>
      <c r="G73" s="7">
        <v>44</v>
      </c>
      <c r="H73" s="7">
        <v>386</v>
      </c>
      <c r="I73" s="269">
        <v>79292.699999999983</v>
      </c>
      <c r="J73" s="269"/>
      <c r="K73" s="7">
        <v>27</v>
      </c>
      <c r="L73" s="7">
        <v>411</v>
      </c>
      <c r="M73" s="7">
        <v>544</v>
      </c>
      <c r="N73" s="40">
        <v>229392</v>
      </c>
      <c r="O73" s="7">
        <v>139</v>
      </c>
      <c r="P73" s="7">
        <v>145</v>
      </c>
      <c r="Q73" s="40">
        <v>44318</v>
      </c>
      <c r="R73" s="7">
        <v>1171</v>
      </c>
      <c r="S73" s="269">
        <v>2698025</v>
      </c>
      <c r="T73" s="269"/>
      <c r="U73" s="60"/>
    </row>
    <row r="74" spans="1:21" s="1" customFormat="1" ht="15" customHeight="1">
      <c r="A74" s="60"/>
      <c r="B74" s="6" t="s">
        <v>2189</v>
      </c>
      <c r="C74" s="268">
        <v>2104</v>
      </c>
      <c r="D74" s="268"/>
      <c r="E74" s="7">
        <v>13772</v>
      </c>
      <c r="F74" s="40">
        <v>2180519</v>
      </c>
      <c r="G74" s="7">
        <v>34</v>
      </c>
      <c r="H74" s="7">
        <v>146</v>
      </c>
      <c r="I74" s="269">
        <v>11638.620000000003</v>
      </c>
      <c r="J74" s="269"/>
      <c r="K74" s="7">
        <v>18</v>
      </c>
      <c r="L74" s="7">
        <v>512</v>
      </c>
      <c r="M74" s="7">
        <v>862</v>
      </c>
      <c r="N74" s="40">
        <v>155993</v>
      </c>
      <c r="O74" s="7">
        <v>57</v>
      </c>
      <c r="P74" s="7">
        <v>81</v>
      </c>
      <c r="Q74" s="40">
        <v>13589</v>
      </c>
      <c r="R74" s="7">
        <v>2673</v>
      </c>
      <c r="S74" s="269">
        <v>2350101</v>
      </c>
      <c r="T74" s="269"/>
      <c r="U74" s="60"/>
    </row>
    <row r="75" spans="1:21" s="1" customFormat="1" ht="15" customHeight="1">
      <c r="A75" s="60"/>
      <c r="B75" s="6" t="s">
        <v>2190</v>
      </c>
      <c r="C75" s="268">
        <v>561</v>
      </c>
      <c r="D75" s="268"/>
      <c r="E75" s="7">
        <v>3085</v>
      </c>
      <c r="F75" s="40">
        <v>892063</v>
      </c>
      <c r="G75" s="7">
        <v>25</v>
      </c>
      <c r="H75" s="7">
        <v>78</v>
      </c>
      <c r="I75" s="269">
        <v>13842.690000000002</v>
      </c>
      <c r="J75" s="269"/>
      <c r="K75" s="7">
        <v>47</v>
      </c>
      <c r="L75" s="7">
        <v>206</v>
      </c>
      <c r="M75" s="7">
        <v>280</v>
      </c>
      <c r="N75" s="40">
        <v>71577</v>
      </c>
      <c r="O75" s="7">
        <v>68</v>
      </c>
      <c r="P75" s="7">
        <v>68</v>
      </c>
      <c r="Q75" s="40">
        <v>16601</v>
      </c>
      <c r="R75" s="7">
        <v>835</v>
      </c>
      <c r="S75" s="269">
        <v>980241</v>
      </c>
      <c r="T75" s="269"/>
      <c r="U75" s="60"/>
    </row>
    <row r="76" spans="1:21" s="1" customFormat="1" ht="15" customHeight="1">
      <c r="A76" s="60"/>
      <c r="B76" s="6" t="s">
        <v>2191</v>
      </c>
      <c r="C76" s="268">
        <v>41</v>
      </c>
      <c r="D76" s="268"/>
      <c r="E76" s="7">
        <v>240</v>
      </c>
      <c r="F76" s="40">
        <v>111349</v>
      </c>
      <c r="G76" s="7">
        <v>1</v>
      </c>
      <c r="H76" s="7">
        <v>3</v>
      </c>
      <c r="I76" s="269">
        <v>841.69999999999982</v>
      </c>
      <c r="J76" s="269"/>
      <c r="K76" s="7"/>
      <c r="L76" s="7">
        <v>3</v>
      </c>
      <c r="M76" s="7">
        <v>5</v>
      </c>
      <c r="N76" s="40">
        <v>2067</v>
      </c>
      <c r="O76" s="7"/>
      <c r="P76" s="7"/>
      <c r="Q76" s="40"/>
      <c r="R76" s="7">
        <v>44</v>
      </c>
      <c r="S76" s="269">
        <v>113416</v>
      </c>
      <c r="T76" s="269"/>
      <c r="U76" s="60"/>
    </row>
    <row r="77" spans="1:21" s="1" customFormat="1" ht="15" customHeight="1">
      <c r="A77" s="60"/>
      <c r="B77" s="6" t="s">
        <v>2192</v>
      </c>
      <c r="C77" s="268">
        <v>181</v>
      </c>
      <c r="D77" s="268"/>
      <c r="E77" s="7">
        <v>1470</v>
      </c>
      <c r="F77" s="40">
        <v>495410</v>
      </c>
      <c r="G77" s="7">
        <v>58</v>
      </c>
      <c r="H77" s="7">
        <v>375</v>
      </c>
      <c r="I77" s="269">
        <v>60037.699999999983</v>
      </c>
      <c r="J77" s="269"/>
      <c r="K77" s="7">
        <v>1</v>
      </c>
      <c r="L77" s="7">
        <v>6</v>
      </c>
      <c r="M77" s="7">
        <v>7</v>
      </c>
      <c r="N77" s="40">
        <v>1470</v>
      </c>
      <c r="O77" s="7"/>
      <c r="P77" s="7"/>
      <c r="Q77" s="40"/>
      <c r="R77" s="7">
        <v>187</v>
      </c>
      <c r="S77" s="269">
        <v>496880</v>
      </c>
      <c r="T77" s="269"/>
      <c r="U77" s="60"/>
    </row>
    <row r="78" spans="1:21" s="1" customFormat="1" ht="15" customHeight="1">
      <c r="A78" s="60"/>
      <c r="B78" s="6" t="s">
        <v>2193</v>
      </c>
      <c r="C78" s="268">
        <v>1385</v>
      </c>
      <c r="D78" s="268"/>
      <c r="E78" s="7">
        <v>6233</v>
      </c>
      <c r="F78" s="40">
        <v>2220597</v>
      </c>
      <c r="G78" s="7">
        <v>43</v>
      </c>
      <c r="H78" s="7">
        <v>219</v>
      </c>
      <c r="I78" s="269">
        <v>38737.25</v>
      </c>
      <c r="J78" s="269"/>
      <c r="K78" s="7">
        <v>30</v>
      </c>
      <c r="L78" s="7">
        <v>176</v>
      </c>
      <c r="M78" s="7">
        <v>176</v>
      </c>
      <c r="N78" s="40">
        <v>35234</v>
      </c>
      <c r="O78" s="7">
        <v>125</v>
      </c>
      <c r="P78" s="7">
        <v>275</v>
      </c>
      <c r="Q78" s="40">
        <v>55656</v>
      </c>
      <c r="R78" s="7">
        <v>1686</v>
      </c>
      <c r="S78" s="269">
        <v>2311487</v>
      </c>
      <c r="T78" s="269"/>
      <c r="U78" s="60"/>
    </row>
    <row r="79" spans="1:21" s="1" customFormat="1" ht="15" customHeight="1">
      <c r="A79" s="60"/>
      <c r="B79" s="6" t="s">
        <v>2194</v>
      </c>
      <c r="C79" s="268">
        <v>2303</v>
      </c>
      <c r="D79" s="268"/>
      <c r="E79" s="7">
        <v>12197</v>
      </c>
      <c r="F79" s="40">
        <v>4502723</v>
      </c>
      <c r="G79" s="7">
        <v>93</v>
      </c>
      <c r="H79" s="7">
        <v>330</v>
      </c>
      <c r="I79" s="269">
        <v>81603.820000000007</v>
      </c>
      <c r="J79" s="269"/>
      <c r="K79" s="7">
        <v>25</v>
      </c>
      <c r="L79" s="7">
        <v>313</v>
      </c>
      <c r="M79" s="7">
        <v>321</v>
      </c>
      <c r="N79" s="40">
        <v>116425</v>
      </c>
      <c r="O79" s="7">
        <v>23</v>
      </c>
      <c r="P79" s="7">
        <v>28</v>
      </c>
      <c r="Q79" s="40">
        <v>10219</v>
      </c>
      <c r="R79" s="7">
        <v>2639</v>
      </c>
      <c r="S79" s="269">
        <v>4629367</v>
      </c>
      <c r="T79" s="269"/>
      <c r="U79" s="60"/>
    </row>
    <row r="80" spans="1:21" s="1" customFormat="1" ht="15" customHeight="1">
      <c r="A80" s="60"/>
      <c r="B80" s="6" t="s">
        <v>2195</v>
      </c>
      <c r="C80" s="268">
        <v>95</v>
      </c>
      <c r="D80" s="268"/>
      <c r="E80" s="7">
        <v>355</v>
      </c>
      <c r="F80" s="40">
        <v>221905</v>
      </c>
      <c r="G80" s="7">
        <v>14</v>
      </c>
      <c r="H80" s="7">
        <v>41</v>
      </c>
      <c r="I80" s="269">
        <v>16952.86</v>
      </c>
      <c r="J80" s="269"/>
      <c r="K80" s="7"/>
      <c r="L80" s="7">
        <v>17</v>
      </c>
      <c r="M80" s="7">
        <v>18</v>
      </c>
      <c r="N80" s="40">
        <v>7417</v>
      </c>
      <c r="O80" s="7"/>
      <c r="P80" s="7"/>
      <c r="Q80" s="40"/>
      <c r="R80" s="7">
        <v>112</v>
      </c>
      <c r="S80" s="269">
        <v>229322</v>
      </c>
      <c r="T80" s="269"/>
      <c r="U80" s="60"/>
    </row>
    <row r="81" spans="1:21" s="1" customFormat="1" ht="15" customHeight="1">
      <c r="A81" s="60"/>
      <c r="B81" s="6" t="s">
        <v>2196</v>
      </c>
      <c r="C81" s="268">
        <v>745</v>
      </c>
      <c r="D81" s="268"/>
      <c r="E81" s="7">
        <v>2281</v>
      </c>
      <c r="F81" s="40">
        <v>1505955</v>
      </c>
      <c r="G81" s="7">
        <v>109</v>
      </c>
      <c r="H81" s="7">
        <v>293</v>
      </c>
      <c r="I81" s="269">
        <v>76092.979999999981</v>
      </c>
      <c r="J81" s="269"/>
      <c r="K81" s="7"/>
      <c r="L81" s="7">
        <v>647</v>
      </c>
      <c r="M81" s="7">
        <v>647</v>
      </c>
      <c r="N81" s="40">
        <v>260661</v>
      </c>
      <c r="O81" s="7">
        <v>190</v>
      </c>
      <c r="P81" s="7">
        <v>192</v>
      </c>
      <c r="Q81" s="40">
        <v>76557</v>
      </c>
      <c r="R81" s="7">
        <v>1582</v>
      </c>
      <c r="S81" s="269">
        <v>1843173</v>
      </c>
      <c r="T81" s="269"/>
      <c r="U81" s="60"/>
    </row>
    <row r="82" spans="1:21" s="1" customFormat="1" ht="15" customHeight="1">
      <c r="A82" s="60"/>
      <c r="B82" s="6" t="s">
        <v>2197</v>
      </c>
      <c r="C82" s="268">
        <v>1529</v>
      </c>
      <c r="D82" s="268"/>
      <c r="E82" s="7">
        <v>10901</v>
      </c>
      <c r="F82" s="40">
        <v>3716392</v>
      </c>
      <c r="G82" s="7">
        <v>99</v>
      </c>
      <c r="H82" s="7">
        <v>662</v>
      </c>
      <c r="I82" s="269">
        <v>170347.59</v>
      </c>
      <c r="J82" s="269"/>
      <c r="K82" s="7">
        <v>14</v>
      </c>
      <c r="L82" s="7">
        <v>1235</v>
      </c>
      <c r="M82" s="7">
        <v>1687</v>
      </c>
      <c r="N82" s="40">
        <v>520537</v>
      </c>
      <c r="O82" s="7">
        <v>821</v>
      </c>
      <c r="P82" s="7">
        <v>2203</v>
      </c>
      <c r="Q82" s="40">
        <v>601075</v>
      </c>
      <c r="R82" s="7">
        <v>3585</v>
      </c>
      <c r="S82" s="269">
        <v>4838004</v>
      </c>
      <c r="T82" s="269"/>
      <c r="U82" s="60"/>
    </row>
    <row r="83" spans="1:21" s="1" customFormat="1" ht="15" customHeight="1">
      <c r="A83" s="60"/>
      <c r="B83" s="6" t="s">
        <v>2198</v>
      </c>
      <c r="C83" s="268">
        <v>236</v>
      </c>
      <c r="D83" s="268"/>
      <c r="E83" s="7">
        <v>1431</v>
      </c>
      <c r="F83" s="40">
        <v>281129</v>
      </c>
      <c r="G83" s="7">
        <v>29</v>
      </c>
      <c r="H83" s="7">
        <v>138</v>
      </c>
      <c r="I83" s="269">
        <v>24545.26</v>
      </c>
      <c r="J83" s="269"/>
      <c r="K83" s="7">
        <v>6</v>
      </c>
      <c r="L83" s="7">
        <v>270</v>
      </c>
      <c r="M83" s="7">
        <v>271</v>
      </c>
      <c r="N83" s="40">
        <v>61692</v>
      </c>
      <c r="O83" s="7">
        <v>189</v>
      </c>
      <c r="P83" s="7">
        <v>244</v>
      </c>
      <c r="Q83" s="40">
        <v>54875</v>
      </c>
      <c r="R83" s="7">
        <v>695</v>
      </c>
      <c r="S83" s="269">
        <v>397696</v>
      </c>
      <c r="T83" s="269"/>
      <c r="U83" s="60"/>
    </row>
    <row r="84" spans="1:21" s="1" customFormat="1" ht="15" customHeight="1">
      <c r="A84" s="60"/>
      <c r="B84" s="6" t="s">
        <v>2199</v>
      </c>
      <c r="C84" s="268">
        <v>4571</v>
      </c>
      <c r="D84" s="268"/>
      <c r="E84" s="7">
        <v>49874</v>
      </c>
      <c r="F84" s="40">
        <v>54596664</v>
      </c>
      <c r="G84" s="7">
        <v>138</v>
      </c>
      <c r="H84" s="7">
        <v>2667</v>
      </c>
      <c r="I84" s="269">
        <v>787119.81</v>
      </c>
      <c r="J84" s="269"/>
      <c r="K84" s="7">
        <v>433</v>
      </c>
      <c r="L84" s="7">
        <v>9</v>
      </c>
      <c r="M84" s="7">
        <v>9</v>
      </c>
      <c r="N84" s="40">
        <v>76944</v>
      </c>
      <c r="O84" s="7">
        <v>5</v>
      </c>
      <c r="P84" s="7">
        <v>5</v>
      </c>
      <c r="Q84" s="40">
        <v>39540</v>
      </c>
      <c r="R84" s="7">
        <v>4585</v>
      </c>
      <c r="S84" s="269">
        <v>54713148</v>
      </c>
      <c r="T84" s="269"/>
      <c r="U84" s="60"/>
    </row>
    <row r="85" spans="1:21" s="1" customFormat="1" ht="15" customHeight="1">
      <c r="A85" s="60"/>
      <c r="B85" s="6" t="s">
        <v>2200</v>
      </c>
      <c r="C85" s="268">
        <v>1426</v>
      </c>
      <c r="D85" s="268"/>
      <c r="E85" s="7">
        <v>20318</v>
      </c>
      <c r="F85" s="40">
        <v>8411193</v>
      </c>
      <c r="G85" s="7">
        <v>342</v>
      </c>
      <c r="H85" s="7">
        <v>3955</v>
      </c>
      <c r="I85" s="269">
        <v>1015637.1299999999</v>
      </c>
      <c r="J85" s="269"/>
      <c r="K85" s="7">
        <v>84</v>
      </c>
      <c r="L85" s="7">
        <v>54</v>
      </c>
      <c r="M85" s="7">
        <v>54</v>
      </c>
      <c r="N85" s="40">
        <v>144177</v>
      </c>
      <c r="O85" s="7">
        <v>36</v>
      </c>
      <c r="P85" s="7">
        <v>38</v>
      </c>
      <c r="Q85" s="40">
        <v>90873</v>
      </c>
      <c r="R85" s="7">
        <v>1516</v>
      </c>
      <c r="S85" s="269">
        <v>8646243</v>
      </c>
      <c r="T85" s="269"/>
      <c r="U85" s="60"/>
    </row>
    <row r="86" spans="1:21" s="1" customFormat="1" ht="15" customHeight="1">
      <c r="A86" s="60"/>
      <c r="B86" s="6" t="s">
        <v>2201</v>
      </c>
      <c r="C86" s="268">
        <v>1587</v>
      </c>
      <c r="D86" s="268"/>
      <c r="E86" s="7">
        <v>12500</v>
      </c>
      <c r="F86" s="40">
        <v>5690377</v>
      </c>
      <c r="G86" s="7">
        <v>4</v>
      </c>
      <c r="H86" s="7">
        <v>47</v>
      </c>
      <c r="I86" s="269">
        <v>7860.1</v>
      </c>
      <c r="J86" s="269"/>
      <c r="K86" s="7">
        <v>119</v>
      </c>
      <c r="L86" s="7">
        <v>197</v>
      </c>
      <c r="M86" s="7">
        <v>197</v>
      </c>
      <c r="N86" s="40">
        <v>582896</v>
      </c>
      <c r="O86" s="7">
        <v>385</v>
      </c>
      <c r="P86" s="7">
        <v>432</v>
      </c>
      <c r="Q86" s="40">
        <v>968756</v>
      </c>
      <c r="R86" s="7">
        <v>2169</v>
      </c>
      <c r="S86" s="269">
        <v>7242029</v>
      </c>
      <c r="T86" s="269"/>
      <c r="U86" s="60"/>
    </row>
    <row r="87" spans="1:21" s="1" customFormat="1" ht="15" customHeight="1">
      <c r="A87" s="60"/>
      <c r="B87" s="6" t="s">
        <v>2202</v>
      </c>
      <c r="C87" s="268">
        <v>4075</v>
      </c>
      <c r="D87" s="268"/>
      <c r="E87" s="7">
        <v>46716</v>
      </c>
      <c r="F87" s="40">
        <v>19004606</v>
      </c>
      <c r="G87" s="7">
        <v>71</v>
      </c>
      <c r="H87" s="7">
        <v>804</v>
      </c>
      <c r="I87" s="269">
        <v>128228.52000000002</v>
      </c>
      <c r="J87" s="269"/>
      <c r="K87" s="7">
        <v>110</v>
      </c>
      <c r="L87" s="7">
        <v>122</v>
      </c>
      <c r="M87" s="7">
        <v>230</v>
      </c>
      <c r="N87" s="40">
        <v>52738</v>
      </c>
      <c r="O87" s="7"/>
      <c r="P87" s="7"/>
      <c r="Q87" s="40"/>
      <c r="R87" s="7">
        <v>4197</v>
      </c>
      <c r="S87" s="269">
        <v>19057344</v>
      </c>
      <c r="T87" s="269"/>
      <c r="U87" s="60"/>
    </row>
    <row r="88" spans="1:21" s="1" customFormat="1" ht="15" customHeight="1">
      <c r="A88" s="60"/>
      <c r="B88" s="6" t="s">
        <v>2203</v>
      </c>
      <c r="C88" s="268">
        <v>2470</v>
      </c>
      <c r="D88" s="268"/>
      <c r="E88" s="7">
        <v>40394</v>
      </c>
      <c r="F88" s="40">
        <v>9753187</v>
      </c>
      <c r="G88" s="7">
        <v>541</v>
      </c>
      <c r="H88" s="7">
        <v>6441</v>
      </c>
      <c r="I88" s="269">
        <v>930055.7</v>
      </c>
      <c r="J88" s="269"/>
      <c r="K88" s="7">
        <v>185</v>
      </c>
      <c r="L88" s="7">
        <v>63</v>
      </c>
      <c r="M88" s="7">
        <v>121</v>
      </c>
      <c r="N88" s="40">
        <v>32049</v>
      </c>
      <c r="O88" s="7">
        <v>2</v>
      </c>
      <c r="P88" s="7">
        <v>16</v>
      </c>
      <c r="Q88" s="40">
        <v>3424</v>
      </c>
      <c r="R88" s="7">
        <v>2535</v>
      </c>
      <c r="S88" s="269">
        <v>9788660</v>
      </c>
      <c r="T88" s="269"/>
      <c r="U88" s="60"/>
    </row>
    <row r="89" spans="1:21" s="1" customFormat="1" ht="15" customHeight="1">
      <c r="A89" s="60"/>
      <c r="B89" s="6" t="s">
        <v>2204</v>
      </c>
      <c r="C89" s="268">
        <v>1306</v>
      </c>
      <c r="D89" s="268"/>
      <c r="E89" s="7">
        <v>17224</v>
      </c>
      <c r="F89" s="40">
        <v>4232540</v>
      </c>
      <c r="G89" s="7">
        <v>27</v>
      </c>
      <c r="H89" s="7">
        <v>321</v>
      </c>
      <c r="I89" s="269">
        <v>25963.47</v>
      </c>
      <c r="J89" s="269"/>
      <c r="K89" s="7">
        <v>101</v>
      </c>
      <c r="L89" s="7">
        <v>65</v>
      </c>
      <c r="M89" s="7">
        <v>110</v>
      </c>
      <c r="N89" s="40">
        <v>19077</v>
      </c>
      <c r="O89" s="7">
        <v>10</v>
      </c>
      <c r="P89" s="7">
        <v>17</v>
      </c>
      <c r="Q89" s="40">
        <v>2378</v>
      </c>
      <c r="R89" s="7">
        <v>1381</v>
      </c>
      <c r="S89" s="269">
        <v>4253995</v>
      </c>
      <c r="T89" s="269"/>
      <c r="U89" s="60"/>
    </row>
    <row r="90" spans="1:21" s="1" customFormat="1" ht="15" customHeight="1">
      <c r="A90" s="60"/>
      <c r="B90" s="6" t="s">
        <v>2205</v>
      </c>
      <c r="C90" s="268">
        <v>276</v>
      </c>
      <c r="D90" s="268"/>
      <c r="E90" s="7">
        <v>3403</v>
      </c>
      <c r="F90" s="40">
        <v>1139997</v>
      </c>
      <c r="G90" s="7">
        <v>11</v>
      </c>
      <c r="H90" s="7">
        <v>267</v>
      </c>
      <c r="I90" s="269">
        <v>42237.120000000003</v>
      </c>
      <c r="J90" s="269"/>
      <c r="K90" s="7">
        <v>26</v>
      </c>
      <c r="L90" s="7">
        <v>12</v>
      </c>
      <c r="M90" s="7">
        <v>18</v>
      </c>
      <c r="N90" s="40">
        <v>5057</v>
      </c>
      <c r="O90" s="7">
        <v>4</v>
      </c>
      <c r="P90" s="7">
        <v>6</v>
      </c>
      <c r="Q90" s="40">
        <v>1692</v>
      </c>
      <c r="R90" s="7">
        <v>292</v>
      </c>
      <c r="S90" s="269">
        <v>1146746</v>
      </c>
      <c r="T90" s="269"/>
      <c r="U90" s="60"/>
    </row>
    <row r="91" spans="1:21" s="1" customFormat="1" ht="15" customHeight="1">
      <c r="A91" s="60"/>
      <c r="B91" s="6" t="s">
        <v>2206</v>
      </c>
      <c r="C91" s="268">
        <v>5863</v>
      </c>
      <c r="D91" s="268"/>
      <c r="E91" s="7">
        <v>72914</v>
      </c>
      <c r="F91" s="40">
        <v>23305477</v>
      </c>
      <c r="G91" s="7">
        <v>104</v>
      </c>
      <c r="H91" s="7">
        <v>1002</v>
      </c>
      <c r="I91" s="269">
        <v>192874.48</v>
      </c>
      <c r="J91" s="269"/>
      <c r="K91" s="7">
        <v>395</v>
      </c>
      <c r="L91" s="7">
        <v>734</v>
      </c>
      <c r="M91" s="7">
        <v>1186</v>
      </c>
      <c r="N91" s="40">
        <v>445856</v>
      </c>
      <c r="O91" s="7">
        <v>374</v>
      </c>
      <c r="P91" s="7">
        <v>410</v>
      </c>
      <c r="Q91" s="40">
        <v>93991</v>
      </c>
      <c r="R91" s="7">
        <v>6971</v>
      </c>
      <c r="S91" s="269">
        <v>23845324</v>
      </c>
      <c r="T91" s="269"/>
      <c r="U91" s="60"/>
    </row>
    <row r="92" spans="1:21" s="1" customFormat="1" ht="15" customHeight="1">
      <c r="A92" s="60"/>
      <c r="B92" s="6" t="s">
        <v>2207</v>
      </c>
      <c r="C92" s="268">
        <v>522</v>
      </c>
      <c r="D92" s="268"/>
      <c r="E92" s="7">
        <v>3860</v>
      </c>
      <c r="F92" s="40">
        <v>1430365</v>
      </c>
      <c r="G92" s="7">
        <v>120</v>
      </c>
      <c r="H92" s="7">
        <v>707</v>
      </c>
      <c r="I92" s="269">
        <v>189933.58</v>
      </c>
      <c r="J92" s="269"/>
      <c r="K92" s="7">
        <v>1</v>
      </c>
      <c r="L92" s="7">
        <v>8</v>
      </c>
      <c r="M92" s="7">
        <v>9</v>
      </c>
      <c r="N92" s="40">
        <v>2629</v>
      </c>
      <c r="O92" s="7"/>
      <c r="P92" s="7"/>
      <c r="Q92" s="40"/>
      <c r="R92" s="7">
        <v>530</v>
      </c>
      <c r="S92" s="269">
        <v>1432994</v>
      </c>
      <c r="T92" s="269"/>
      <c r="U92" s="60"/>
    </row>
    <row r="93" spans="1:21" s="1" customFormat="1" ht="15" customHeight="1">
      <c r="A93" s="60"/>
      <c r="B93" s="6" t="s">
        <v>2208</v>
      </c>
      <c r="C93" s="268">
        <v>618</v>
      </c>
      <c r="D93" s="268"/>
      <c r="E93" s="7">
        <v>3405</v>
      </c>
      <c r="F93" s="40">
        <v>979272</v>
      </c>
      <c r="G93" s="7">
        <v>25</v>
      </c>
      <c r="H93" s="7">
        <v>114</v>
      </c>
      <c r="I93" s="269">
        <v>21086.839999999997</v>
      </c>
      <c r="J93" s="269"/>
      <c r="K93" s="7">
        <v>4</v>
      </c>
      <c r="L93" s="7">
        <v>188</v>
      </c>
      <c r="M93" s="7">
        <v>336</v>
      </c>
      <c r="N93" s="40">
        <v>104142</v>
      </c>
      <c r="O93" s="7"/>
      <c r="P93" s="7"/>
      <c r="Q93" s="40"/>
      <c r="R93" s="7">
        <v>806</v>
      </c>
      <c r="S93" s="269">
        <v>1083414</v>
      </c>
      <c r="T93" s="269"/>
      <c r="U93" s="60"/>
    </row>
    <row r="94" spans="1:21" s="1" customFormat="1" ht="15" customHeight="1">
      <c r="A94" s="60"/>
      <c r="B94" s="6" t="s">
        <v>2209</v>
      </c>
      <c r="C94" s="268">
        <v>1060</v>
      </c>
      <c r="D94" s="268"/>
      <c r="E94" s="7">
        <v>13795</v>
      </c>
      <c r="F94" s="40">
        <v>3131205</v>
      </c>
      <c r="G94" s="7">
        <v>300</v>
      </c>
      <c r="H94" s="7">
        <v>2754</v>
      </c>
      <c r="I94" s="269">
        <v>406457.38</v>
      </c>
      <c r="J94" s="269"/>
      <c r="K94" s="7">
        <v>82</v>
      </c>
      <c r="L94" s="7">
        <v>48</v>
      </c>
      <c r="M94" s="7">
        <v>83</v>
      </c>
      <c r="N94" s="40">
        <v>24633</v>
      </c>
      <c r="O94" s="7">
        <v>28</v>
      </c>
      <c r="P94" s="7">
        <v>49</v>
      </c>
      <c r="Q94" s="40">
        <v>10348</v>
      </c>
      <c r="R94" s="7">
        <v>1136</v>
      </c>
      <c r="S94" s="269">
        <v>3166186</v>
      </c>
      <c r="T94" s="269"/>
      <c r="U94" s="60"/>
    </row>
    <row r="95" spans="1:21" s="1" customFormat="1" ht="15" customHeight="1">
      <c r="A95" s="60"/>
      <c r="B95" s="6" t="s">
        <v>2210</v>
      </c>
      <c r="C95" s="268">
        <v>752</v>
      </c>
      <c r="D95" s="268"/>
      <c r="E95" s="7">
        <v>7064</v>
      </c>
      <c r="F95" s="40">
        <v>1712599</v>
      </c>
      <c r="G95" s="7">
        <v>12</v>
      </c>
      <c r="H95" s="7">
        <v>146</v>
      </c>
      <c r="I95" s="269">
        <v>13844.88</v>
      </c>
      <c r="J95" s="269"/>
      <c r="K95" s="7">
        <v>76</v>
      </c>
      <c r="L95" s="7">
        <v>83</v>
      </c>
      <c r="M95" s="7">
        <v>139</v>
      </c>
      <c r="N95" s="40">
        <v>51295</v>
      </c>
      <c r="O95" s="7">
        <v>46</v>
      </c>
      <c r="P95" s="7">
        <v>60</v>
      </c>
      <c r="Q95" s="40">
        <v>8808</v>
      </c>
      <c r="R95" s="7">
        <v>881</v>
      </c>
      <c r="S95" s="269">
        <v>1772702</v>
      </c>
      <c r="T95" s="269"/>
      <c r="U95" s="60"/>
    </row>
    <row r="96" spans="1:21" s="1" customFormat="1" ht="15" customHeight="1">
      <c r="A96" s="60"/>
      <c r="B96" s="6" t="s">
        <v>2211</v>
      </c>
      <c r="C96" s="268">
        <v>11086</v>
      </c>
      <c r="D96" s="268"/>
      <c r="E96" s="7">
        <v>128786</v>
      </c>
      <c r="F96" s="40">
        <v>41703277</v>
      </c>
      <c r="G96" s="7">
        <v>524</v>
      </c>
      <c r="H96" s="7">
        <v>4907</v>
      </c>
      <c r="I96" s="269">
        <v>1077514.6000000001</v>
      </c>
      <c r="J96" s="269"/>
      <c r="K96" s="7">
        <v>866</v>
      </c>
      <c r="L96" s="7">
        <v>830</v>
      </c>
      <c r="M96" s="7">
        <v>1548</v>
      </c>
      <c r="N96" s="40">
        <v>384787</v>
      </c>
      <c r="O96" s="7">
        <v>28</v>
      </c>
      <c r="P96" s="7">
        <v>55</v>
      </c>
      <c r="Q96" s="40">
        <v>13261</v>
      </c>
      <c r="R96" s="7">
        <v>11944</v>
      </c>
      <c r="S96" s="269">
        <v>42101325</v>
      </c>
      <c r="T96" s="269"/>
      <c r="U96" s="60"/>
    </row>
    <row r="97" spans="1:21" s="1" customFormat="1" ht="15" customHeight="1">
      <c r="A97" s="60"/>
      <c r="B97" s="6" t="s">
        <v>2212</v>
      </c>
      <c r="C97" s="268">
        <v>8885</v>
      </c>
      <c r="D97" s="268"/>
      <c r="E97" s="7">
        <v>88447</v>
      </c>
      <c r="F97" s="40">
        <v>27362722</v>
      </c>
      <c r="G97" s="7">
        <v>352</v>
      </c>
      <c r="H97" s="7">
        <v>2796</v>
      </c>
      <c r="I97" s="269">
        <v>425169.92999999993</v>
      </c>
      <c r="J97" s="269"/>
      <c r="K97" s="7">
        <v>566</v>
      </c>
      <c r="L97" s="7">
        <v>273</v>
      </c>
      <c r="M97" s="7">
        <v>469</v>
      </c>
      <c r="N97" s="40">
        <v>115635</v>
      </c>
      <c r="O97" s="7">
        <v>36</v>
      </c>
      <c r="P97" s="7">
        <v>208</v>
      </c>
      <c r="Q97" s="40">
        <v>46353</v>
      </c>
      <c r="R97" s="7">
        <v>9194</v>
      </c>
      <c r="S97" s="269">
        <v>27524710</v>
      </c>
      <c r="T97" s="269"/>
      <c r="U97" s="60"/>
    </row>
    <row r="98" spans="1:21" s="1" customFormat="1" ht="15" customHeight="1">
      <c r="A98" s="60"/>
      <c r="B98" s="6" t="s">
        <v>2213</v>
      </c>
      <c r="C98" s="268">
        <v>11754</v>
      </c>
      <c r="D98" s="268"/>
      <c r="E98" s="7">
        <v>145056</v>
      </c>
      <c r="F98" s="40">
        <v>38821141</v>
      </c>
      <c r="G98" s="7">
        <v>2784</v>
      </c>
      <c r="H98" s="7">
        <v>22196</v>
      </c>
      <c r="I98" s="269">
        <v>3202345.2799999993</v>
      </c>
      <c r="J98" s="269"/>
      <c r="K98" s="7">
        <v>529</v>
      </c>
      <c r="L98" s="7">
        <v>356</v>
      </c>
      <c r="M98" s="7">
        <v>671</v>
      </c>
      <c r="N98" s="40">
        <v>138756</v>
      </c>
      <c r="O98" s="7">
        <v>2</v>
      </c>
      <c r="P98" s="7">
        <v>4</v>
      </c>
      <c r="Q98" s="40">
        <v>829</v>
      </c>
      <c r="R98" s="7">
        <v>12112</v>
      </c>
      <c r="S98" s="269">
        <v>38960726</v>
      </c>
      <c r="T98" s="269"/>
      <c r="U98" s="60"/>
    </row>
    <row r="99" spans="1:21" s="1" customFormat="1" ht="15" customHeight="1">
      <c r="A99" s="60"/>
      <c r="B99" s="6" t="s">
        <v>2214</v>
      </c>
      <c r="C99" s="268">
        <v>6781</v>
      </c>
      <c r="D99" s="268"/>
      <c r="E99" s="7">
        <v>63184</v>
      </c>
      <c r="F99" s="40">
        <v>16914488</v>
      </c>
      <c r="G99" s="7">
        <v>216</v>
      </c>
      <c r="H99" s="7">
        <v>1376</v>
      </c>
      <c r="I99" s="269">
        <v>154244.59999999998</v>
      </c>
      <c r="J99" s="269"/>
      <c r="K99" s="7">
        <v>203</v>
      </c>
      <c r="L99" s="7">
        <v>231</v>
      </c>
      <c r="M99" s="7">
        <v>403</v>
      </c>
      <c r="N99" s="40">
        <v>74170</v>
      </c>
      <c r="O99" s="7">
        <v>14</v>
      </c>
      <c r="P99" s="7">
        <v>20</v>
      </c>
      <c r="Q99" s="40">
        <v>3309</v>
      </c>
      <c r="R99" s="7">
        <v>7026</v>
      </c>
      <c r="S99" s="269">
        <v>16991967</v>
      </c>
      <c r="T99" s="269"/>
      <c r="U99" s="60"/>
    </row>
    <row r="100" spans="1:21" s="1" customFormat="1" ht="15" customHeight="1">
      <c r="A100" s="60"/>
      <c r="B100" s="6" t="s">
        <v>2215</v>
      </c>
      <c r="C100" s="268">
        <v>4291</v>
      </c>
      <c r="D100" s="268"/>
      <c r="E100" s="7">
        <v>22799</v>
      </c>
      <c r="F100" s="40">
        <v>11459715</v>
      </c>
      <c r="G100" s="7">
        <v>53</v>
      </c>
      <c r="H100" s="7">
        <v>340</v>
      </c>
      <c r="I100" s="269">
        <v>67684.139999999985</v>
      </c>
      <c r="J100" s="269"/>
      <c r="K100" s="7">
        <v>88</v>
      </c>
      <c r="L100" s="7">
        <v>365</v>
      </c>
      <c r="M100" s="7">
        <v>633</v>
      </c>
      <c r="N100" s="40">
        <v>204397</v>
      </c>
      <c r="O100" s="7">
        <v>3</v>
      </c>
      <c r="P100" s="7">
        <v>5</v>
      </c>
      <c r="Q100" s="40">
        <v>1606</v>
      </c>
      <c r="R100" s="7">
        <v>4659</v>
      </c>
      <c r="S100" s="269">
        <v>11665718</v>
      </c>
      <c r="T100" s="269"/>
      <c r="U100" s="60"/>
    </row>
    <row r="101" spans="1:21" s="1" customFormat="1" ht="15" customHeight="1">
      <c r="A101" s="60"/>
      <c r="B101" s="6" t="s">
        <v>2216</v>
      </c>
      <c r="C101" s="268">
        <v>558</v>
      </c>
      <c r="D101" s="268"/>
      <c r="E101" s="7">
        <v>7310</v>
      </c>
      <c r="F101" s="40">
        <v>2232775</v>
      </c>
      <c r="G101" s="7">
        <v>154</v>
      </c>
      <c r="H101" s="7">
        <v>1383</v>
      </c>
      <c r="I101" s="269">
        <v>212959.80999999994</v>
      </c>
      <c r="J101" s="269"/>
      <c r="K101" s="7">
        <v>36</v>
      </c>
      <c r="L101" s="7">
        <v>32</v>
      </c>
      <c r="M101" s="7">
        <v>62</v>
      </c>
      <c r="N101" s="40">
        <v>26089</v>
      </c>
      <c r="O101" s="7">
        <v>1</v>
      </c>
      <c r="P101" s="7">
        <v>1</v>
      </c>
      <c r="Q101" s="40">
        <v>228</v>
      </c>
      <c r="R101" s="7">
        <v>591</v>
      </c>
      <c r="S101" s="269">
        <v>2259092</v>
      </c>
      <c r="T101" s="269"/>
      <c r="U101" s="60"/>
    </row>
    <row r="102" spans="1:21" s="1" customFormat="1" ht="15" customHeight="1">
      <c r="A102" s="60"/>
      <c r="B102" s="6" t="s">
        <v>2217</v>
      </c>
      <c r="C102" s="268">
        <v>484</v>
      </c>
      <c r="D102" s="268"/>
      <c r="E102" s="7">
        <v>4525</v>
      </c>
      <c r="F102" s="40">
        <v>1248245</v>
      </c>
      <c r="G102" s="7">
        <v>4</v>
      </c>
      <c r="H102" s="7">
        <v>60</v>
      </c>
      <c r="I102" s="269">
        <v>10552.08</v>
      </c>
      <c r="J102" s="269"/>
      <c r="K102" s="7">
        <v>21</v>
      </c>
      <c r="L102" s="7">
        <v>66</v>
      </c>
      <c r="M102" s="7">
        <v>115</v>
      </c>
      <c r="N102" s="40">
        <v>43866</v>
      </c>
      <c r="O102" s="7">
        <v>131</v>
      </c>
      <c r="P102" s="7">
        <v>143</v>
      </c>
      <c r="Q102" s="40">
        <v>27119</v>
      </c>
      <c r="R102" s="7">
        <v>681</v>
      </c>
      <c r="S102" s="269">
        <v>1319230</v>
      </c>
      <c r="T102" s="269"/>
      <c r="U102" s="60"/>
    </row>
    <row r="103" spans="1:21" s="1" customFormat="1" ht="15" customHeight="1">
      <c r="A103" s="60"/>
      <c r="B103" s="6" t="s">
        <v>2218</v>
      </c>
      <c r="C103" s="268">
        <v>476</v>
      </c>
      <c r="D103" s="268"/>
      <c r="E103" s="7">
        <v>4758</v>
      </c>
      <c r="F103" s="40">
        <v>1806470</v>
      </c>
      <c r="G103" s="7">
        <v>120</v>
      </c>
      <c r="H103" s="7">
        <v>846</v>
      </c>
      <c r="I103" s="269">
        <v>161541.02000000002</v>
      </c>
      <c r="J103" s="269"/>
      <c r="K103" s="7">
        <v>32</v>
      </c>
      <c r="L103" s="7">
        <v>35</v>
      </c>
      <c r="M103" s="7">
        <v>57</v>
      </c>
      <c r="N103" s="40">
        <v>18024</v>
      </c>
      <c r="O103" s="7">
        <v>1</v>
      </c>
      <c r="P103" s="7">
        <v>1</v>
      </c>
      <c r="Q103" s="40">
        <v>255</v>
      </c>
      <c r="R103" s="7">
        <v>512</v>
      </c>
      <c r="S103" s="269">
        <v>1824749</v>
      </c>
      <c r="T103" s="269"/>
      <c r="U103" s="60"/>
    </row>
    <row r="104" spans="1:21" s="1" customFormat="1" ht="15" customHeight="1">
      <c r="A104" s="60"/>
      <c r="B104" s="6" t="s">
        <v>2219</v>
      </c>
      <c r="C104" s="268">
        <v>1005</v>
      </c>
      <c r="D104" s="268"/>
      <c r="E104" s="7">
        <v>6005</v>
      </c>
      <c r="F104" s="40">
        <v>2090805</v>
      </c>
      <c r="G104" s="7">
        <v>21</v>
      </c>
      <c r="H104" s="7">
        <v>80</v>
      </c>
      <c r="I104" s="269">
        <v>12910.059999999998</v>
      </c>
      <c r="J104" s="269"/>
      <c r="K104" s="7">
        <v>47</v>
      </c>
      <c r="L104" s="7">
        <v>174</v>
      </c>
      <c r="M104" s="7">
        <v>302</v>
      </c>
      <c r="N104" s="40">
        <v>79004</v>
      </c>
      <c r="O104" s="7">
        <v>4</v>
      </c>
      <c r="P104" s="7">
        <v>4</v>
      </c>
      <c r="Q104" s="40">
        <v>900</v>
      </c>
      <c r="R104" s="7">
        <v>1183</v>
      </c>
      <c r="S104" s="269">
        <v>2170709</v>
      </c>
      <c r="T104" s="269"/>
      <c r="U104" s="60"/>
    </row>
    <row r="105" spans="1:21" s="1" customFormat="1" ht="15" customHeight="1">
      <c r="A105" s="60"/>
      <c r="B105" s="6" t="s">
        <v>2220</v>
      </c>
      <c r="C105" s="268">
        <v>1395</v>
      </c>
      <c r="D105" s="268"/>
      <c r="E105" s="7">
        <v>13372</v>
      </c>
      <c r="F105" s="40">
        <v>3865625</v>
      </c>
      <c r="G105" s="7">
        <v>354</v>
      </c>
      <c r="H105" s="7">
        <v>2194</v>
      </c>
      <c r="I105" s="269">
        <v>327733.19999999995</v>
      </c>
      <c r="J105" s="269"/>
      <c r="K105" s="7">
        <v>31</v>
      </c>
      <c r="L105" s="7">
        <v>48</v>
      </c>
      <c r="M105" s="7">
        <v>83</v>
      </c>
      <c r="N105" s="40">
        <v>19192</v>
      </c>
      <c r="O105" s="7">
        <v>4</v>
      </c>
      <c r="P105" s="7">
        <v>4</v>
      </c>
      <c r="Q105" s="40">
        <v>794</v>
      </c>
      <c r="R105" s="7">
        <v>1447</v>
      </c>
      <c r="S105" s="269">
        <v>3885611</v>
      </c>
      <c r="T105" s="269"/>
      <c r="U105" s="60"/>
    </row>
    <row r="106" spans="1:21" s="1" customFormat="1" ht="15" customHeight="1">
      <c r="A106" s="60"/>
      <c r="B106" s="6" t="s">
        <v>2221</v>
      </c>
      <c r="C106" s="268">
        <v>1876</v>
      </c>
      <c r="D106" s="268"/>
      <c r="E106" s="7">
        <v>13473</v>
      </c>
      <c r="F106" s="40">
        <v>3768653</v>
      </c>
      <c r="G106" s="7">
        <v>54</v>
      </c>
      <c r="H106" s="7">
        <v>245</v>
      </c>
      <c r="I106" s="269">
        <v>32449.94</v>
      </c>
      <c r="J106" s="269"/>
      <c r="K106" s="7">
        <v>40</v>
      </c>
      <c r="L106" s="7">
        <v>136</v>
      </c>
      <c r="M106" s="7">
        <v>214</v>
      </c>
      <c r="N106" s="40">
        <v>49193</v>
      </c>
      <c r="O106" s="7">
        <v>27</v>
      </c>
      <c r="P106" s="7">
        <v>40</v>
      </c>
      <c r="Q106" s="40">
        <v>7412</v>
      </c>
      <c r="R106" s="7">
        <v>2039</v>
      </c>
      <c r="S106" s="269">
        <v>3825258</v>
      </c>
      <c r="T106" s="269"/>
      <c r="U106" s="60"/>
    </row>
    <row r="107" spans="1:21" s="1" customFormat="1" ht="15" customHeight="1">
      <c r="A107" s="60"/>
      <c r="B107" s="6" t="s">
        <v>2222</v>
      </c>
      <c r="C107" s="268">
        <v>5484</v>
      </c>
      <c r="D107" s="268"/>
      <c r="E107" s="7">
        <v>27644</v>
      </c>
      <c r="F107" s="40">
        <v>15408336</v>
      </c>
      <c r="G107" s="7">
        <v>89</v>
      </c>
      <c r="H107" s="7">
        <v>455</v>
      </c>
      <c r="I107" s="269">
        <v>128606.57999999999</v>
      </c>
      <c r="J107" s="269"/>
      <c r="K107" s="7">
        <v>166</v>
      </c>
      <c r="L107" s="7">
        <v>1010</v>
      </c>
      <c r="M107" s="7">
        <v>1749</v>
      </c>
      <c r="N107" s="40">
        <v>670965</v>
      </c>
      <c r="O107" s="7">
        <v>8</v>
      </c>
      <c r="P107" s="7">
        <v>13</v>
      </c>
      <c r="Q107" s="40">
        <v>3997</v>
      </c>
      <c r="R107" s="7">
        <v>6502</v>
      </c>
      <c r="S107" s="269">
        <v>16083298</v>
      </c>
      <c r="T107" s="269"/>
      <c r="U107" s="60"/>
    </row>
    <row r="108" spans="1:21" s="1" customFormat="1" ht="15" customHeight="1">
      <c r="A108" s="60"/>
      <c r="B108" s="6" t="s">
        <v>2223</v>
      </c>
      <c r="C108" s="268">
        <v>566</v>
      </c>
      <c r="D108" s="268"/>
      <c r="E108" s="7">
        <v>5592</v>
      </c>
      <c r="F108" s="40">
        <v>1675700</v>
      </c>
      <c r="G108" s="7">
        <v>127</v>
      </c>
      <c r="H108" s="7">
        <v>1168</v>
      </c>
      <c r="I108" s="269">
        <v>136518.69</v>
      </c>
      <c r="J108" s="269"/>
      <c r="K108" s="7">
        <v>47</v>
      </c>
      <c r="L108" s="7">
        <v>95</v>
      </c>
      <c r="M108" s="7">
        <v>171</v>
      </c>
      <c r="N108" s="40">
        <v>36217</v>
      </c>
      <c r="O108" s="7">
        <v>2</v>
      </c>
      <c r="P108" s="7">
        <v>2</v>
      </c>
      <c r="Q108" s="40">
        <v>358</v>
      </c>
      <c r="R108" s="7">
        <v>663</v>
      </c>
      <c r="S108" s="269">
        <v>1712275</v>
      </c>
      <c r="T108" s="269"/>
      <c r="U108" s="60"/>
    </row>
    <row r="109" spans="1:21" s="1" customFormat="1" ht="15" customHeight="1">
      <c r="A109" s="60"/>
      <c r="B109" s="6" t="s">
        <v>2224</v>
      </c>
      <c r="C109" s="268">
        <v>681</v>
      </c>
      <c r="D109" s="268"/>
      <c r="E109" s="7">
        <v>3946</v>
      </c>
      <c r="F109" s="40">
        <v>1130704</v>
      </c>
      <c r="G109" s="7">
        <v>11</v>
      </c>
      <c r="H109" s="7">
        <v>58</v>
      </c>
      <c r="I109" s="269">
        <v>6836.09</v>
      </c>
      <c r="J109" s="269"/>
      <c r="K109" s="7">
        <v>19</v>
      </c>
      <c r="L109" s="7">
        <v>385</v>
      </c>
      <c r="M109" s="7">
        <v>594</v>
      </c>
      <c r="N109" s="40">
        <v>121329</v>
      </c>
      <c r="O109" s="7">
        <v>118</v>
      </c>
      <c r="P109" s="7">
        <v>135</v>
      </c>
      <c r="Q109" s="40">
        <v>22446</v>
      </c>
      <c r="R109" s="7">
        <v>1184</v>
      </c>
      <c r="S109" s="269">
        <v>1274479</v>
      </c>
      <c r="T109" s="269"/>
      <c r="U109" s="60"/>
    </row>
    <row r="110" spans="1:21" s="1" customFormat="1" ht="15" customHeight="1">
      <c r="A110" s="60"/>
      <c r="B110" s="6" t="s">
        <v>2225</v>
      </c>
      <c r="C110" s="268">
        <v>424</v>
      </c>
      <c r="D110" s="268"/>
      <c r="E110" s="7">
        <v>4136</v>
      </c>
      <c r="F110" s="40">
        <v>1474565</v>
      </c>
      <c r="G110" s="7">
        <v>121</v>
      </c>
      <c r="H110" s="7">
        <v>928</v>
      </c>
      <c r="I110" s="269">
        <v>122987.93</v>
      </c>
      <c r="J110" s="269"/>
      <c r="K110" s="7">
        <v>21</v>
      </c>
      <c r="L110" s="7">
        <v>59</v>
      </c>
      <c r="M110" s="7">
        <v>104</v>
      </c>
      <c r="N110" s="40">
        <v>27971</v>
      </c>
      <c r="O110" s="7">
        <v>348</v>
      </c>
      <c r="P110" s="7">
        <v>374</v>
      </c>
      <c r="Q110" s="40">
        <v>84704</v>
      </c>
      <c r="R110" s="7">
        <v>831</v>
      </c>
      <c r="S110" s="269">
        <v>1587240</v>
      </c>
      <c r="T110" s="269"/>
      <c r="U110" s="60"/>
    </row>
    <row r="111" spans="1:21" s="1" customFormat="1" ht="15" customHeight="1">
      <c r="A111" s="60"/>
      <c r="B111" s="6" t="s">
        <v>2226</v>
      </c>
      <c r="C111" s="268">
        <v>495</v>
      </c>
      <c r="D111" s="268"/>
      <c r="E111" s="7">
        <v>3410</v>
      </c>
      <c r="F111" s="40">
        <v>950628</v>
      </c>
      <c r="G111" s="7">
        <v>24</v>
      </c>
      <c r="H111" s="7">
        <v>195</v>
      </c>
      <c r="I111" s="269">
        <v>33542.299999999996</v>
      </c>
      <c r="J111" s="269"/>
      <c r="K111" s="7">
        <v>15</v>
      </c>
      <c r="L111" s="7">
        <v>215</v>
      </c>
      <c r="M111" s="7">
        <v>338</v>
      </c>
      <c r="N111" s="40">
        <v>65490</v>
      </c>
      <c r="O111" s="7">
        <v>215</v>
      </c>
      <c r="P111" s="7">
        <v>279</v>
      </c>
      <c r="Q111" s="40">
        <v>53650</v>
      </c>
      <c r="R111" s="7">
        <v>925</v>
      </c>
      <c r="S111" s="269">
        <v>1069768</v>
      </c>
      <c r="T111" s="269"/>
      <c r="U111" s="60"/>
    </row>
    <row r="112" spans="1:21" s="1" customFormat="1" ht="15" customHeight="1">
      <c r="A112" s="60"/>
      <c r="B112" s="6" t="s">
        <v>2227</v>
      </c>
      <c r="C112" s="268">
        <v>81</v>
      </c>
      <c r="D112" s="268"/>
      <c r="E112" s="7">
        <v>4130</v>
      </c>
      <c r="F112" s="40">
        <v>4754400</v>
      </c>
      <c r="G112" s="7">
        <v>16</v>
      </c>
      <c r="H112" s="7">
        <v>523</v>
      </c>
      <c r="I112" s="269">
        <v>463915.16</v>
      </c>
      <c r="J112" s="269"/>
      <c r="K112" s="7"/>
      <c r="L112" s="7"/>
      <c r="M112" s="7"/>
      <c r="N112" s="40"/>
      <c r="O112" s="7"/>
      <c r="P112" s="7"/>
      <c r="Q112" s="40"/>
      <c r="R112" s="7">
        <v>81</v>
      </c>
      <c r="S112" s="269">
        <v>4754400</v>
      </c>
      <c r="T112" s="269"/>
      <c r="U112" s="60"/>
    </row>
    <row r="113" spans="1:21" s="1" customFormat="1" ht="15" customHeight="1">
      <c r="A113" s="60"/>
      <c r="B113" s="6" t="s">
        <v>2228</v>
      </c>
      <c r="C113" s="268">
        <v>3752</v>
      </c>
      <c r="D113" s="268"/>
      <c r="E113" s="7">
        <v>51827</v>
      </c>
      <c r="F113" s="40">
        <v>92113385</v>
      </c>
      <c r="G113" s="7">
        <v>177</v>
      </c>
      <c r="H113" s="7">
        <v>2107</v>
      </c>
      <c r="I113" s="269">
        <v>1693606.63</v>
      </c>
      <c r="J113" s="269"/>
      <c r="K113" s="7">
        <v>53</v>
      </c>
      <c r="L113" s="7"/>
      <c r="M113" s="7"/>
      <c r="N113" s="40"/>
      <c r="O113" s="7"/>
      <c r="P113" s="7"/>
      <c r="Q113" s="40"/>
      <c r="R113" s="7">
        <v>3752</v>
      </c>
      <c r="S113" s="269">
        <v>92113385</v>
      </c>
      <c r="T113" s="269"/>
      <c r="U113" s="60"/>
    </row>
    <row r="114" spans="1:21" s="1" customFormat="1" ht="15" customHeight="1">
      <c r="A114" s="60"/>
      <c r="B114" s="6" t="s">
        <v>2229</v>
      </c>
      <c r="C114" s="268">
        <v>2041</v>
      </c>
      <c r="D114" s="268"/>
      <c r="E114" s="7">
        <v>29287</v>
      </c>
      <c r="F114" s="40">
        <v>40292317</v>
      </c>
      <c r="G114" s="7">
        <v>169</v>
      </c>
      <c r="H114" s="7">
        <v>2855</v>
      </c>
      <c r="I114" s="269">
        <v>2018138.96</v>
      </c>
      <c r="J114" s="269"/>
      <c r="K114" s="7">
        <v>204</v>
      </c>
      <c r="L114" s="7"/>
      <c r="M114" s="7"/>
      <c r="N114" s="40"/>
      <c r="O114" s="7"/>
      <c r="P114" s="7"/>
      <c r="Q114" s="40"/>
      <c r="R114" s="7">
        <v>2041</v>
      </c>
      <c r="S114" s="269">
        <v>40292317</v>
      </c>
      <c r="T114" s="269"/>
      <c r="U114" s="60"/>
    </row>
    <row r="115" spans="1:21" s="1" customFormat="1" ht="15" customHeight="1">
      <c r="A115" s="60"/>
      <c r="B115" s="6" t="s">
        <v>2230</v>
      </c>
      <c r="C115" s="268">
        <v>53</v>
      </c>
      <c r="D115" s="268"/>
      <c r="E115" s="7">
        <v>1071</v>
      </c>
      <c r="F115" s="40">
        <v>1077216</v>
      </c>
      <c r="G115" s="7">
        <v>2</v>
      </c>
      <c r="H115" s="7">
        <v>77</v>
      </c>
      <c r="I115" s="269">
        <v>42206.63</v>
      </c>
      <c r="J115" s="269"/>
      <c r="K115" s="7">
        <v>4</v>
      </c>
      <c r="L115" s="7"/>
      <c r="M115" s="7"/>
      <c r="N115" s="40"/>
      <c r="O115" s="7"/>
      <c r="P115" s="7"/>
      <c r="Q115" s="40"/>
      <c r="R115" s="7">
        <v>53</v>
      </c>
      <c r="S115" s="269">
        <v>1077216</v>
      </c>
      <c r="T115" s="269"/>
      <c r="U115" s="60"/>
    </row>
    <row r="116" spans="1:21" s="1" customFormat="1" ht="15" customHeight="1">
      <c r="A116" s="60"/>
      <c r="B116" s="6" t="s">
        <v>2231</v>
      </c>
      <c r="C116" s="268">
        <v>846</v>
      </c>
      <c r="D116" s="268"/>
      <c r="E116" s="7">
        <v>12344</v>
      </c>
      <c r="F116" s="40">
        <v>14985016</v>
      </c>
      <c r="G116" s="7">
        <v>64</v>
      </c>
      <c r="H116" s="7">
        <v>1025</v>
      </c>
      <c r="I116" s="269">
        <v>578510.68999999994</v>
      </c>
      <c r="J116" s="269"/>
      <c r="K116" s="7">
        <v>48</v>
      </c>
      <c r="L116" s="7"/>
      <c r="M116" s="7"/>
      <c r="N116" s="40"/>
      <c r="O116" s="7"/>
      <c r="P116" s="7"/>
      <c r="Q116" s="40"/>
      <c r="R116" s="7">
        <v>846</v>
      </c>
      <c r="S116" s="269">
        <v>14985016</v>
      </c>
      <c r="T116" s="269"/>
      <c r="U116" s="60"/>
    </row>
    <row r="117" spans="1:21" s="1" customFormat="1" ht="15" customHeight="1">
      <c r="A117" s="60"/>
      <c r="B117" s="6" t="s">
        <v>2232</v>
      </c>
      <c r="C117" s="268">
        <v>2080</v>
      </c>
      <c r="D117" s="268"/>
      <c r="E117" s="7">
        <v>31421</v>
      </c>
      <c r="F117" s="40">
        <v>31564492</v>
      </c>
      <c r="G117" s="7">
        <v>541</v>
      </c>
      <c r="H117" s="7">
        <v>7422</v>
      </c>
      <c r="I117" s="269">
        <v>3126992.4399999995</v>
      </c>
      <c r="J117" s="269"/>
      <c r="K117" s="7">
        <v>110</v>
      </c>
      <c r="L117" s="7">
        <v>15</v>
      </c>
      <c r="M117" s="7">
        <v>15</v>
      </c>
      <c r="N117" s="40">
        <v>85905</v>
      </c>
      <c r="O117" s="7"/>
      <c r="P117" s="7"/>
      <c r="Q117" s="40"/>
      <c r="R117" s="7">
        <v>2095</v>
      </c>
      <c r="S117" s="269">
        <v>31650397</v>
      </c>
      <c r="T117" s="269"/>
      <c r="U117" s="60"/>
    </row>
    <row r="118" spans="1:21" s="1" customFormat="1" ht="15" customHeight="1">
      <c r="A118" s="60"/>
      <c r="B118" s="6" t="s">
        <v>2233</v>
      </c>
      <c r="C118" s="268">
        <v>2713</v>
      </c>
      <c r="D118" s="268"/>
      <c r="E118" s="7">
        <v>23510</v>
      </c>
      <c r="F118" s="40">
        <v>24704120</v>
      </c>
      <c r="G118" s="7">
        <v>78</v>
      </c>
      <c r="H118" s="7">
        <v>773</v>
      </c>
      <c r="I118" s="269">
        <v>208552.65000000002</v>
      </c>
      <c r="J118" s="269"/>
      <c r="K118" s="7">
        <v>105</v>
      </c>
      <c r="L118" s="7">
        <v>77</v>
      </c>
      <c r="M118" s="7">
        <v>77</v>
      </c>
      <c r="N118" s="40">
        <v>450691</v>
      </c>
      <c r="O118" s="7">
        <v>5</v>
      </c>
      <c r="P118" s="7">
        <v>5</v>
      </c>
      <c r="Q118" s="40">
        <v>32975</v>
      </c>
      <c r="R118" s="7">
        <v>2795</v>
      </c>
      <c r="S118" s="269">
        <v>25187786</v>
      </c>
      <c r="T118" s="269"/>
      <c r="U118" s="60"/>
    </row>
    <row r="119" spans="1:21" s="1" customFormat="1" ht="15" customHeight="1">
      <c r="A119" s="60"/>
      <c r="B119" s="6" t="s">
        <v>2234</v>
      </c>
      <c r="C119" s="268">
        <v>1522</v>
      </c>
      <c r="D119" s="268"/>
      <c r="E119" s="7">
        <v>25404</v>
      </c>
      <c r="F119" s="40">
        <v>14758248</v>
      </c>
      <c r="G119" s="7">
        <v>17</v>
      </c>
      <c r="H119" s="7">
        <v>143</v>
      </c>
      <c r="I119" s="269">
        <v>39754.06</v>
      </c>
      <c r="J119" s="269"/>
      <c r="K119" s="7">
        <v>255</v>
      </c>
      <c r="L119" s="7">
        <v>6</v>
      </c>
      <c r="M119" s="7">
        <v>6</v>
      </c>
      <c r="N119" s="40">
        <v>43812</v>
      </c>
      <c r="O119" s="7">
        <v>2</v>
      </c>
      <c r="P119" s="7">
        <v>2</v>
      </c>
      <c r="Q119" s="40">
        <v>14604</v>
      </c>
      <c r="R119" s="7">
        <v>1530</v>
      </c>
      <c r="S119" s="269">
        <v>14816664</v>
      </c>
      <c r="T119" s="269"/>
      <c r="U119" s="60"/>
    </row>
    <row r="120" spans="1:21" s="1" customFormat="1" ht="15" customHeight="1">
      <c r="A120" s="60"/>
      <c r="B120" s="6" t="s">
        <v>2235</v>
      </c>
      <c r="C120" s="268">
        <v>604</v>
      </c>
      <c r="D120" s="268"/>
      <c r="E120" s="7">
        <v>6329</v>
      </c>
      <c r="F120" s="40">
        <v>3218877</v>
      </c>
      <c r="G120" s="7">
        <v>6</v>
      </c>
      <c r="H120" s="7">
        <v>55</v>
      </c>
      <c r="I120" s="269">
        <v>11534.899999999998</v>
      </c>
      <c r="J120" s="269"/>
      <c r="K120" s="7">
        <v>87</v>
      </c>
      <c r="L120" s="7">
        <v>125</v>
      </c>
      <c r="M120" s="7">
        <v>125</v>
      </c>
      <c r="N120" s="40">
        <v>509414</v>
      </c>
      <c r="O120" s="7">
        <v>58</v>
      </c>
      <c r="P120" s="7">
        <v>58</v>
      </c>
      <c r="Q120" s="40">
        <v>230068</v>
      </c>
      <c r="R120" s="7">
        <v>787</v>
      </c>
      <c r="S120" s="269">
        <v>3958359</v>
      </c>
      <c r="T120" s="269"/>
      <c r="U120" s="60"/>
    </row>
    <row r="121" spans="1:21" s="1" customFormat="1" ht="15" customHeight="1">
      <c r="A121" s="60"/>
      <c r="B121" s="6" t="s">
        <v>2236</v>
      </c>
      <c r="C121" s="268">
        <v>652</v>
      </c>
      <c r="D121" s="268"/>
      <c r="E121" s="7">
        <v>4226</v>
      </c>
      <c r="F121" s="40">
        <v>2640526</v>
      </c>
      <c r="G121" s="7">
        <v>3</v>
      </c>
      <c r="H121" s="7">
        <v>18</v>
      </c>
      <c r="I121" s="269">
        <v>4028.34</v>
      </c>
      <c r="J121" s="269"/>
      <c r="K121" s="7">
        <v>109</v>
      </c>
      <c r="L121" s="7">
        <v>249</v>
      </c>
      <c r="M121" s="7">
        <v>249</v>
      </c>
      <c r="N121" s="40">
        <v>770340</v>
      </c>
      <c r="O121" s="7">
        <v>273</v>
      </c>
      <c r="P121" s="7">
        <v>274</v>
      </c>
      <c r="Q121" s="40">
        <v>821840</v>
      </c>
      <c r="R121" s="7">
        <v>1174</v>
      </c>
      <c r="S121" s="269">
        <v>4232706</v>
      </c>
      <c r="T121" s="269"/>
      <c r="U121" s="60"/>
    </row>
    <row r="122" spans="1:21" s="1" customFormat="1" ht="15" customHeight="1">
      <c r="A122" s="60"/>
      <c r="B122" s="6" t="s">
        <v>2237</v>
      </c>
      <c r="C122" s="268">
        <v>854</v>
      </c>
      <c r="D122" s="268"/>
      <c r="E122" s="7">
        <v>3938</v>
      </c>
      <c r="F122" s="40">
        <v>4885397</v>
      </c>
      <c r="G122" s="7">
        <v>207</v>
      </c>
      <c r="H122" s="7">
        <v>1591</v>
      </c>
      <c r="I122" s="269">
        <v>777638.68</v>
      </c>
      <c r="J122" s="269"/>
      <c r="K122" s="7">
        <v>11</v>
      </c>
      <c r="L122" s="7">
        <v>1129</v>
      </c>
      <c r="M122" s="7">
        <v>1129</v>
      </c>
      <c r="N122" s="40">
        <v>5227371</v>
      </c>
      <c r="O122" s="7">
        <v>1145</v>
      </c>
      <c r="P122" s="7">
        <v>1153</v>
      </c>
      <c r="Q122" s="40">
        <v>5278170</v>
      </c>
      <c r="R122" s="7">
        <v>3128</v>
      </c>
      <c r="S122" s="269">
        <v>15390938</v>
      </c>
      <c r="T122" s="269"/>
      <c r="U122" s="60"/>
    </row>
    <row r="123" spans="1:21" s="1" customFormat="1" ht="15" customHeight="1">
      <c r="A123" s="60"/>
      <c r="B123" s="6" t="s">
        <v>2238</v>
      </c>
      <c r="C123" s="268">
        <v>276</v>
      </c>
      <c r="D123" s="268"/>
      <c r="E123" s="7">
        <v>947</v>
      </c>
      <c r="F123" s="40">
        <v>438486</v>
      </c>
      <c r="G123" s="7">
        <v>38</v>
      </c>
      <c r="H123" s="7">
        <v>220</v>
      </c>
      <c r="I123" s="269">
        <v>23493.119999999995</v>
      </c>
      <c r="J123" s="269"/>
      <c r="K123" s="7">
        <v>2</v>
      </c>
      <c r="L123" s="7">
        <v>471</v>
      </c>
      <c r="M123" s="7">
        <v>471</v>
      </c>
      <c r="N123" s="40">
        <v>723443</v>
      </c>
      <c r="O123" s="7">
        <v>311</v>
      </c>
      <c r="P123" s="7">
        <v>316</v>
      </c>
      <c r="Q123" s="40">
        <v>464512</v>
      </c>
      <c r="R123" s="7">
        <v>1058</v>
      </c>
      <c r="S123" s="269">
        <v>1626441</v>
      </c>
      <c r="T123" s="269"/>
      <c r="U123" s="60"/>
    </row>
    <row r="124" spans="1:21" s="1" customFormat="1" ht="15" customHeight="1">
      <c r="A124" s="60"/>
      <c r="B124" s="6" t="s">
        <v>2239</v>
      </c>
      <c r="C124" s="268">
        <v>1526</v>
      </c>
      <c r="D124" s="268"/>
      <c r="E124" s="7">
        <v>13530</v>
      </c>
      <c r="F124" s="40">
        <v>10238435</v>
      </c>
      <c r="G124" s="7">
        <v>35</v>
      </c>
      <c r="H124" s="7">
        <v>498</v>
      </c>
      <c r="I124" s="269">
        <v>134367.46</v>
      </c>
      <c r="J124" s="269"/>
      <c r="K124" s="7">
        <v>241</v>
      </c>
      <c r="L124" s="7">
        <v>317</v>
      </c>
      <c r="M124" s="7">
        <v>317</v>
      </c>
      <c r="N124" s="40">
        <v>1595997</v>
      </c>
      <c r="O124" s="7">
        <v>151</v>
      </c>
      <c r="P124" s="7">
        <v>160</v>
      </c>
      <c r="Q124" s="40">
        <v>742692</v>
      </c>
      <c r="R124" s="7">
        <v>1994</v>
      </c>
      <c r="S124" s="269">
        <v>12577124</v>
      </c>
      <c r="T124" s="269"/>
      <c r="U124" s="60"/>
    </row>
    <row r="125" spans="1:21" s="1" customFormat="1" ht="15" customHeight="1">
      <c r="A125" s="60"/>
      <c r="B125" s="6" t="s">
        <v>2240</v>
      </c>
      <c r="C125" s="268">
        <v>2325</v>
      </c>
      <c r="D125" s="268"/>
      <c r="E125" s="7">
        <v>27886</v>
      </c>
      <c r="F125" s="40">
        <v>15198810</v>
      </c>
      <c r="G125" s="7">
        <v>611</v>
      </c>
      <c r="H125" s="7">
        <v>4748</v>
      </c>
      <c r="I125" s="269">
        <v>1066430.3199999998</v>
      </c>
      <c r="J125" s="269"/>
      <c r="K125" s="7">
        <v>95</v>
      </c>
      <c r="L125" s="7">
        <v>106</v>
      </c>
      <c r="M125" s="7">
        <v>205</v>
      </c>
      <c r="N125" s="40">
        <v>66701</v>
      </c>
      <c r="O125" s="7"/>
      <c r="P125" s="7"/>
      <c r="Q125" s="40"/>
      <c r="R125" s="7">
        <v>2431</v>
      </c>
      <c r="S125" s="269">
        <v>15265511</v>
      </c>
      <c r="T125" s="269"/>
      <c r="U125" s="60"/>
    </row>
    <row r="126" spans="1:21" s="1" customFormat="1" ht="15" customHeight="1">
      <c r="A126" s="60"/>
      <c r="B126" s="6" t="s">
        <v>2241</v>
      </c>
      <c r="C126" s="268">
        <v>2795</v>
      </c>
      <c r="D126" s="268"/>
      <c r="E126" s="7">
        <v>22267</v>
      </c>
      <c r="F126" s="40">
        <v>12593058</v>
      </c>
      <c r="G126" s="7">
        <v>148</v>
      </c>
      <c r="H126" s="7">
        <v>956</v>
      </c>
      <c r="I126" s="269">
        <v>172243.83999999997</v>
      </c>
      <c r="J126" s="269"/>
      <c r="K126" s="7">
        <v>97</v>
      </c>
      <c r="L126" s="7">
        <v>424</v>
      </c>
      <c r="M126" s="7">
        <v>803</v>
      </c>
      <c r="N126" s="40">
        <v>246819</v>
      </c>
      <c r="O126" s="7"/>
      <c r="P126" s="7"/>
      <c r="Q126" s="40"/>
      <c r="R126" s="7">
        <v>3219</v>
      </c>
      <c r="S126" s="269">
        <v>12839877</v>
      </c>
      <c r="T126" s="269"/>
      <c r="U126" s="60"/>
    </row>
    <row r="127" spans="1:21" s="1" customFormat="1" ht="15" customHeight="1">
      <c r="A127" s="60"/>
      <c r="B127" s="6" t="s">
        <v>2242</v>
      </c>
      <c r="C127" s="268">
        <v>509</v>
      </c>
      <c r="D127" s="268"/>
      <c r="E127" s="7">
        <v>4565</v>
      </c>
      <c r="F127" s="40">
        <v>2923246</v>
      </c>
      <c r="G127" s="7">
        <v>17</v>
      </c>
      <c r="H127" s="7">
        <v>181</v>
      </c>
      <c r="I127" s="269">
        <v>103989.73</v>
      </c>
      <c r="J127" s="269"/>
      <c r="K127" s="7">
        <v>23</v>
      </c>
      <c r="L127" s="7">
        <v>230</v>
      </c>
      <c r="M127" s="7">
        <v>460</v>
      </c>
      <c r="N127" s="40">
        <v>234430</v>
      </c>
      <c r="O127" s="7"/>
      <c r="P127" s="7"/>
      <c r="Q127" s="40"/>
      <c r="R127" s="7">
        <v>739</v>
      </c>
      <c r="S127" s="269">
        <v>3157676</v>
      </c>
      <c r="T127" s="269"/>
      <c r="U127" s="60"/>
    </row>
    <row r="128" spans="1:21" s="1" customFormat="1" ht="15" customHeight="1">
      <c r="A128" s="60"/>
      <c r="B128" s="6" t="s">
        <v>2243</v>
      </c>
      <c r="C128" s="268">
        <v>4640</v>
      </c>
      <c r="D128" s="268"/>
      <c r="E128" s="7">
        <v>39926</v>
      </c>
      <c r="F128" s="40">
        <v>24357136</v>
      </c>
      <c r="G128" s="7">
        <v>1482</v>
      </c>
      <c r="H128" s="7">
        <v>10796</v>
      </c>
      <c r="I128" s="269">
        <v>2570432.0499999998</v>
      </c>
      <c r="J128" s="269"/>
      <c r="K128" s="7">
        <v>169</v>
      </c>
      <c r="L128" s="7">
        <v>644</v>
      </c>
      <c r="M128" s="7">
        <v>713</v>
      </c>
      <c r="N128" s="40">
        <v>1362001</v>
      </c>
      <c r="O128" s="7">
        <v>22</v>
      </c>
      <c r="P128" s="7">
        <v>104</v>
      </c>
      <c r="Q128" s="40">
        <v>82313</v>
      </c>
      <c r="R128" s="7">
        <v>5306</v>
      </c>
      <c r="S128" s="269">
        <v>25801450</v>
      </c>
      <c r="T128" s="269"/>
      <c r="U128" s="60"/>
    </row>
    <row r="129" spans="1:21" s="1" customFormat="1" ht="15" customHeight="1">
      <c r="A129" s="60"/>
      <c r="B129" s="6" t="s">
        <v>2244</v>
      </c>
      <c r="C129" s="268">
        <v>6372</v>
      </c>
      <c r="D129" s="268"/>
      <c r="E129" s="7">
        <v>29992</v>
      </c>
      <c r="F129" s="40">
        <v>16291641</v>
      </c>
      <c r="G129" s="7">
        <v>525</v>
      </c>
      <c r="H129" s="7">
        <v>3076</v>
      </c>
      <c r="I129" s="269">
        <v>821033.97</v>
      </c>
      <c r="J129" s="269"/>
      <c r="K129" s="7">
        <v>145</v>
      </c>
      <c r="L129" s="7">
        <v>4543</v>
      </c>
      <c r="M129" s="7">
        <v>4621</v>
      </c>
      <c r="N129" s="40">
        <v>8248499</v>
      </c>
      <c r="O129" s="7">
        <v>273</v>
      </c>
      <c r="P129" s="7">
        <v>326</v>
      </c>
      <c r="Q129" s="40">
        <v>339115</v>
      </c>
      <c r="R129" s="7">
        <v>11188</v>
      </c>
      <c r="S129" s="269">
        <v>24879255</v>
      </c>
      <c r="T129" s="269"/>
      <c r="U129" s="60"/>
    </row>
    <row r="130" spans="1:21" s="1" customFormat="1" ht="15" customHeight="1">
      <c r="A130" s="60"/>
      <c r="B130" s="6" t="s">
        <v>2245</v>
      </c>
      <c r="C130" s="268">
        <v>444</v>
      </c>
      <c r="D130" s="268"/>
      <c r="E130" s="7">
        <v>10264</v>
      </c>
      <c r="F130" s="40">
        <v>4707502</v>
      </c>
      <c r="G130" s="7"/>
      <c r="H130" s="7">
        <v>0</v>
      </c>
      <c r="I130" s="269"/>
      <c r="J130" s="269"/>
      <c r="K130" s="7">
        <v>47</v>
      </c>
      <c r="L130" s="7">
        <v>15</v>
      </c>
      <c r="M130" s="7">
        <v>27</v>
      </c>
      <c r="N130" s="40">
        <v>9323</v>
      </c>
      <c r="O130" s="7"/>
      <c r="P130" s="7"/>
      <c r="Q130" s="40"/>
      <c r="R130" s="7">
        <v>459</v>
      </c>
      <c r="S130" s="269">
        <v>4716825</v>
      </c>
      <c r="T130" s="269"/>
      <c r="U130" s="60"/>
    </row>
    <row r="131" spans="1:21" s="1" customFormat="1" ht="15" customHeight="1">
      <c r="A131" s="60"/>
      <c r="B131" s="6" t="s">
        <v>2246</v>
      </c>
      <c r="C131" s="268">
        <v>27204</v>
      </c>
      <c r="D131" s="268"/>
      <c r="E131" s="7">
        <v>291784</v>
      </c>
      <c r="F131" s="40">
        <v>90783606</v>
      </c>
      <c r="G131" s="7">
        <v>1312</v>
      </c>
      <c r="H131" s="7">
        <v>11051</v>
      </c>
      <c r="I131" s="269">
        <v>1774539.9500000002</v>
      </c>
      <c r="J131" s="269"/>
      <c r="K131" s="7">
        <v>2407</v>
      </c>
      <c r="L131" s="7">
        <v>1146</v>
      </c>
      <c r="M131" s="7">
        <v>2148</v>
      </c>
      <c r="N131" s="40">
        <v>497069</v>
      </c>
      <c r="O131" s="7">
        <v>217</v>
      </c>
      <c r="P131" s="7">
        <v>1499</v>
      </c>
      <c r="Q131" s="40">
        <v>329782</v>
      </c>
      <c r="R131" s="7">
        <v>28567</v>
      </c>
      <c r="S131" s="269">
        <v>91610457</v>
      </c>
      <c r="T131" s="269"/>
      <c r="U131" s="60"/>
    </row>
    <row r="132" spans="1:21" s="1" customFormat="1" ht="15" customHeight="1">
      <c r="A132" s="60"/>
      <c r="B132" s="6" t="s">
        <v>2247</v>
      </c>
      <c r="C132" s="268">
        <v>601</v>
      </c>
      <c r="D132" s="268"/>
      <c r="E132" s="7">
        <v>5459</v>
      </c>
      <c r="F132" s="40">
        <v>1596964</v>
      </c>
      <c r="G132" s="7">
        <v>17</v>
      </c>
      <c r="H132" s="7">
        <v>101</v>
      </c>
      <c r="I132" s="269">
        <v>13578.909999999996</v>
      </c>
      <c r="J132" s="269"/>
      <c r="K132" s="7">
        <v>9</v>
      </c>
      <c r="L132" s="7">
        <v>32</v>
      </c>
      <c r="M132" s="7">
        <v>55</v>
      </c>
      <c r="N132" s="40">
        <v>11616</v>
      </c>
      <c r="O132" s="7">
        <v>1</v>
      </c>
      <c r="P132" s="7">
        <v>1</v>
      </c>
      <c r="Q132" s="40">
        <v>171</v>
      </c>
      <c r="R132" s="7">
        <v>634</v>
      </c>
      <c r="S132" s="269">
        <v>1608751</v>
      </c>
      <c r="T132" s="269"/>
      <c r="U132" s="60"/>
    </row>
    <row r="133" spans="1:21" s="1" customFormat="1" ht="15" customHeight="1">
      <c r="A133" s="60"/>
      <c r="B133" s="6" t="s">
        <v>2248</v>
      </c>
      <c r="C133" s="268">
        <v>114</v>
      </c>
      <c r="D133" s="268"/>
      <c r="E133" s="7">
        <v>1023</v>
      </c>
      <c r="F133" s="40">
        <v>507117</v>
      </c>
      <c r="G133" s="7">
        <v>1</v>
      </c>
      <c r="H133" s="7">
        <v>21</v>
      </c>
      <c r="I133" s="269">
        <v>6644.01</v>
      </c>
      <c r="J133" s="269"/>
      <c r="K133" s="7">
        <v>2</v>
      </c>
      <c r="L133" s="7">
        <v>123</v>
      </c>
      <c r="M133" s="7">
        <v>245</v>
      </c>
      <c r="N133" s="40">
        <v>75377</v>
      </c>
      <c r="O133" s="7"/>
      <c r="P133" s="7"/>
      <c r="Q133" s="40"/>
      <c r="R133" s="7">
        <v>237</v>
      </c>
      <c r="S133" s="269">
        <v>582494</v>
      </c>
      <c r="T133" s="269"/>
      <c r="U133" s="60"/>
    </row>
    <row r="134" spans="1:21" s="1" customFormat="1" ht="15" customHeight="1">
      <c r="A134" s="60"/>
      <c r="B134" s="6" t="s">
        <v>2249</v>
      </c>
      <c r="C134" s="268">
        <v>1260</v>
      </c>
      <c r="D134" s="268"/>
      <c r="E134" s="7">
        <v>13698</v>
      </c>
      <c r="F134" s="40">
        <v>2827257</v>
      </c>
      <c r="G134" s="7">
        <v>338</v>
      </c>
      <c r="H134" s="7">
        <v>2717</v>
      </c>
      <c r="I134" s="269">
        <v>394273.44999999995</v>
      </c>
      <c r="J134" s="269"/>
      <c r="K134" s="7">
        <v>84</v>
      </c>
      <c r="L134" s="7">
        <v>228</v>
      </c>
      <c r="M134" s="7">
        <v>406</v>
      </c>
      <c r="N134" s="40">
        <v>137432</v>
      </c>
      <c r="O134" s="7">
        <v>11</v>
      </c>
      <c r="P134" s="7">
        <v>15</v>
      </c>
      <c r="Q134" s="40">
        <v>3161</v>
      </c>
      <c r="R134" s="7">
        <v>1499</v>
      </c>
      <c r="S134" s="269">
        <v>2967850</v>
      </c>
      <c r="T134" s="269"/>
      <c r="U134" s="60"/>
    </row>
    <row r="135" spans="1:21" s="1" customFormat="1" ht="15" customHeight="1">
      <c r="A135" s="60"/>
      <c r="B135" s="6" t="s">
        <v>2250</v>
      </c>
      <c r="C135" s="268">
        <v>1458</v>
      </c>
      <c r="D135" s="268"/>
      <c r="E135" s="7">
        <v>12823</v>
      </c>
      <c r="F135" s="40">
        <v>1949015</v>
      </c>
      <c r="G135" s="7">
        <v>20</v>
      </c>
      <c r="H135" s="7">
        <v>162</v>
      </c>
      <c r="I135" s="269">
        <v>10638.43</v>
      </c>
      <c r="J135" s="269"/>
      <c r="K135" s="7">
        <v>71</v>
      </c>
      <c r="L135" s="7">
        <v>916</v>
      </c>
      <c r="M135" s="7">
        <v>1362</v>
      </c>
      <c r="N135" s="40">
        <v>285751</v>
      </c>
      <c r="O135" s="7">
        <v>269</v>
      </c>
      <c r="P135" s="7">
        <v>1079</v>
      </c>
      <c r="Q135" s="40">
        <v>167661</v>
      </c>
      <c r="R135" s="7">
        <v>2643</v>
      </c>
      <c r="S135" s="269">
        <v>2402427</v>
      </c>
      <c r="T135" s="269"/>
      <c r="U135" s="60"/>
    </row>
    <row r="136" spans="1:21" s="1" customFormat="1" ht="15" customHeight="1">
      <c r="A136" s="60"/>
      <c r="B136" s="6" t="s">
        <v>2251</v>
      </c>
      <c r="C136" s="268">
        <v>373</v>
      </c>
      <c r="D136" s="268"/>
      <c r="E136" s="7">
        <v>3248</v>
      </c>
      <c r="F136" s="40">
        <v>624259</v>
      </c>
      <c r="G136" s="7">
        <v>109</v>
      </c>
      <c r="H136" s="7">
        <v>747</v>
      </c>
      <c r="I136" s="269">
        <v>96918.73000000001</v>
      </c>
      <c r="J136" s="269"/>
      <c r="K136" s="7">
        <v>38</v>
      </c>
      <c r="L136" s="7">
        <v>31</v>
      </c>
      <c r="M136" s="7">
        <v>48</v>
      </c>
      <c r="N136" s="40">
        <v>8765</v>
      </c>
      <c r="O136" s="7">
        <v>1</v>
      </c>
      <c r="P136" s="7">
        <v>1</v>
      </c>
      <c r="Q136" s="40">
        <v>182</v>
      </c>
      <c r="R136" s="7">
        <v>405</v>
      </c>
      <c r="S136" s="269">
        <v>633206</v>
      </c>
      <c r="T136" s="269"/>
      <c r="U136" s="60"/>
    </row>
    <row r="137" spans="1:21" s="1" customFormat="1" ht="15" customHeight="1">
      <c r="A137" s="60"/>
      <c r="B137" s="6" t="s">
        <v>2252</v>
      </c>
      <c r="C137" s="268">
        <v>369</v>
      </c>
      <c r="D137" s="268"/>
      <c r="E137" s="7">
        <v>2852</v>
      </c>
      <c r="F137" s="40">
        <v>379003</v>
      </c>
      <c r="G137" s="7">
        <v>13</v>
      </c>
      <c r="H137" s="7">
        <v>74</v>
      </c>
      <c r="I137" s="269">
        <v>4142.57</v>
      </c>
      <c r="J137" s="269"/>
      <c r="K137" s="7">
        <v>34</v>
      </c>
      <c r="L137" s="7">
        <v>173</v>
      </c>
      <c r="M137" s="7">
        <v>273</v>
      </c>
      <c r="N137" s="40">
        <v>67222</v>
      </c>
      <c r="O137" s="7">
        <v>14</v>
      </c>
      <c r="P137" s="7">
        <v>41</v>
      </c>
      <c r="Q137" s="40">
        <v>6025</v>
      </c>
      <c r="R137" s="7">
        <v>556</v>
      </c>
      <c r="S137" s="269">
        <v>452250</v>
      </c>
      <c r="T137" s="269"/>
      <c r="U137" s="60"/>
    </row>
    <row r="138" spans="1:21" s="1" customFormat="1" ht="15" customHeight="1">
      <c r="A138" s="60"/>
      <c r="B138" s="6" t="s">
        <v>2253</v>
      </c>
      <c r="C138" s="268">
        <v>909</v>
      </c>
      <c r="D138" s="268"/>
      <c r="E138" s="7">
        <v>7306</v>
      </c>
      <c r="F138" s="40">
        <v>994514</v>
      </c>
      <c r="G138" s="7">
        <v>31</v>
      </c>
      <c r="H138" s="7">
        <v>218</v>
      </c>
      <c r="I138" s="269">
        <v>13486.409999999996</v>
      </c>
      <c r="J138" s="269"/>
      <c r="K138" s="7">
        <v>13</v>
      </c>
      <c r="L138" s="7">
        <v>180</v>
      </c>
      <c r="M138" s="7">
        <v>297</v>
      </c>
      <c r="N138" s="40">
        <v>63094</v>
      </c>
      <c r="O138" s="7">
        <v>16</v>
      </c>
      <c r="P138" s="7">
        <v>20</v>
      </c>
      <c r="Q138" s="40">
        <v>3381</v>
      </c>
      <c r="R138" s="7">
        <v>1105</v>
      </c>
      <c r="S138" s="269">
        <v>1060989</v>
      </c>
      <c r="T138" s="269"/>
      <c r="U138" s="60"/>
    </row>
    <row r="139" spans="1:21" s="1" customFormat="1" ht="15" customHeight="1">
      <c r="A139" s="60"/>
      <c r="B139" s="6" t="s">
        <v>2254</v>
      </c>
      <c r="C139" s="268">
        <v>346</v>
      </c>
      <c r="D139" s="268"/>
      <c r="E139" s="7">
        <v>3331</v>
      </c>
      <c r="F139" s="40">
        <v>1064784</v>
      </c>
      <c r="G139" s="7">
        <v>114</v>
      </c>
      <c r="H139" s="7">
        <v>902</v>
      </c>
      <c r="I139" s="269">
        <v>147866.70000000001</v>
      </c>
      <c r="J139" s="269"/>
      <c r="K139" s="7">
        <v>11</v>
      </c>
      <c r="L139" s="7">
        <v>23</v>
      </c>
      <c r="M139" s="7">
        <v>24</v>
      </c>
      <c r="N139" s="40">
        <v>5920</v>
      </c>
      <c r="O139" s="7">
        <v>1</v>
      </c>
      <c r="P139" s="7">
        <v>1</v>
      </c>
      <c r="Q139" s="40">
        <v>251</v>
      </c>
      <c r="R139" s="7">
        <v>370</v>
      </c>
      <c r="S139" s="269">
        <v>1070955</v>
      </c>
      <c r="T139" s="269"/>
      <c r="U139" s="60"/>
    </row>
    <row r="140" spans="1:21" s="1" customFormat="1" ht="15" customHeight="1">
      <c r="A140" s="60"/>
      <c r="B140" s="6" t="s">
        <v>2255</v>
      </c>
      <c r="C140" s="268">
        <v>287</v>
      </c>
      <c r="D140" s="268"/>
      <c r="E140" s="7">
        <v>1923</v>
      </c>
      <c r="F140" s="40">
        <v>564801</v>
      </c>
      <c r="G140" s="7">
        <v>8</v>
      </c>
      <c r="H140" s="7">
        <v>49</v>
      </c>
      <c r="I140" s="269">
        <v>6391.0499999999993</v>
      </c>
      <c r="J140" s="269"/>
      <c r="K140" s="7">
        <v>15</v>
      </c>
      <c r="L140" s="7">
        <v>157</v>
      </c>
      <c r="M140" s="7">
        <v>239</v>
      </c>
      <c r="N140" s="40">
        <v>86806</v>
      </c>
      <c r="O140" s="7">
        <v>14</v>
      </c>
      <c r="P140" s="7">
        <v>22</v>
      </c>
      <c r="Q140" s="40">
        <v>3956</v>
      </c>
      <c r="R140" s="7">
        <v>458</v>
      </c>
      <c r="S140" s="269">
        <v>655563</v>
      </c>
      <c r="T140" s="269"/>
      <c r="U140" s="60"/>
    </row>
    <row r="141" spans="1:21" s="1" customFormat="1" ht="15" customHeight="1">
      <c r="A141" s="60"/>
      <c r="B141" s="6" t="s">
        <v>2256</v>
      </c>
      <c r="C141" s="268">
        <v>452</v>
      </c>
      <c r="D141" s="268"/>
      <c r="E141" s="7">
        <v>3132</v>
      </c>
      <c r="F141" s="40">
        <v>1140130</v>
      </c>
      <c r="G141" s="7">
        <v>41</v>
      </c>
      <c r="H141" s="7">
        <v>507</v>
      </c>
      <c r="I141" s="269">
        <v>121506.49</v>
      </c>
      <c r="J141" s="269"/>
      <c r="K141" s="7">
        <v>3</v>
      </c>
      <c r="L141" s="7">
        <v>101</v>
      </c>
      <c r="M141" s="7">
        <v>181</v>
      </c>
      <c r="N141" s="40">
        <v>65345</v>
      </c>
      <c r="O141" s="7">
        <v>26</v>
      </c>
      <c r="P141" s="7">
        <v>28</v>
      </c>
      <c r="Q141" s="40">
        <v>8162</v>
      </c>
      <c r="R141" s="7">
        <v>579</v>
      </c>
      <c r="S141" s="269">
        <v>1213637</v>
      </c>
      <c r="T141" s="269"/>
      <c r="U141" s="60"/>
    </row>
    <row r="142" spans="1:21" s="1" customFormat="1" ht="15" customHeight="1">
      <c r="A142" s="60"/>
      <c r="B142" s="6" t="s">
        <v>2257</v>
      </c>
      <c r="C142" s="268">
        <v>2319</v>
      </c>
      <c r="D142" s="268"/>
      <c r="E142" s="7">
        <v>19935</v>
      </c>
      <c r="F142" s="40">
        <v>7049255</v>
      </c>
      <c r="G142" s="7">
        <v>739</v>
      </c>
      <c r="H142" s="7">
        <v>4642</v>
      </c>
      <c r="I142" s="269">
        <v>846334.75</v>
      </c>
      <c r="J142" s="269"/>
      <c r="K142" s="7">
        <v>119</v>
      </c>
      <c r="L142" s="7">
        <v>226</v>
      </c>
      <c r="M142" s="7">
        <v>280</v>
      </c>
      <c r="N142" s="40">
        <v>73891</v>
      </c>
      <c r="O142" s="7">
        <v>84</v>
      </c>
      <c r="P142" s="7">
        <v>87</v>
      </c>
      <c r="Q142" s="40">
        <v>22981</v>
      </c>
      <c r="R142" s="7">
        <v>2629</v>
      </c>
      <c r="S142" s="269">
        <v>7146127</v>
      </c>
      <c r="T142" s="269"/>
      <c r="U142" s="60"/>
    </row>
    <row r="143" spans="1:21" s="1" customFormat="1" ht="15" customHeight="1">
      <c r="A143" s="60"/>
      <c r="B143" s="6" t="s">
        <v>2258</v>
      </c>
      <c r="C143" s="268">
        <v>2901</v>
      </c>
      <c r="D143" s="268"/>
      <c r="E143" s="7">
        <v>20861</v>
      </c>
      <c r="F143" s="40">
        <v>5341365</v>
      </c>
      <c r="G143" s="7">
        <v>149</v>
      </c>
      <c r="H143" s="7">
        <v>812</v>
      </c>
      <c r="I143" s="269">
        <v>121068.22999999998</v>
      </c>
      <c r="J143" s="269"/>
      <c r="K143" s="7">
        <v>126</v>
      </c>
      <c r="L143" s="7">
        <v>3140</v>
      </c>
      <c r="M143" s="7">
        <v>4176</v>
      </c>
      <c r="N143" s="40">
        <v>921428</v>
      </c>
      <c r="O143" s="7">
        <v>2587</v>
      </c>
      <c r="P143" s="7">
        <v>2718</v>
      </c>
      <c r="Q143" s="40">
        <v>553936</v>
      </c>
      <c r="R143" s="7">
        <v>8628</v>
      </c>
      <c r="S143" s="269">
        <v>6816729</v>
      </c>
      <c r="T143" s="269"/>
      <c r="U143" s="60"/>
    </row>
    <row r="144" spans="1:21" s="1" customFormat="1" ht="15" customHeight="1">
      <c r="A144" s="60"/>
      <c r="B144" s="6" t="s">
        <v>2259</v>
      </c>
      <c r="C144" s="268">
        <v>1517</v>
      </c>
      <c r="D144" s="268"/>
      <c r="E144" s="7">
        <v>11867</v>
      </c>
      <c r="F144" s="40">
        <v>3525236</v>
      </c>
      <c r="G144" s="7">
        <v>66</v>
      </c>
      <c r="H144" s="7">
        <v>474</v>
      </c>
      <c r="I144" s="269">
        <v>66160.540000000008</v>
      </c>
      <c r="J144" s="269"/>
      <c r="K144" s="7">
        <v>116</v>
      </c>
      <c r="L144" s="7">
        <v>308</v>
      </c>
      <c r="M144" s="7">
        <v>513</v>
      </c>
      <c r="N144" s="40">
        <v>119993</v>
      </c>
      <c r="O144" s="7">
        <v>1</v>
      </c>
      <c r="P144" s="7">
        <v>1</v>
      </c>
      <c r="Q144" s="40">
        <v>145</v>
      </c>
      <c r="R144" s="7">
        <v>1826</v>
      </c>
      <c r="S144" s="269">
        <v>3645374</v>
      </c>
      <c r="T144" s="269"/>
      <c r="U144" s="60"/>
    </row>
    <row r="145" spans="1:21" s="1" customFormat="1" ht="15" customHeight="1">
      <c r="A145" s="60"/>
      <c r="B145" s="6" t="s">
        <v>2260</v>
      </c>
      <c r="C145" s="268">
        <v>1260</v>
      </c>
      <c r="D145" s="268"/>
      <c r="E145" s="7">
        <v>10590</v>
      </c>
      <c r="F145" s="40">
        <v>2009908</v>
      </c>
      <c r="G145" s="7">
        <v>322</v>
      </c>
      <c r="H145" s="7">
        <v>1562</v>
      </c>
      <c r="I145" s="269">
        <v>228707.53999999998</v>
      </c>
      <c r="J145" s="269"/>
      <c r="K145" s="7">
        <v>52</v>
      </c>
      <c r="L145" s="7">
        <v>49</v>
      </c>
      <c r="M145" s="7">
        <v>60</v>
      </c>
      <c r="N145" s="40">
        <v>11155</v>
      </c>
      <c r="O145" s="7">
        <v>2</v>
      </c>
      <c r="P145" s="7">
        <v>2</v>
      </c>
      <c r="Q145" s="40">
        <v>368</v>
      </c>
      <c r="R145" s="7">
        <v>1311</v>
      </c>
      <c r="S145" s="269">
        <v>2021431</v>
      </c>
      <c r="T145" s="269"/>
      <c r="U145" s="60"/>
    </row>
    <row r="146" spans="1:21" s="1" customFormat="1" ht="15" customHeight="1">
      <c r="A146" s="60"/>
      <c r="B146" s="6" t="s">
        <v>2261</v>
      </c>
      <c r="C146" s="268">
        <v>2212</v>
      </c>
      <c r="D146" s="268"/>
      <c r="E146" s="7">
        <v>17053</v>
      </c>
      <c r="F146" s="40">
        <v>2520170</v>
      </c>
      <c r="G146" s="7">
        <v>21</v>
      </c>
      <c r="H146" s="7">
        <v>437</v>
      </c>
      <c r="I146" s="269">
        <v>30381.279999999999</v>
      </c>
      <c r="J146" s="269"/>
      <c r="K146" s="7">
        <v>51</v>
      </c>
      <c r="L146" s="7">
        <v>609</v>
      </c>
      <c r="M146" s="7">
        <v>976</v>
      </c>
      <c r="N146" s="40">
        <v>179606</v>
      </c>
      <c r="O146" s="7">
        <v>47</v>
      </c>
      <c r="P146" s="7">
        <v>55</v>
      </c>
      <c r="Q146" s="40">
        <v>9085</v>
      </c>
      <c r="R146" s="7">
        <v>2868</v>
      </c>
      <c r="S146" s="269">
        <v>2708861</v>
      </c>
      <c r="T146" s="269"/>
      <c r="U146" s="60"/>
    </row>
    <row r="147" spans="1:21" s="1" customFormat="1" ht="15" customHeight="1">
      <c r="A147" s="60"/>
      <c r="B147" s="6" t="s">
        <v>2262</v>
      </c>
      <c r="C147" s="268">
        <v>1916</v>
      </c>
      <c r="D147" s="268"/>
      <c r="E147" s="7">
        <v>10642</v>
      </c>
      <c r="F147" s="40">
        <v>3611339</v>
      </c>
      <c r="G147" s="7">
        <v>51</v>
      </c>
      <c r="H147" s="7">
        <v>217</v>
      </c>
      <c r="I147" s="269">
        <v>41379.56</v>
      </c>
      <c r="J147" s="269"/>
      <c r="K147" s="7">
        <v>79</v>
      </c>
      <c r="L147" s="7">
        <v>901</v>
      </c>
      <c r="M147" s="7">
        <v>1379</v>
      </c>
      <c r="N147" s="40">
        <v>379490</v>
      </c>
      <c r="O147" s="7">
        <v>28</v>
      </c>
      <c r="P147" s="7">
        <v>32</v>
      </c>
      <c r="Q147" s="40">
        <v>9036</v>
      </c>
      <c r="R147" s="7">
        <v>2845</v>
      </c>
      <c r="S147" s="269">
        <v>3999865</v>
      </c>
      <c r="T147" s="269"/>
      <c r="U147" s="60"/>
    </row>
    <row r="148" spans="1:21" s="1" customFormat="1" ht="15" customHeight="1">
      <c r="A148" s="60"/>
      <c r="B148" s="6" t="s">
        <v>2263</v>
      </c>
      <c r="C148" s="268">
        <v>1725</v>
      </c>
      <c r="D148" s="268"/>
      <c r="E148" s="7">
        <v>20076</v>
      </c>
      <c r="F148" s="40">
        <v>6438361</v>
      </c>
      <c r="G148" s="7">
        <v>555</v>
      </c>
      <c r="H148" s="7">
        <v>5353</v>
      </c>
      <c r="I148" s="269">
        <v>870573.74</v>
      </c>
      <c r="J148" s="269"/>
      <c r="K148" s="7">
        <v>175</v>
      </c>
      <c r="L148" s="7">
        <v>231</v>
      </c>
      <c r="M148" s="7">
        <v>389</v>
      </c>
      <c r="N148" s="40">
        <v>154864</v>
      </c>
      <c r="O148" s="7">
        <v>37</v>
      </c>
      <c r="P148" s="7">
        <v>93</v>
      </c>
      <c r="Q148" s="40">
        <v>24863</v>
      </c>
      <c r="R148" s="7">
        <v>1993</v>
      </c>
      <c r="S148" s="269">
        <v>6618088</v>
      </c>
      <c r="T148" s="269"/>
      <c r="U148" s="60"/>
    </row>
    <row r="149" spans="1:21" s="1" customFormat="1" ht="15" customHeight="1">
      <c r="A149" s="60"/>
      <c r="B149" s="6" t="s">
        <v>2264</v>
      </c>
      <c r="C149" s="268">
        <v>1836</v>
      </c>
      <c r="D149" s="268"/>
      <c r="E149" s="7">
        <v>13454</v>
      </c>
      <c r="F149" s="40">
        <v>4266507</v>
      </c>
      <c r="G149" s="7">
        <v>29</v>
      </c>
      <c r="H149" s="7">
        <v>457</v>
      </c>
      <c r="I149" s="269">
        <v>66778.600000000006</v>
      </c>
      <c r="J149" s="269"/>
      <c r="K149" s="7">
        <v>166</v>
      </c>
      <c r="L149" s="7">
        <v>507</v>
      </c>
      <c r="M149" s="7">
        <v>781</v>
      </c>
      <c r="N149" s="40">
        <v>226520</v>
      </c>
      <c r="O149" s="7">
        <v>309</v>
      </c>
      <c r="P149" s="7">
        <v>1095</v>
      </c>
      <c r="Q149" s="40">
        <v>231966</v>
      </c>
      <c r="R149" s="7">
        <v>2652</v>
      </c>
      <c r="S149" s="269">
        <v>4724993</v>
      </c>
      <c r="T149" s="269"/>
      <c r="U149" s="60"/>
    </row>
    <row r="150" spans="1:21" s="1" customFormat="1" ht="15" customHeight="1">
      <c r="A150" s="60"/>
      <c r="B150" s="6" t="s">
        <v>2265</v>
      </c>
      <c r="C150" s="268">
        <v>531</v>
      </c>
      <c r="D150" s="268"/>
      <c r="E150" s="7">
        <v>9813</v>
      </c>
      <c r="F150" s="40">
        <v>5575379</v>
      </c>
      <c r="G150" s="7">
        <v>128</v>
      </c>
      <c r="H150" s="7">
        <v>1591</v>
      </c>
      <c r="I150" s="269">
        <v>277196.33999999985</v>
      </c>
      <c r="J150" s="269"/>
      <c r="K150" s="7">
        <v>20</v>
      </c>
      <c r="L150" s="7"/>
      <c r="M150" s="7"/>
      <c r="N150" s="40"/>
      <c r="O150" s="7"/>
      <c r="P150" s="7"/>
      <c r="Q150" s="40"/>
      <c r="R150" s="7">
        <v>531</v>
      </c>
      <c r="S150" s="269">
        <v>5575379</v>
      </c>
      <c r="T150" s="269"/>
      <c r="U150" s="60"/>
    </row>
    <row r="151" spans="1:21" s="1" customFormat="1" ht="15" customHeight="1">
      <c r="A151" s="60"/>
      <c r="B151" s="6" t="s">
        <v>2266</v>
      </c>
      <c r="C151" s="268">
        <v>655</v>
      </c>
      <c r="D151" s="268"/>
      <c r="E151" s="7">
        <v>7293</v>
      </c>
      <c r="F151" s="40">
        <v>4109265</v>
      </c>
      <c r="G151" s="7">
        <v>5</v>
      </c>
      <c r="H151" s="7">
        <v>85</v>
      </c>
      <c r="I151" s="269">
        <v>11687.38</v>
      </c>
      <c r="J151" s="269"/>
      <c r="K151" s="7">
        <v>22</v>
      </c>
      <c r="L151" s="7">
        <v>5</v>
      </c>
      <c r="M151" s="7">
        <v>5</v>
      </c>
      <c r="N151" s="40">
        <v>22901</v>
      </c>
      <c r="O151" s="7"/>
      <c r="P151" s="7"/>
      <c r="Q151" s="40"/>
      <c r="R151" s="7">
        <v>660</v>
      </c>
      <c r="S151" s="269">
        <v>4132166</v>
      </c>
      <c r="T151" s="269"/>
      <c r="U151" s="60"/>
    </row>
    <row r="152" spans="1:21" s="1" customFormat="1" ht="15" customHeight="1">
      <c r="A152" s="60"/>
      <c r="B152" s="6" t="s">
        <v>2267</v>
      </c>
      <c r="C152" s="268">
        <v>5771</v>
      </c>
      <c r="D152" s="268"/>
      <c r="E152" s="7">
        <v>58420</v>
      </c>
      <c r="F152" s="40">
        <v>30217851</v>
      </c>
      <c r="G152" s="7">
        <v>19</v>
      </c>
      <c r="H152" s="7">
        <v>660</v>
      </c>
      <c r="I152" s="269">
        <v>101579.46</v>
      </c>
      <c r="J152" s="269"/>
      <c r="K152" s="7">
        <v>317</v>
      </c>
      <c r="L152" s="7">
        <v>118</v>
      </c>
      <c r="M152" s="7">
        <v>118</v>
      </c>
      <c r="N152" s="40">
        <v>436462</v>
      </c>
      <c r="O152" s="7">
        <v>13</v>
      </c>
      <c r="P152" s="7">
        <v>17</v>
      </c>
      <c r="Q152" s="40">
        <v>46932</v>
      </c>
      <c r="R152" s="7">
        <v>5902</v>
      </c>
      <c r="S152" s="269">
        <v>30701245</v>
      </c>
      <c r="T152" s="269"/>
      <c r="U152" s="60"/>
    </row>
    <row r="153" spans="1:21" s="1" customFormat="1" ht="15" customHeight="1">
      <c r="A153" s="60"/>
      <c r="B153" s="6" t="s">
        <v>2268</v>
      </c>
      <c r="C153" s="268">
        <v>539</v>
      </c>
      <c r="D153" s="268"/>
      <c r="E153" s="7">
        <v>7565</v>
      </c>
      <c r="F153" s="40">
        <v>4121871</v>
      </c>
      <c r="G153" s="7">
        <v>140</v>
      </c>
      <c r="H153" s="7">
        <v>1524</v>
      </c>
      <c r="I153" s="269">
        <v>455564.87</v>
      </c>
      <c r="J153" s="269"/>
      <c r="K153" s="7">
        <v>31</v>
      </c>
      <c r="L153" s="7">
        <v>6</v>
      </c>
      <c r="M153" s="7">
        <v>6</v>
      </c>
      <c r="N153" s="40">
        <v>17220</v>
      </c>
      <c r="O153" s="7"/>
      <c r="P153" s="7"/>
      <c r="Q153" s="40"/>
      <c r="R153" s="7">
        <v>545</v>
      </c>
      <c r="S153" s="269">
        <v>4139091</v>
      </c>
      <c r="T153" s="269"/>
      <c r="U153" s="60"/>
    </row>
    <row r="154" spans="1:21" s="1" customFormat="1" ht="15" customHeight="1">
      <c r="A154" s="60"/>
      <c r="B154" s="6" t="s">
        <v>2269</v>
      </c>
      <c r="C154" s="268">
        <v>1544</v>
      </c>
      <c r="D154" s="268"/>
      <c r="E154" s="7">
        <v>11061</v>
      </c>
      <c r="F154" s="40">
        <v>5987283</v>
      </c>
      <c r="G154" s="7">
        <v>6</v>
      </c>
      <c r="H154" s="7">
        <v>32</v>
      </c>
      <c r="I154" s="269">
        <v>8763.5400000000009</v>
      </c>
      <c r="J154" s="269"/>
      <c r="K154" s="7">
        <v>49</v>
      </c>
      <c r="L154" s="7">
        <v>57</v>
      </c>
      <c r="M154" s="7">
        <v>57</v>
      </c>
      <c r="N154" s="40">
        <v>162126</v>
      </c>
      <c r="O154" s="7">
        <v>4</v>
      </c>
      <c r="P154" s="7">
        <v>4</v>
      </c>
      <c r="Q154" s="40">
        <v>11091</v>
      </c>
      <c r="R154" s="7">
        <v>1605</v>
      </c>
      <c r="S154" s="269">
        <v>6160500</v>
      </c>
      <c r="T154" s="269"/>
      <c r="U154" s="60"/>
    </row>
    <row r="155" spans="1:21" s="1" customFormat="1" ht="15" customHeight="1">
      <c r="A155" s="60"/>
      <c r="B155" s="6" t="s">
        <v>2270</v>
      </c>
      <c r="C155" s="268">
        <v>112</v>
      </c>
      <c r="D155" s="268"/>
      <c r="E155" s="7">
        <v>1631</v>
      </c>
      <c r="F155" s="40">
        <v>855825</v>
      </c>
      <c r="G155" s="7">
        <v>15</v>
      </c>
      <c r="H155" s="7">
        <v>239</v>
      </c>
      <c r="I155" s="269">
        <v>44074.53</v>
      </c>
      <c r="J155" s="269"/>
      <c r="K155" s="7">
        <v>9</v>
      </c>
      <c r="L155" s="7"/>
      <c r="M155" s="7"/>
      <c r="N155" s="40"/>
      <c r="O155" s="7"/>
      <c r="P155" s="7"/>
      <c r="Q155" s="40"/>
      <c r="R155" s="7">
        <v>112</v>
      </c>
      <c r="S155" s="269">
        <v>855825</v>
      </c>
      <c r="T155" s="269"/>
      <c r="U155" s="60"/>
    </row>
    <row r="156" spans="1:21" s="1" customFormat="1" ht="15" customHeight="1">
      <c r="A156" s="60"/>
      <c r="B156" s="6" t="s">
        <v>2271</v>
      </c>
      <c r="C156" s="268">
        <v>501</v>
      </c>
      <c r="D156" s="268"/>
      <c r="E156" s="7">
        <v>3524</v>
      </c>
      <c r="F156" s="40">
        <v>1805879</v>
      </c>
      <c r="G156" s="7">
        <v>1</v>
      </c>
      <c r="H156" s="7">
        <v>4</v>
      </c>
      <c r="I156" s="269">
        <v>724.38999999999987</v>
      </c>
      <c r="J156" s="269"/>
      <c r="K156" s="7">
        <v>60</v>
      </c>
      <c r="L156" s="7">
        <v>17</v>
      </c>
      <c r="M156" s="7">
        <v>17</v>
      </c>
      <c r="N156" s="40">
        <v>45889</v>
      </c>
      <c r="O156" s="7">
        <v>15</v>
      </c>
      <c r="P156" s="7">
        <v>17</v>
      </c>
      <c r="Q156" s="40">
        <v>40957</v>
      </c>
      <c r="R156" s="7">
        <v>533</v>
      </c>
      <c r="S156" s="269">
        <v>1892725</v>
      </c>
      <c r="T156" s="269"/>
      <c r="U156" s="60"/>
    </row>
    <row r="157" spans="1:21" s="1" customFormat="1" ht="15" customHeight="1">
      <c r="A157" s="60"/>
      <c r="B157" s="6" t="s">
        <v>2272</v>
      </c>
      <c r="C157" s="268">
        <v>1512</v>
      </c>
      <c r="D157" s="268"/>
      <c r="E157" s="7">
        <v>15762</v>
      </c>
      <c r="F157" s="40">
        <v>7912966</v>
      </c>
      <c r="G157" s="7">
        <v>21</v>
      </c>
      <c r="H157" s="7">
        <v>218</v>
      </c>
      <c r="I157" s="269">
        <v>33114.53</v>
      </c>
      <c r="J157" s="269"/>
      <c r="K157" s="7">
        <v>78</v>
      </c>
      <c r="L157" s="7">
        <v>32</v>
      </c>
      <c r="M157" s="7">
        <v>32</v>
      </c>
      <c r="N157" s="40">
        <v>124935</v>
      </c>
      <c r="O157" s="7">
        <v>10</v>
      </c>
      <c r="P157" s="7">
        <v>11</v>
      </c>
      <c r="Q157" s="40">
        <v>38414</v>
      </c>
      <c r="R157" s="7">
        <v>1554</v>
      </c>
      <c r="S157" s="269">
        <v>8076315</v>
      </c>
      <c r="T157" s="269"/>
      <c r="U157" s="60"/>
    </row>
    <row r="158" spans="1:21" s="1" customFormat="1" ht="15" customHeight="1">
      <c r="A158" s="60"/>
      <c r="B158" s="6" t="s">
        <v>2273</v>
      </c>
      <c r="C158" s="268">
        <v>167</v>
      </c>
      <c r="D158" s="268"/>
      <c r="E158" s="7">
        <v>2874</v>
      </c>
      <c r="F158" s="40">
        <v>615612</v>
      </c>
      <c r="G158" s="7">
        <v>28</v>
      </c>
      <c r="H158" s="7">
        <v>694</v>
      </c>
      <c r="I158" s="269">
        <v>97276.21</v>
      </c>
      <c r="J158" s="269"/>
      <c r="K158" s="7">
        <v>5</v>
      </c>
      <c r="L158" s="7">
        <v>1</v>
      </c>
      <c r="M158" s="7">
        <v>1</v>
      </c>
      <c r="N158" s="40">
        <v>2136</v>
      </c>
      <c r="O158" s="7"/>
      <c r="P158" s="7"/>
      <c r="Q158" s="40"/>
      <c r="R158" s="7">
        <v>168</v>
      </c>
      <c r="S158" s="269">
        <v>617748</v>
      </c>
      <c r="T158" s="269"/>
      <c r="U158" s="60"/>
    </row>
    <row r="159" spans="1:21" s="1" customFormat="1" ht="15" customHeight="1">
      <c r="A159" s="60"/>
      <c r="B159" s="6" t="s">
        <v>2274</v>
      </c>
      <c r="C159" s="268">
        <v>416</v>
      </c>
      <c r="D159" s="268"/>
      <c r="E159" s="7">
        <v>3441</v>
      </c>
      <c r="F159" s="40">
        <v>1264293</v>
      </c>
      <c r="G159" s="7">
        <v>126</v>
      </c>
      <c r="H159" s="7">
        <v>1025</v>
      </c>
      <c r="I159" s="269">
        <v>162274.96000000002</v>
      </c>
      <c r="J159" s="269"/>
      <c r="K159" s="7">
        <v>13</v>
      </c>
      <c r="L159" s="7">
        <v>94</v>
      </c>
      <c r="M159" s="7">
        <v>94</v>
      </c>
      <c r="N159" s="40">
        <v>124956</v>
      </c>
      <c r="O159" s="7">
        <v>12</v>
      </c>
      <c r="P159" s="7">
        <v>12</v>
      </c>
      <c r="Q159" s="40">
        <v>16749</v>
      </c>
      <c r="R159" s="7">
        <v>522</v>
      </c>
      <c r="S159" s="269">
        <v>1405998</v>
      </c>
      <c r="T159" s="269"/>
      <c r="U159" s="60"/>
    </row>
    <row r="160" spans="1:21" s="1" customFormat="1" ht="15" customHeight="1">
      <c r="A160" s="60"/>
      <c r="B160" s="6" t="s">
        <v>2275</v>
      </c>
      <c r="C160" s="268">
        <v>3747</v>
      </c>
      <c r="D160" s="268"/>
      <c r="E160" s="7">
        <v>12121</v>
      </c>
      <c r="F160" s="40">
        <v>4815254</v>
      </c>
      <c r="G160" s="7">
        <v>483</v>
      </c>
      <c r="H160" s="7">
        <v>1778</v>
      </c>
      <c r="I160" s="269">
        <v>125139.35999999999</v>
      </c>
      <c r="J160" s="269"/>
      <c r="K160" s="7">
        <v>81</v>
      </c>
      <c r="L160" s="7">
        <v>5516</v>
      </c>
      <c r="M160" s="7">
        <v>5516</v>
      </c>
      <c r="N160" s="40">
        <v>6936259</v>
      </c>
      <c r="O160" s="7">
        <v>2063</v>
      </c>
      <c r="P160" s="7">
        <v>2085</v>
      </c>
      <c r="Q160" s="40">
        <v>2584084</v>
      </c>
      <c r="R160" s="7">
        <v>11326</v>
      </c>
      <c r="S160" s="269">
        <v>14335597</v>
      </c>
      <c r="T160" s="269"/>
      <c r="U160" s="60"/>
    </row>
    <row r="161" spans="1:21" s="1" customFormat="1" ht="15" customHeight="1">
      <c r="A161" s="60"/>
      <c r="B161" s="6" t="s">
        <v>2276</v>
      </c>
      <c r="C161" s="268">
        <v>391</v>
      </c>
      <c r="D161" s="268"/>
      <c r="E161" s="7">
        <v>3954</v>
      </c>
      <c r="F161" s="40">
        <v>1465183</v>
      </c>
      <c r="G161" s="7">
        <v>92</v>
      </c>
      <c r="H161" s="7">
        <v>971</v>
      </c>
      <c r="I161" s="269">
        <v>151076.38</v>
      </c>
      <c r="J161" s="269"/>
      <c r="K161" s="7">
        <v>9</v>
      </c>
      <c r="L161" s="7">
        <v>20</v>
      </c>
      <c r="M161" s="7">
        <v>20</v>
      </c>
      <c r="N161" s="40">
        <v>31516</v>
      </c>
      <c r="O161" s="7"/>
      <c r="P161" s="7"/>
      <c r="Q161" s="40"/>
      <c r="R161" s="7">
        <v>411</v>
      </c>
      <c r="S161" s="269">
        <v>1496699</v>
      </c>
      <c r="T161" s="269"/>
      <c r="U161" s="60"/>
    </row>
    <row r="162" spans="1:21" s="1" customFormat="1" ht="15" customHeight="1">
      <c r="A162" s="60"/>
      <c r="B162" s="6" t="s">
        <v>2277</v>
      </c>
      <c r="C162" s="268">
        <v>3116</v>
      </c>
      <c r="D162" s="268"/>
      <c r="E162" s="7">
        <v>13352</v>
      </c>
      <c r="F162" s="40">
        <v>4984568</v>
      </c>
      <c r="G162" s="7">
        <v>18</v>
      </c>
      <c r="H162" s="7">
        <v>180</v>
      </c>
      <c r="I162" s="269">
        <v>10317.599999999999</v>
      </c>
      <c r="J162" s="269"/>
      <c r="K162" s="7">
        <v>16</v>
      </c>
      <c r="L162" s="7">
        <v>2191</v>
      </c>
      <c r="M162" s="7">
        <v>2191</v>
      </c>
      <c r="N162" s="40">
        <v>3468435</v>
      </c>
      <c r="O162" s="7">
        <v>1201</v>
      </c>
      <c r="P162" s="7">
        <v>1211</v>
      </c>
      <c r="Q162" s="40">
        <v>1898932</v>
      </c>
      <c r="R162" s="7">
        <v>6508</v>
      </c>
      <c r="S162" s="269">
        <v>10351935</v>
      </c>
      <c r="T162" s="269"/>
      <c r="U162" s="60"/>
    </row>
    <row r="163" spans="1:21" s="1" customFormat="1" ht="15" customHeight="1">
      <c r="A163" s="60"/>
      <c r="B163" s="6" t="s">
        <v>2278</v>
      </c>
      <c r="C163" s="268">
        <v>470</v>
      </c>
      <c r="D163" s="268"/>
      <c r="E163" s="7">
        <v>3159</v>
      </c>
      <c r="F163" s="40">
        <v>1174643</v>
      </c>
      <c r="G163" s="7">
        <v>132</v>
      </c>
      <c r="H163" s="7">
        <v>960</v>
      </c>
      <c r="I163" s="269">
        <v>149924.03999999998</v>
      </c>
      <c r="J163" s="269"/>
      <c r="K163" s="7">
        <v>6</v>
      </c>
      <c r="L163" s="7">
        <v>162</v>
      </c>
      <c r="M163" s="7">
        <v>162</v>
      </c>
      <c r="N163" s="40">
        <v>193141</v>
      </c>
      <c r="O163" s="7">
        <v>19</v>
      </c>
      <c r="P163" s="7">
        <v>23</v>
      </c>
      <c r="Q163" s="40">
        <v>23551</v>
      </c>
      <c r="R163" s="7">
        <v>651</v>
      </c>
      <c r="S163" s="269">
        <v>1391335</v>
      </c>
      <c r="T163" s="269"/>
      <c r="U163" s="60"/>
    </row>
    <row r="164" spans="1:21" s="1" customFormat="1" ht="15" customHeight="1">
      <c r="A164" s="60"/>
      <c r="B164" s="6" t="s">
        <v>2279</v>
      </c>
      <c r="C164" s="268">
        <v>3152</v>
      </c>
      <c r="D164" s="268"/>
      <c r="E164" s="7">
        <v>9264</v>
      </c>
      <c r="F164" s="40">
        <v>3816178</v>
      </c>
      <c r="G164" s="7">
        <v>351</v>
      </c>
      <c r="H164" s="7">
        <v>1060</v>
      </c>
      <c r="I164" s="269">
        <v>78398.62</v>
      </c>
      <c r="J164" s="269"/>
      <c r="K164" s="7">
        <v>18</v>
      </c>
      <c r="L164" s="7">
        <v>13844</v>
      </c>
      <c r="M164" s="7">
        <v>13844</v>
      </c>
      <c r="N164" s="40">
        <v>16333250</v>
      </c>
      <c r="O164" s="7">
        <v>7728</v>
      </c>
      <c r="P164" s="7">
        <v>7781</v>
      </c>
      <c r="Q164" s="40">
        <v>9130586</v>
      </c>
      <c r="R164" s="7">
        <v>24724</v>
      </c>
      <c r="S164" s="269">
        <v>29280014</v>
      </c>
      <c r="T164" s="269"/>
      <c r="U164" s="60"/>
    </row>
    <row r="165" spans="1:21" s="1" customFormat="1" ht="15" customHeight="1">
      <c r="A165" s="60"/>
      <c r="B165" s="6" t="s">
        <v>2280</v>
      </c>
      <c r="C165" s="268">
        <v>176</v>
      </c>
      <c r="D165" s="268"/>
      <c r="E165" s="7">
        <v>653</v>
      </c>
      <c r="F165" s="40">
        <v>223203</v>
      </c>
      <c r="G165" s="7">
        <v>20</v>
      </c>
      <c r="H165" s="7">
        <v>186</v>
      </c>
      <c r="I165" s="269">
        <v>28399.279999999999</v>
      </c>
      <c r="J165" s="269"/>
      <c r="K165" s="7">
        <v>3</v>
      </c>
      <c r="L165" s="7">
        <v>643</v>
      </c>
      <c r="M165" s="7">
        <v>643</v>
      </c>
      <c r="N165" s="40">
        <v>706489</v>
      </c>
      <c r="O165" s="7">
        <v>852</v>
      </c>
      <c r="P165" s="7">
        <v>852</v>
      </c>
      <c r="Q165" s="40">
        <v>942387</v>
      </c>
      <c r="R165" s="7">
        <v>1671</v>
      </c>
      <c r="S165" s="269">
        <v>1872079</v>
      </c>
      <c r="T165" s="269"/>
      <c r="U165" s="60"/>
    </row>
    <row r="166" spans="1:21" s="1" customFormat="1" ht="15" customHeight="1">
      <c r="A166" s="60"/>
      <c r="B166" s="6" t="s">
        <v>2281</v>
      </c>
      <c r="C166" s="268">
        <v>244</v>
      </c>
      <c r="D166" s="268"/>
      <c r="E166" s="7">
        <v>2681</v>
      </c>
      <c r="F166" s="40">
        <v>1703155</v>
      </c>
      <c r="G166" s="7">
        <v>52</v>
      </c>
      <c r="H166" s="7">
        <v>478</v>
      </c>
      <c r="I166" s="269">
        <v>198276.24</v>
      </c>
      <c r="J166" s="269"/>
      <c r="K166" s="7">
        <v>1</v>
      </c>
      <c r="L166" s="7"/>
      <c r="M166" s="7"/>
      <c r="N166" s="40"/>
      <c r="O166" s="7"/>
      <c r="P166" s="7"/>
      <c r="Q166" s="40"/>
      <c r="R166" s="7">
        <v>244</v>
      </c>
      <c r="S166" s="269">
        <v>1703155</v>
      </c>
      <c r="T166" s="269"/>
      <c r="U166" s="60"/>
    </row>
    <row r="167" spans="1:21" s="1" customFormat="1" ht="15" customHeight="1">
      <c r="A167" s="60"/>
      <c r="B167" s="6" t="s">
        <v>2282</v>
      </c>
      <c r="C167" s="268">
        <v>2092</v>
      </c>
      <c r="D167" s="268"/>
      <c r="E167" s="7">
        <v>11425</v>
      </c>
      <c r="F167" s="40">
        <v>6952599</v>
      </c>
      <c r="G167" s="7">
        <v>92</v>
      </c>
      <c r="H167" s="7">
        <v>319</v>
      </c>
      <c r="I167" s="269">
        <v>112006.46000000002</v>
      </c>
      <c r="J167" s="269"/>
      <c r="K167" s="7">
        <v>4</v>
      </c>
      <c r="L167" s="7">
        <v>5</v>
      </c>
      <c r="M167" s="7">
        <v>5</v>
      </c>
      <c r="N167" s="40">
        <v>11790</v>
      </c>
      <c r="O167" s="7"/>
      <c r="P167" s="7"/>
      <c r="Q167" s="40"/>
      <c r="R167" s="7">
        <v>2097</v>
      </c>
      <c r="S167" s="269">
        <v>6964389</v>
      </c>
      <c r="T167" s="269"/>
      <c r="U167" s="60"/>
    </row>
    <row r="168" spans="1:21" s="1" customFormat="1" ht="15" customHeight="1">
      <c r="A168" s="60"/>
      <c r="B168" s="6" t="s">
        <v>2283</v>
      </c>
      <c r="C168" s="268">
        <v>172</v>
      </c>
      <c r="D168" s="268"/>
      <c r="E168" s="7">
        <v>1157</v>
      </c>
      <c r="F168" s="40">
        <v>673963</v>
      </c>
      <c r="G168" s="7">
        <v>35</v>
      </c>
      <c r="H168" s="7">
        <v>197</v>
      </c>
      <c r="I168" s="269">
        <v>49327.260000000009</v>
      </c>
      <c r="J168" s="269"/>
      <c r="K168" s="7">
        <v>3</v>
      </c>
      <c r="L168" s="7">
        <v>3</v>
      </c>
      <c r="M168" s="7">
        <v>3</v>
      </c>
      <c r="N168" s="40">
        <v>6105</v>
      </c>
      <c r="O168" s="7"/>
      <c r="P168" s="7"/>
      <c r="Q168" s="40"/>
      <c r="R168" s="7">
        <v>175</v>
      </c>
      <c r="S168" s="269">
        <v>680068</v>
      </c>
      <c r="T168" s="269"/>
      <c r="U168" s="60"/>
    </row>
    <row r="169" spans="1:21" s="1" customFormat="1" ht="15" customHeight="1">
      <c r="A169" s="60"/>
      <c r="B169" s="6" t="s">
        <v>2284</v>
      </c>
      <c r="C169" s="268">
        <v>4788</v>
      </c>
      <c r="D169" s="268"/>
      <c r="E169" s="7">
        <v>18216</v>
      </c>
      <c r="F169" s="40">
        <v>10794396</v>
      </c>
      <c r="G169" s="7">
        <v>51</v>
      </c>
      <c r="H169" s="7">
        <v>134</v>
      </c>
      <c r="I169" s="269">
        <v>33875.020000000004</v>
      </c>
      <c r="J169" s="269"/>
      <c r="K169" s="7">
        <v>31</v>
      </c>
      <c r="L169" s="7">
        <v>106</v>
      </c>
      <c r="M169" s="7">
        <v>106</v>
      </c>
      <c r="N169" s="40">
        <v>175001</v>
      </c>
      <c r="O169" s="7"/>
      <c r="P169" s="7"/>
      <c r="Q169" s="40"/>
      <c r="R169" s="7">
        <v>4894</v>
      </c>
      <c r="S169" s="269">
        <v>10969397</v>
      </c>
      <c r="T169" s="269"/>
      <c r="U169" s="60"/>
    </row>
    <row r="170" spans="1:21" s="1" customFormat="1" ht="15" customHeight="1">
      <c r="A170" s="60"/>
      <c r="B170" s="6" t="s">
        <v>2285</v>
      </c>
      <c r="C170" s="268">
        <v>87</v>
      </c>
      <c r="D170" s="268"/>
      <c r="E170" s="7">
        <v>911</v>
      </c>
      <c r="F170" s="40">
        <v>404807</v>
      </c>
      <c r="G170" s="7">
        <v>28</v>
      </c>
      <c r="H170" s="7">
        <v>408</v>
      </c>
      <c r="I170" s="269">
        <v>72607.28</v>
      </c>
      <c r="J170" s="269"/>
      <c r="K170" s="7">
        <v>3</v>
      </c>
      <c r="L170" s="7">
        <v>9</v>
      </c>
      <c r="M170" s="7">
        <v>9</v>
      </c>
      <c r="N170" s="40">
        <v>13622</v>
      </c>
      <c r="O170" s="7">
        <v>11</v>
      </c>
      <c r="P170" s="7">
        <v>11</v>
      </c>
      <c r="Q170" s="40">
        <v>14539</v>
      </c>
      <c r="R170" s="7">
        <v>107</v>
      </c>
      <c r="S170" s="269">
        <v>432968</v>
      </c>
      <c r="T170" s="269"/>
      <c r="U170" s="60"/>
    </row>
    <row r="171" spans="1:21" s="1" customFormat="1" ht="15" customHeight="1">
      <c r="A171" s="60"/>
      <c r="B171" s="6" t="s">
        <v>2286</v>
      </c>
      <c r="C171" s="268">
        <v>877</v>
      </c>
      <c r="D171" s="268"/>
      <c r="E171" s="7">
        <v>3737</v>
      </c>
      <c r="F171" s="40">
        <v>1418335</v>
      </c>
      <c r="G171" s="7">
        <v>54</v>
      </c>
      <c r="H171" s="7">
        <v>363</v>
      </c>
      <c r="I171" s="269">
        <v>85536.42</v>
      </c>
      <c r="J171" s="269"/>
      <c r="K171" s="7">
        <v>16</v>
      </c>
      <c r="L171" s="7">
        <v>888</v>
      </c>
      <c r="M171" s="7">
        <v>888</v>
      </c>
      <c r="N171" s="40">
        <v>1284481</v>
      </c>
      <c r="O171" s="7">
        <v>3331</v>
      </c>
      <c r="P171" s="7">
        <v>3426</v>
      </c>
      <c r="Q171" s="40">
        <v>4770672</v>
      </c>
      <c r="R171" s="7">
        <v>5096</v>
      </c>
      <c r="S171" s="269">
        <v>7473488</v>
      </c>
      <c r="T171" s="269"/>
      <c r="U171" s="60"/>
    </row>
    <row r="172" spans="1:21" s="1" customFormat="1" ht="15" customHeight="1">
      <c r="A172" s="60"/>
      <c r="B172" s="6" t="s">
        <v>2287</v>
      </c>
      <c r="C172" s="268">
        <v>671</v>
      </c>
      <c r="D172" s="268"/>
      <c r="E172" s="7">
        <v>10806</v>
      </c>
      <c r="F172" s="40">
        <v>5284121</v>
      </c>
      <c r="G172" s="7">
        <v>161</v>
      </c>
      <c r="H172" s="7">
        <v>2524</v>
      </c>
      <c r="I172" s="269">
        <v>747172.77</v>
      </c>
      <c r="J172" s="269"/>
      <c r="K172" s="7">
        <v>28</v>
      </c>
      <c r="L172" s="7">
        <v>13</v>
      </c>
      <c r="M172" s="7">
        <v>13</v>
      </c>
      <c r="N172" s="40">
        <v>42593</v>
      </c>
      <c r="O172" s="7"/>
      <c r="P172" s="7"/>
      <c r="Q172" s="40"/>
      <c r="R172" s="7">
        <v>684</v>
      </c>
      <c r="S172" s="269">
        <v>5326714</v>
      </c>
      <c r="T172" s="269"/>
      <c r="U172" s="60"/>
    </row>
    <row r="173" spans="1:21" s="1" customFormat="1" ht="15" customHeight="1">
      <c r="A173" s="60"/>
      <c r="B173" s="6" t="s">
        <v>2288</v>
      </c>
      <c r="C173" s="268">
        <v>780</v>
      </c>
      <c r="D173" s="268"/>
      <c r="E173" s="7">
        <v>6065</v>
      </c>
      <c r="F173" s="40">
        <v>3042184</v>
      </c>
      <c r="G173" s="7">
        <v>13</v>
      </c>
      <c r="H173" s="7">
        <v>150</v>
      </c>
      <c r="I173" s="269">
        <v>21796.71</v>
      </c>
      <c r="J173" s="269"/>
      <c r="K173" s="7">
        <v>44</v>
      </c>
      <c r="L173" s="7">
        <v>125</v>
      </c>
      <c r="M173" s="7">
        <v>125</v>
      </c>
      <c r="N173" s="40">
        <v>360435</v>
      </c>
      <c r="O173" s="7">
        <v>11</v>
      </c>
      <c r="P173" s="7">
        <v>11</v>
      </c>
      <c r="Q173" s="40">
        <v>32019</v>
      </c>
      <c r="R173" s="7">
        <v>916</v>
      </c>
      <c r="S173" s="269">
        <v>3434638</v>
      </c>
      <c r="T173" s="269"/>
      <c r="U173" s="60"/>
    </row>
    <row r="174" spans="1:21" s="1" customFormat="1" ht="15" customHeight="1">
      <c r="A174" s="60"/>
      <c r="B174" s="6" t="s">
        <v>2289</v>
      </c>
      <c r="C174" s="268">
        <v>2829</v>
      </c>
      <c r="D174" s="268"/>
      <c r="E174" s="7">
        <v>38580</v>
      </c>
      <c r="F174" s="40">
        <v>12125152</v>
      </c>
      <c r="G174" s="7">
        <v>709</v>
      </c>
      <c r="H174" s="7">
        <v>6632</v>
      </c>
      <c r="I174" s="269">
        <v>1246821.81</v>
      </c>
      <c r="J174" s="269"/>
      <c r="K174" s="7">
        <v>171</v>
      </c>
      <c r="L174" s="7">
        <v>133</v>
      </c>
      <c r="M174" s="7">
        <v>227</v>
      </c>
      <c r="N174" s="40">
        <v>89905</v>
      </c>
      <c r="O174" s="7">
        <v>50</v>
      </c>
      <c r="P174" s="7">
        <v>64</v>
      </c>
      <c r="Q174" s="40">
        <v>15898</v>
      </c>
      <c r="R174" s="7">
        <v>3012</v>
      </c>
      <c r="S174" s="269">
        <v>12230955</v>
      </c>
      <c r="T174" s="269"/>
      <c r="U174" s="60"/>
    </row>
    <row r="175" spans="1:21" s="1" customFormat="1" ht="15" customHeight="1">
      <c r="A175" s="60"/>
      <c r="B175" s="6" t="s">
        <v>2290</v>
      </c>
      <c r="C175" s="268">
        <v>263</v>
      </c>
      <c r="D175" s="268"/>
      <c r="E175" s="7">
        <v>867</v>
      </c>
      <c r="F175" s="40">
        <v>989473</v>
      </c>
      <c r="G175" s="7"/>
      <c r="H175" s="7">
        <v>0</v>
      </c>
      <c r="I175" s="269"/>
      <c r="J175" s="269"/>
      <c r="K175" s="7">
        <v>10</v>
      </c>
      <c r="L175" s="7">
        <v>60</v>
      </c>
      <c r="M175" s="7">
        <v>60</v>
      </c>
      <c r="N175" s="40">
        <v>176231</v>
      </c>
      <c r="O175" s="7">
        <v>89</v>
      </c>
      <c r="P175" s="7">
        <v>94</v>
      </c>
      <c r="Q175" s="40">
        <v>282526</v>
      </c>
      <c r="R175" s="7">
        <v>412</v>
      </c>
      <c r="S175" s="269">
        <v>1448230</v>
      </c>
      <c r="T175" s="269"/>
      <c r="U175" s="60"/>
    </row>
    <row r="176" spans="1:21" s="1" customFormat="1" ht="15" customHeight="1">
      <c r="A176" s="60"/>
      <c r="B176" s="6" t="s">
        <v>2291</v>
      </c>
      <c r="C176" s="268">
        <v>1187</v>
      </c>
      <c r="D176" s="268"/>
      <c r="E176" s="7">
        <v>11433</v>
      </c>
      <c r="F176" s="40">
        <v>2936051</v>
      </c>
      <c r="G176" s="7">
        <v>33</v>
      </c>
      <c r="H176" s="7">
        <v>286</v>
      </c>
      <c r="I176" s="269">
        <v>39127.990000000005</v>
      </c>
      <c r="J176" s="269"/>
      <c r="K176" s="7">
        <v>59</v>
      </c>
      <c r="L176" s="7">
        <v>310</v>
      </c>
      <c r="M176" s="7">
        <v>447</v>
      </c>
      <c r="N176" s="40">
        <v>150550</v>
      </c>
      <c r="O176" s="7">
        <v>185</v>
      </c>
      <c r="P176" s="7">
        <v>200</v>
      </c>
      <c r="Q176" s="40">
        <v>37639</v>
      </c>
      <c r="R176" s="7">
        <v>1682</v>
      </c>
      <c r="S176" s="269">
        <v>3124240</v>
      </c>
      <c r="T176" s="269"/>
      <c r="U176" s="60"/>
    </row>
    <row r="177" spans="1:21" s="1" customFormat="1" ht="15" customHeight="1">
      <c r="A177" s="60"/>
      <c r="B177" s="6" t="s">
        <v>2292</v>
      </c>
      <c r="C177" s="268">
        <v>3506</v>
      </c>
      <c r="D177" s="268"/>
      <c r="E177" s="7">
        <v>34598</v>
      </c>
      <c r="F177" s="40">
        <v>10035756</v>
      </c>
      <c r="G177" s="7">
        <v>957</v>
      </c>
      <c r="H177" s="7">
        <v>6918</v>
      </c>
      <c r="I177" s="269">
        <v>1177392.56</v>
      </c>
      <c r="J177" s="269"/>
      <c r="K177" s="7">
        <v>129</v>
      </c>
      <c r="L177" s="7">
        <v>155</v>
      </c>
      <c r="M177" s="7">
        <v>283</v>
      </c>
      <c r="N177" s="40">
        <v>71296</v>
      </c>
      <c r="O177" s="7">
        <v>3</v>
      </c>
      <c r="P177" s="7">
        <v>5</v>
      </c>
      <c r="Q177" s="40">
        <v>1165</v>
      </c>
      <c r="R177" s="7">
        <v>3664</v>
      </c>
      <c r="S177" s="269">
        <v>10108217</v>
      </c>
      <c r="T177" s="269"/>
      <c r="U177" s="60"/>
    </row>
    <row r="178" spans="1:21" s="1" customFormat="1" ht="15" customHeight="1">
      <c r="A178" s="60"/>
      <c r="B178" s="6" t="s">
        <v>2293</v>
      </c>
      <c r="C178" s="268">
        <v>1956</v>
      </c>
      <c r="D178" s="268"/>
      <c r="E178" s="7">
        <v>13523</v>
      </c>
      <c r="F178" s="40">
        <v>3926713</v>
      </c>
      <c r="G178" s="7">
        <v>39</v>
      </c>
      <c r="H178" s="7">
        <v>247</v>
      </c>
      <c r="I178" s="269">
        <v>34386.589999999997</v>
      </c>
      <c r="J178" s="269"/>
      <c r="K178" s="7">
        <v>70</v>
      </c>
      <c r="L178" s="7">
        <v>254</v>
      </c>
      <c r="M178" s="7">
        <v>437</v>
      </c>
      <c r="N178" s="40">
        <v>98814</v>
      </c>
      <c r="O178" s="7">
        <v>36</v>
      </c>
      <c r="P178" s="7">
        <v>71</v>
      </c>
      <c r="Q178" s="40">
        <v>12989</v>
      </c>
      <c r="R178" s="7">
        <v>2246</v>
      </c>
      <c r="S178" s="269">
        <v>4038516</v>
      </c>
      <c r="T178" s="269"/>
      <c r="U178" s="60"/>
    </row>
    <row r="179" spans="1:21" s="1" customFormat="1" ht="15" customHeight="1">
      <c r="A179" s="60"/>
      <c r="B179" s="6" t="s">
        <v>2294</v>
      </c>
      <c r="C179" s="268">
        <v>382</v>
      </c>
      <c r="D179" s="268"/>
      <c r="E179" s="7">
        <v>3622</v>
      </c>
      <c r="F179" s="40">
        <v>1250794</v>
      </c>
      <c r="G179" s="7">
        <v>13</v>
      </c>
      <c r="H179" s="7">
        <v>83</v>
      </c>
      <c r="I179" s="269">
        <v>17190.46</v>
      </c>
      <c r="J179" s="269"/>
      <c r="K179" s="7">
        <v>19</v>
      </c>
      <c r="L179" s="7">
        <v>68</v>
      </c>
      <c r="M179" s="7">
        <v>100</v>
      </c>
      <c r="N179" s="40">
        <v>34237</v>
      </c>
      <c r="O179" s="7">
        <v>19</v>
      </c>
      <c r="P179" s="7">
        <v>23</v>
      </c>
      <c r="Q179" s="40">
        <v>5686</v>
      </c>
      <c r="R179" s="7">
        <v>469</v>
      </c>
      <c r="S179" s="269">
        <v>1290717</v>
      </c>
      <c r="T179" s="269"/>
      <c r="U179" s="60"/>
    </row>
    <row r="180" spans="1:21" s="1" customFormat="1" ht="15" customHeight="1">
      <c r="A180" s="60"/>
      <c r="B180" s="6" t="s">
        <v>2295</v>
      </c>
      <c r="C180" s="268">
        <v>157</v>
      </c>
      <c r="D180" s="268"/>
      <c r="E180" s="7">
        <v>1585</v>
      </c>
      <c r="F180" s="40">
        <v>380400</v>
      </c>
      <c r="G180" s="7">
        <v>47</v>
      </c>
      <c r="H180" s="7">
        <v>258</v>
      </c>
      <c r="I180" s="269">
        <v>33629.14</v>
      </c>
      <c r="J180" s="269"/>
      <c r="K180" s="7">
        <v>2</v>
      </c>
      <c r="L180" s="7">
        <v>9</v>
      </c>
      <c r="M180" s="7">
        <v>16</v>
      </c>
      <c r="N180" s="40">
        <v>2912</v>
      </c>
      <c r="O180" s="7"/>
      <c r="P180" s="7"/>
      <c r="Q180" s="40"/>
      <c r="R180" s="7">
        <v>166</v>
      </c>
      <c r="S180" s="269">
        <v>383312</v>
      </c>
      <c r="T180" s="269"/>
      <c r="U180" s="60"/>
    </row>
    <row r="181" spans="1:21" s="1" customFormat="1" ht="15" customHeight="1">
      <c r="A181" s="60"/>
      <c r="B181" s="6" t="s">
        <v>2296</v>
      </c>
      <c r="C181" s="268">
        <v>209</v>
      </c>
      <c r="D181" s="268"/>
      <c r="E181" s="7">
        <v>1439</v>
      </c>
      <c r="F181" s="40">
        <v>389038</v>
      </c>
      <c r="G181" s="7">
        <v>2</v>
      </c>
      <c r="H181" s="7">
        <v>6</v>
      </c>
      <c r="I181" s="269">
        <v>792.31999999999971</v>
      </c>
      <c r="J181" s="269"/>
      <c r="K181" s="7">
        <v>3</v>
      </c>
      <c r="L181" s="7">
        <v>16</v>
      </c>
      <c r="M181" s="7">
        <v>24</v>
      </c>
      <c r="N181" s="40">
        <v>4375</v>
      </c>
      <c r="O181" s="7">
        <v>5</v>
      </c>
      <c r="P181" s="7">
        <v>7</v>
      </c>
      <c r="Q181" s="40">
        <v>1274</v>
      </c>
      <c r="R181" s="7">
        <v>230</v>
      </c>
      <c r="S181" s="269">
        <v>394687</v>
      </c>
      <c r="T181" s="269"/>
      <c r="U181" s="60"/>
    </row>
    <row r="182" spans="1:21" s="1" customFormat="1" ht="15" customHeight="1">
      <c r="A182" s="60"/>
      <c r="B182" s="6" t="s">
        <v>2297</v>
      </c>
      <c r="C182" s="268">
        <v>1444</v>
      </c>
      <c r="D182" s="268"/>
      <c r="E182" s="7">
        <v>15189</v>
      </c>
      <c r="F182" s="40">
        <v>5039164</v>
      </c>
      <c r="G182" s="7">
        <v>63</v>
      </c>
      <c r="H182" s="7">
        <v>443</v>
      </c>
      <c r="I182" s="269">
        <v>74360.100000000006</v>
      </c>
      <c r="J182" s="269"/>
      <c r="K182" s="7">
        <v>73</v>
      </c>
      <c r="L182" s="7">
        <v>87</v>
      </c>
      <c r="M182" s="7">
        <v>133</v>
      </c>
      <c r="N182" s="40">
        <v>57263</v>
      </c>
      <c r="O182" s="7">
        <v>125</v>
      </c>
      <c r="P182" s="7">
        <v>222</v>
      </c>
      <c r="Q182" s="40">
        <v>52382</v>
      </c>
      <c r="R182" s="7">
        <v>1656</v>
      </c>
      <c r="S182" s="269">
        <v>5148809</v>
      </c>
      <c r="T182" s="269"/>
      <c r="U182" s="60"/>
    </row>
    <row r="183" spans="1:21" s="1" customFormat="1" ht="15" customHeight="1">
      <c r="A183" s="60"/>
      <c r="B183" s="6" t="s">
        <v>2298</v>
      </c>
      <c r="C183" s="268">
        <v>1487</v>
      </c>
      <c r="D183" s="268"/>
      <c r="E183" s="7">
        <v>15724</v>
      </c>
      <c r="F183" s="40">
        <v>4367772</v>
      </c>
      <c r="G183" s="7">
        <v>421</v>
      </c>
      <c r="H183" s="7">
        <v>3311</v>
      </c>
      <c r="I183" s="269">
        <v>556111.16999999993</v>
      </c>
      <c r="J183" s="269"/>
      <c r="K183" s="7">
        <v>117</v>
      </c>
      <c r="L183" s="7">
        <v>116</v>
      </c>
      <c r="M183" s="7">
        <v>215</v>
      </c>
      <c r="N183" s="40">
        <v>52834</v>
      </c>
      <c r="O183" s="7"/>
      <c r="P183" s="7"/>
      <c r="Q183" s="40"/>
      <c r="R183" s="7">
        <v>1603</v>
      </c>
      <c r="S183" s="269">
        <v>4420606</v>
      </c>
      <c r="T183" s="269"/>
      <c r="U183" s="60"/>
    </row>
    <row r="184" spans="1:21" s="1" customFormat="1" ht="15" customHeight="1">
      <c r="A184" s="60"/>
      <c r="B184" s="6" t="s">
        <v>2299</v>
      </c>
      <c r="C184" s="268">
        <v>3226</v>
      </c>
      <c r="D184" s="268"/>
      <c r="E184" s="7">
        <v>21393</v>
      </c>
      <c r="F184" s="40">
        <v>5821970</v>
      </c>
      <c r="G184" s="7">
        <v>85</v>
      </c>
      <c r="H184" s="7">
        <v>529</v>
      </c>
      <c r="I184" s="269">
        <v>67907.37</v>
      </c>
      <c r="J184" s="269"/>
      <c r="K184" s="7">
        <v>264</v>
      </c>
      <c r="L184" s="7">
        <v>587</v>
      </c>
      <c r="M184" s="7">
        <v>1019</v>
      </c>
      <c r="N184" s="40">
        <v>194929</v>
      </c>
      <c r="O184" s="7">
        <v>14</v>
      </c>
      <c r="P184" s="7">
        <v>19</v>
      </c>
      <c r="Q184" s="40">
        <v>3359</v>
      </c>
      <c r="R184" s="7">
        <v>3827</v>
      </c>
      <c r="S184" s="269">
        <v>6020258</v>
      </c>
      <c r="T184" s="269"/>
      <c r="U184" s="60"/>
    </row>
    <row r="185" spans="1:21" s="1" customFormat="1" ht="15" customHeight="1">
      <c r="A185" s="60"/>
      <c r="B185" s="6" t="s">
        <v>2300</v>
      </c>
      <c r="C185" s="268">
        <v>2725</v>
      </c>
      <c r="D185" s="268"/>
      <c r="E185" s="7">
        <v>24823</v>
      </c>
      <c r="F185" s="40">
        <v>4807416</v>
      </c>
      <c r="G185" s="7">
        <v>784</v>
      </c>
      <c r="H185" s="7">
        <v>5368</v>
      </c>
      <c r="I185" s="269">
        <v>819708.75</v>
      </c>
      <c r="J185" s="269"/>
      <c r="K185" s="7">
        <v>100</v>
      </c>
      <c r="L185" s="7">
        <v>76</v>
      </c>
      <c r="M185" s="7">
        <v>98</v>
      </c>
      <c r="N185" s="40">
        <v>21198</v>
      </c>
      <c r="O185" s="7">
        <v>17</v>
      </c>
      <c r="P185" s="7">
        <v>15</v>
      </c>
      <c r="Q185" s="40">
        <v>3231</v>
      </c>
      <c r="R185" s="7">
        <v>2818</v>
      </c>
      <c r="S185" s="269">
        <v>4831845</v>
      </c>
      <c r="T185" s="269"/>
      <c r="U185" s="60"/>
    </row>
    <row r="186" spans="1:21" s="1" customFormat="1" ht="15" customHeight="1">
      <c r="A186" s="60"/>
      <c r="B186" s="6" t="s">
        <v>2301</v>
      </c>
      <c r="C186" s="268">
        <v>6255</v>
      </c>
      <c r="D186" s="268"/>
      <c r="E186" s="7">
        <v>45271</v>
      </c>
      <c r="F186" s="40">
        <v>6729869</v>
      </c>
      <c r="G186" s="7">
        <v>113</v>
      </c>
      <c r="H186" s="7">
        <v>620</v>
      </c>
      <c r="I186" s="269">
        <v>48266.819999999992</v>
      </c>
      <c r="J186" s="269"/>
      <c r="K186" s="7">
        <v>222</v>
      </c>
      <c r="L186" s="7">
        <v>1699</v>
      </c>
      <c r="M186" s="7">
        <v>2712</v>
      </c>
      <c r="N186" s="40">
        <v>512732</v>
      </c>
      <c r="O186" s="7">
        <v>448</v>
      </c>
      <c r="P186" s="7">
        <v>621</v>
      </c>
      <c r="Q186" s="40">
        <v>103364</v>
      </c>
      <c r="R186" s="7">
        <v>8402</v>
      </c>
      <c r="S186" s="269">
        <v>7345965</v>
      </c>
      <c r="T186" s="269"/>
      <c r="U186" s="60"/>
    </row>
    <row r="187" spans="1:21" s="1" customFormat="1" ht="15" customHeight="1">
      <c r="A187" s="60"/>
      <c r="B187" s="6" t="s">
        <v>2302</v>
      </c>
      <c r="C187" s="268">
        <v>2640</v>
      </c>
      <c r="D187" s="268"/>
      <c r="E187" s="7">
        <v>14782</v>
      </c>
      <c r="F187" s="40">
        <v>3493541</v>
      </c>
      <c r="G187" s="7">
        <v>1435</v>
      </c>
      <c r="H187" s="7">
        <v>4239</v>
      </c>
      <c r="I187" s="269">
        <v>508942.03</v>
      </c>
      <c r="J187" s="269"/>
      <c r="K187" s="7">
        <v>62</v>
      </c>
      <c r="L187" s="7">
        <v>1361</v>
      </c>
      <c r="M187" s="7">
        <v>1386</v>
      </c>
      <c r="N187" s="40">
        <v>449678</v>
      </c>
      <c r="O187" s="7">
        <v>942</v>
      </c>
      <c r="P187" s="7">
        <v>1021</v>
      </c>
      <c r="Q187" s="40">
        <v>329137</v>
      </c>
      <c r="R187" s="7">
        <v>4943</v>
      </c>
      <c r="S187" s="269">
        <v>4272356</v>
      </c>
      <c r="T187" s="269"/>
      <c r="U187" s="60"/>
    </row>
    <row r="188" spans="1:21" s="1" customFormat="1" ht="15" customHeight="1">
      <c r="A188" s="60"/>
      <c r="B188" s="6" t="s">
        <v>2303</v>
      </c>
      <c r="C188" s="268">
        <v>542</v>
      </c>
      <c r="D188" s="268"/>
      <c r="E188" s="7">
        <v>4144</v>
      </c>
      <c r="F188" s="40">
        <v>1516255</v>
      </c>
      <c r="G188" s="7">
        <v>48</v>
      </c>
      <c r="H188" s="7">
        <v>408</v>
      </c>
      <c r="I188" s="269">
        <v>100125.75999999999</v>
      </c>
      <c r="J188" s="269"/>
      <c r="K188" s="7">
        <v>7</v>
      </c>
      <c r="L188" s="7">
        <v>223</v>
      </c>
      <c r="M188" s="7">
        <v>324</v>
      </c>
      <c r="N188" s="40">
        <v>105823</v>
      </c>
      <c r="O188" s="7">
        <v>572</v>
      </c>
      <c r="P188" s="7">
        <v>625</v>
      </c>
      <c r="Q188" s="40">
        <v>195678</v>
      </c>
      <c r="R188" s="7">
        <v>1337</v>
      </c>
      <c r="S188" s="269">
        <v>1817756</v>
      </c>
      <c r="T188" s="269"/>
      <c r="U188" s="60"/>
    </row>
    <row r="189" spans="1:21" s="1" customFormat="1" ht="15" customHeight="1">
      <c r="A189" s="60"/>
      <c r="B189" s="6" t="s">
        <v>2304</v>
      </c>
      <c r="C189" s="268">
        <v>420</v>
      </c>
      <c r="D189" s="268"/>
      <c r="E189" s="7">
        <v>1885</v>
      </c>
      <c r="F189" s="40">
        <v>631825</v>
      </c>
      <c r="G189" s="7">
        <v>16</v>
      </c>
      <c r="H189" s="7">
        <v>123</v>
      </c>
      <c r="I189" s="269">
        <v>22496.400000000001</v>
      </c>
      <c r="J189" s="269"/>
      <c r="K189" s="7">
        <v>4</v>
      </c>
      <c r="L189" s="7">
        <v>184</v>
      </c>
      <c r="M189" s="7">
        <v>189</v>
      </c>
      <c r="N189" s="40">
        <v>43312</v>
      </c>
      <c r="O189" s="7">
        <v>533</v>
      </c>
      <c r="P189" s="7">
        <v>577</v>
      </c>
      <c r="Q189" s="40">
        <v>132279</v>
      </c>
      <c r="R189" s="7">
        <v>1137</v>
      </c>
      <c r="S189" s="269">
        <v>807416</v>
      </c>
      <c r="T189" s="269"/>
      <c r="U189" s="60"/>
    </row>
    <row r="190" spans="1:21" s="1" customFormat="1" ht="15" customHeight="1">
      <c r="A190" s="60"/>
      <c r="B190" s="6" t="s">
        <v>2305</v>
      </c>
      <c r="C190" s="268">
        <v>80</v>
      </c>
      <c r="D190" s="268"/>
      <c r="E190" s="7">
        <v>462</v>
      </c>
      <c r="F190" s="40">
        <v>112218</v>
      </c>
      <c r="G190" s="7">
        <v>36</v>
      </c>
      <c r="H190" s="7">
        <v>175</v>
      </c>
      <c r="I190" s="269">
        <v>27824.949999999997</v>
      </c>
      <c r="J190" s="269"/>
      <c r="K190" s="7">
        <v>1</v>
      </c>
      <c r="L190" s="7">
        <v>434</v>
      </c>
      <c r="M190" s="7">
        <v>434</v>
      </c>
      <c r="N190" s="40">
        <v>201412</v>
      </c>
      <c r="O190" s="7">
        <v>5007</v>
      </c>
      <c r="P190" s="7">
        <v>7335</v>
      </c>
      <c r="Q190" s="40">
        <v>3409504</v>
      </c>
      <c r="R190" s="7">
        <v>5521</v>
      </c>
      <c r="S190" s="269">
        <v>3723134</v>
      </c>
      <c r="T190" s="269"/>
      <c r="U190" s="60"/>
    </row>
    <row r="191" spans="1:21" s="1" customFormat="1" ht="15" customHeight="1">
      <c r="A191" s="60"/>
      <c r="B191" s="6" t="s">
        <v>2306</v>
      </c>
      <c r="C191" s="268">
        <v>1289</v>
      </c>
      <c r="D191" s="268"/>
      <c r="E191" s="7">
        <v>13327</v>
      </c>
      <c r="F191" s="40">
        <v>3944359</v>
      </c>
      <c r="G191" s="7">
        <v>345</v>
      </c>
      <c r="H191" s="7">
        <v>2902</v>
      </c>
      <c r="I191" s="269">
        <v>542318.39</v>
      </c>
      <c r="J191" s="269"/>
      <c r="K191" s="7">
        <v>58</v>
      </c>
      <c r="L191" s="7">
        <v>185</v>
      </c>
      <c r="M191" s="7">
        <v>310</v>
      </c>
      <c r="N191" s="40">
        <v>91326</v>
      </c>
      <c r="O191" s="7">
        <v>17</v>
      </c>
      <c r="P191" s="7">
        <v>20</v>
      </c>
      <c r="Q191" s="40">
        <v>4895</v>
      </c>
      <c r="R191" s="7">
        <v>1491</v>
      </c>
      <c r="S191" s="269">
        <v>4040580</v>
      </c>
      <c r="T191" s="269"/>
      <c r="U191" s="60"/>
    </row>
    <row r="192" spans="1:21" s="1" customFormat="1" ht="15" customHeight="1">
      <c r="A192" s="60"/>
      <c r="B192" s="6" t="s">
        <v>2307</v>
      </c>
      <c r="C192" s="268">
        <v>1374</v>
      </c>
      <c r="D192" s="268"/>
      <c r="E192" s="7">
        <v>11262</v>
      </c>
      <c r="F192" s="40">
        <v>2195487</v>
      </c>
      <c r="G192" s="7">
        <v>80</v>
      </c>
      <c r="H192" s="7">
        <v>917</v>
      </c>
      <c r="I192" s="269">
        <v>128184.51</v>
      </c>
      <c r="J192" s="269"/>
      <c r="K192" s="7">
        <v>97</v>
      </c>
      <c r="L192" s="7">
        <v>1110</v>
      </c>
      <c r="M192" s="7">
        <v>1591</v>
      </c>
      <c r="N192" s="40">
        <v>289994</v>
      </c>
      <c r="O192" s="7">
        <v>946</v>
      </c>
      <c r="P192" s="7">
        <v>1192</v>
      </c>
      <c r="Q192" s="40">
        <v>198285</v>
      </c>
      <c r="R192" s="7">
        <v>3430</v>
      </c>
      <c r="S192" s="269">
        <v>2683766</v>
      </c>
      <c r="T192" s="269"/>
      <c r="U192" s="60"/>
    </row>
    <row r="193" spans="1:21" s="1" customFormat="1" ht="15" customHeight="1">
      <c r="A193" s="60"/>
      <c r="B193" s="6" t="s">
        <v>2308</v>
      </c>
      <c r="C193" s="268">
        <v>647</v>
      </c>
      <c r="D193" s="268"/>
      <c r="E193" s="7">
        <v>3111</v>
      </c>
      <c r="F193" s="40">
        <v>1603888</v>
      </c>
      <c r="G193" s="7">
        <v>36</v>
      </c>
      <c r="H193" s="7">
        <v>675</v>
      </c>
      <c r="I193" s="269">
        <v>187839.9</v>
      </c>
      <c r="J193" s="269"/>
      <c r="K193" s="7">
        <v>17</v>
      </c>
      <c r="L193" s="7">
        <v>313</v>
      </c>
      <c r="M193" s="7">
        <v>365</v>
      </c>
      <c r="N193" s="40">
        <v>153072</v>
      </c>
      <c r="O193" s="7">
        <v>76</v>
      </c>
      <c r="P193" s="7">
        <v>83</v>
      </c>
      <c r="Q193" s="40">
        <v>34190</v>
      </c>
      <c r="R193" s="7">
        <v>1036</v>
      </c>
      <c r="S193" s="269">
        <v>1791150</v>
      </c>
      <c r="T193" s="269"/>
      <c r="U193" s="60"/>
    </row>
    <row r="194" spans="1:21" s="1" customFormat="1" ht="15" customHeight="1">
      <c r="A194" s="60"/>
      <c r="B194" s="6" t="s">
        <v>2309</v>
      </c>
      <c r="C194" s="268">
        <v>1936</v>
      </c>
      <c r="D194" s="268"/>
      <c r="E194" s="7">
        <v>34899</v>
      </c>
      <c r="F194" s="40">
        <v>29468640</v>
      </c>
      <c r="G194" s="7">
        <v>360</v>
      </c>
      <c r="H194" s="7">
        <v>6805</v>
      </c>
      <c r="I194" s="269">
        <v>1933675.5499999998</v>
      </c>
      <c r="J194" s="269"/>
      <c r="K194" s="7">
        <v>169</v>
      </c>
      <c r="L194" s="7">
        <v>17</v>
      </c>
      <c r="M194" s="7">
        <v>17</v>
      </c>
      <c r="N194" s="40">
        <v>84045</v>
      </c>
      <c r="O194" s="7">
        <v>3</v>
      </c>
      <c r="P194" s="7">
        <v>6</v>
      </c>
      <c r="Q194" s="40">
        <v>14775</v>
      </c>
      <c r="R194" s="7">
        <v>1956</v>
      </c>
      <c r="S194" s="269">
        <v>29567460</v>
      </c>
      <c r="T194" s="269"/>
      <c r="U194" s="60"/>
    </row>
    <row r="195" spans="1:21" s="1" customFormat="1" ht="15" customHeight="1">
      <c r="A195" s="60"/>
      <c r="B195" s="6" t="s">
        <v>2310</v>
      </c>
      <c r="C195" s="268">
        <v>1633</v>
      </c>
      <c r="D195" s="268"/>
      <c r="E195" s="7">
        <v>13730</v>
      </c>
      <c r="F195" s="40">
        <v>11177630</v>
      </c>
      <c r="G195" s="7">
        <v>3</v>
      </c>
      <c r="H195" s="7">
        <v>22</v>
      </c>
      <c r="I195" s="269">
        <v>7524.7999999999993</v>
      </c>
      <c r="J195" s="269"/>
      <c r="K195" s="7">
        <v>91</v>
      </c>
      <c r="L195" s="7">
        <v>160</v>
      </c>
      <c r="M195" s="7">
        <v>160</v>
      </c>
      <c r="N195" s="40">
        <v>764436</v>
      </c>
      <c r="O195" s="7">
        <v>15</v>
      </c>
      <c r="P195" s="7">
        <v>15</v>
      </c>
      <c r="Q195" s="40">
        <v>73875</v>
      </c>
      <c r="R195" s="7">
        <v>1808</v>
      </c>
      <c r="S195" s="269">
        <v>12015941</v>
      </c>
      <c r="T195" s="269"/>
      <c r="U195" s="60"/>
    </row>
    <row r="196" spans="1:21" s="1" customFormat="1" ht="15" customHeight="1">
      <c r="A196" s="60"/>
      <c r="B196" s="6" t="s">
        <v>2311</v>
      </c>
      <c r="C196" s="268">
        <v>306</v>
      </c>
      <c r="D196" s="268"/>
      <c r="E196" s="7">
        <v>6881</v>
      </c>
      <c r="F196" s="40">
        <v>3220763</v>
      </c>
      <c r="G196" s="7">
        <v>71</v>
      </c>
      <c r="H196" s="7">
        <v>1043</v>
      </c>
      <c r="I196" s="269">
        <v>244965.74</v>
      </c>
      <c r="J196" s="269"/>
      <c r="K196" s="7">
        <v>43</v>
      </c>
      <c r="L196" s="7">
        <v>3</v>
      </c>
      <c r="M196" s="7">
        <v>3</v>
      </c>
      <c r="N196" s="40">
        <v>10845</v>
      </c>
      <c r="O196" s="7"/>
      <c r="P196" s="7"/>
      <c r="Q196" s="40"/>
      <c r="R196" s="7">
        <v>309</v>
      </c>
      <c r="S196" s="269">
        <v>3231608</v>
      </c>
      <c r="T196" s="269"/>
      <c r="U196" s="60"/>
    </row>
    <row r="197" spans="1:21" s="1" customFormat="1" ht="15" customHeight="1">
      <c r="A197" s="60"/>
      <c r="B197" s="6" t="s">
        <v>2312</v>
      </c>
      <c r="C197" s="268">
        <v>260</v>
      </c>
      <c r="D197" s="268"/>
      <c r="E197" s="7">
        <v>3376</v>
      </c>
      <c r="F197" s="40">
        <v>1539313</v>
      </c>
      <c r="G197" s="7"/>
      <c r="H197" s="7">
        <v>0</v>
      </c>
      <c r="I197" s="269"/>
      <c r="J197" s="269"/>
      <c r="K197" s="7">
        <v>36</v>
      </c>
      <c r="L197" s="7">
        <v>33</v>
      </c>
      <c r="M197" s="7">
        <v>33</v>
      </c>
      <c r="N197" s="40">
        <v>153114</v>
      </c>
      <c r="O197" s="7">
        <v>28</v>
      </c>
      <c r="P197" s="7">
        <v>32</v>
      </c>
      <c r="Q197" s="40">
        <v>129986</v>
      </c>
      <c r="R197" s="7">
        <v>321</v>
      </c>
      <c r="S197" s="269">
        <v>1822413</v>
      </c>
      <c r="T197" s="269"/>
      <c r="U197" s="60"/>
    </row>
    <row r="198" spans="1:21" s="1" customFormat="1" ht="15" customHeight="1">
      <c r="A198" s="60"/>
      <c r="B198" s="6" t="s">
        <v>2313</v>
      </c>
      <c r="C198" s="268">
        <v>34</v>
      </c>
      <c r="D198" s="268"/>
      <c r="E198" s="7">
        <v>690</v>
      </c>
      <c r="F198" s="40">
        <v>299921</v>
      </c>
      <c r="G198" s="7">
        <v>7</v>
      </c>
      <c r="H198" s="7">
        <v>73</v>
      </c>
      <c r="I198" s="269">
        <v>19267.949999999997</v>
      </c>
      <c r="J198" s="269"/>
      <c r="K198" s="7">
        <v>2</v>
      </c>
      <c r="L198" s="7"/>
      <c r="M198" s="7"/>
      <c r="N198" s="40"/>
      <c r="O198" s="7"/>
      <c r="P198" s="7"/>
      <c r="Q198" s="40"/>
      <c r="R198" s="7">
        <v>34</v>
      </c>
      <c r="S198" s="269">
        <v>299921</v>
      </c>
      <c r="T198" s="269"/>
      <c r="U198" s="60"/>
    </row>
    <row r="199" spans="1:21" s="1" customFormat="1" ht="15" customHeight="1">
      <c r="A199" s="60"/>
      <c r="B199" s="6" t="s">
        <v>2314</v>
      </c>
      <c r="C199" s="268">
        <v>73</v>
      </c>
      <c r="D199" s="268"/>
      <c r="E199" s="7">
        <v>775</v>
      </c>
      <c r="F199" s="40">
        <v>342525</v>
      </c>
      <c r="G199" s="7"/>
      <c r="H199" s="7">
        <v>0</v>
      </c>
      <c r="I199" s="269"/>
      <c r="J199" s="269"/>
      <c r="K199" s="7">
        <v>6</v>
      </c>
      <c r="L199" s="7"/>
      <c r="M199" s="7"/>
      <c r="N199" s="40"/>
      <c r="O199" s="7"/>
      <c r="P199" s="7"/>
      <c r="Q199" s="40"/>
      <c r="R199" s="7">
        <v>73</v>
      </c>
      <c r="S199" s="269">
        <v>342525</v>
      </c>
      <c r="T199" s="269"/>
      <c r="U199" s="60"/>
    </row>
    <row r="200" spans="1:21" s="1" customFormat="1" ht="15" customHeight="1">
      <c r="A200" s="60"/>
      <c r="B200" s="6" t="s">
        <v>2315</v>
      </c>
      <c r="C200" s="268">
        <v>561</v>
      </c>
      <c r="D200" s="268"/>
      <c r="E200" s="7">
        <v>9522</v>
      </c>
      <c r="F200" s="40">
        <v>3557313</v>
      </c>
      <c r="G200" s="7">
        <v>162</v>
      </c>
      <c r="H200" s="7">
        <v>2249</v>
      </c>
      <c r="I200" s="269">
        <v>454718.6</v>
      </c>
      <c r="J200" s="269"/>
      <c r="K200" s="7">
        <v>36</v>
      </c>
      <c r="L200" s="7">
        <v>1</v>
      </c>
      <c r="M200" s="7">
        <v>1</v>
      </c>
      <c r="N200" s="40">
        <v>2341</v>
      </c>
      <c r="O200" s="7"/>
      <c r="P200" s="7"/>
      <c r="Q200" s="40"/>
      <c r="R200" s="7">
        <v>562</v>
      </c>
      <c r="S200" s="269">
        <v>3559654</v>
      </c>
      <c r="T200" s="269"/>
      <c r="U200" s="60"/>
    </row>
    <row r="201" spans="1:21" s="1" customFormat="1" ht="15" customHeight="1">
      <c r="A201" s="60"/>
      <c r="B201" s="6" t="s">
        <v>2316</v>
      </c>
      <c r="C201" s="268">
        <v>839</v>
      </c>
      <c r="D201" s="268"/>
      <c r="E201" s="7">
        <v>6651</v>
      </c>
      <c r="F201" s="40">
        <v>2683941</v>
      </c>
      <c r="G201" s="7">
        <v>31</v>
      </c>
      <c r="H201" s="7">
        <v>228</v>
      </c>
      <c r="I201" s="269">
        <v>45021.8</v>
      </c>
      <c r="J201" s="269"/>
      <c r="K201" s="7">
        <v>54</v>
      </c>
      <c r="L201" s="7"/>
      <c r="M201" s="7"/>
      <c r="N201" s="40"/>
      <c r="O201" s="7"/>
      <c r="P201" s="7"/>
      <c r="Q201" s="40"/>
      <c r="R201" s="7">
        <v>839</v>
      </c>
      <c r="S201" s="269">
        <v>2683941</v>
      </c>
      <c r="T201" s="269"/>
      <c r="U201" s="60"/>
    </row>
    <row r="202" spans="1:21" s="1" customFormat="1" ht="15" customHeight="1">
      <c r="A202" s="60"/>
      <c r="B202" s="6" t="s">
        <v>2317</v>
      </c>
      <c r="C202" s="268">
        <v>260</v>
      </c>
      <c r="D202" s="268"/>
      <c r="E202" s="7">
        <v>2971</v>
      </c>
      <c r="F202" s="40">
        <v>2200296</v>
      </c>
      <c r="G202" s="7"/>
      <c r="H202" s="7">
        <v>0</v>
      </c>
      <c r="I202" s="269"/>
      <c r="J202" s="269"/>
      <c r="K202" s="7">
        <v>18</v>
      </c>
      <c r="L202" s="7">
        <v>16</v>
      </c>
      <c r="M202" s="7">
        <v>16</v>
      </c>
      <c r="N202" s="40">
        <v>95052</v>
      </c>
      <c r="O202" s="7"/>
      <c r="P202" s="7"/>
      <c r="Q202" s="40"/>
      <c r="R202" s="7">
        <v>276</v>
      </c>
      <c r="S202" s="269">
        <v>2295348</v>
      </c>
      <c r="T202" s="269"/>
      <c r="U202" s="60"/>
    </row>
    <row r="203" spans="1:21" s="1" customFormat="1" ht="15" customHeight="1">
      <c r="A203" s="60"/>
      <c r="B203" s="6" t="s">
        <v>2318</v>
      </c>
      <c r="C203" s="268">
        <v>149</v>
      </c>
      <c r="D203" s="268"/>
      <c r="E203" s="7">
        <v>2221</v>
      </c>
      <c r="F203" s="40">
        <v>1487093</v>
      </c>
      <c r="G203" s="7">
        <v>9</v>
      </c>
      <c r="H203" s="7">
        <v>133</v>
      </c>
      <c r="I203" s="269">
        <v>36131.479999999996</v>
      </c>
      <c r="J203" s="269"/>
      <c r="K203" s="7">
        <v>13</v>
      </c>
      <c r="L203" s="7">
        <v>19</v>
      </c>
      <c r="M203" s="7">
        <v>19</v>
      </c>
      <c r="N203" s="40">
        <v>136323</v>
      </c>
      <c r="O203" s="7">
        <v>4</v>
      </c>
      <c r="P203" s="7">
        <v>4</v>
      </c>
      <c r="Q203" s="40">
        <v>27935</v>
      </c>
      <c r="R203" s="7">
        <v>172</v>
      </c>
      <c r="S203" s="269">
        <v>1651351</v>
      </c>
      <c r="T203" s="269"/>
      <c r="U203" s="60"/>
    </row>
    <row r="204" spans="1:21" s="1" customFormat="1" ht="15" customHeight="1">
      <c r="A204" s="60"/>
      <c r="B204" s="6" t="s">
        <v>2319</v>
      </c>
      <c r="C204" s="268">
        <v>159</v>
      </c>
      <c r="D204" s="268"/>
      <c r="E204" s="7">
        <v>3066</v>
      </c>
      <c r="F204" s="40">
        <v>1477787</v>
      </c>
      <c r="G204" s="7">
        <v>2</v>
      </c>
      <c r="H204" s="7">
        <v>54</v>
      </c>
      <c r="I204" s="269">
        <v>18951.739999999998</v>
      </c>
      <c r="J204" s="269"/>
      <c r="K204" s="7">
        <v>23</v>
      </c>
      <c r="L204" s="7">
        <v>2</v>
      </c>
      <c r="M204" s="7">
        <v>2</v>
      </c>
      <c r="N204" s="40">
        <v>14525</v>
      </c>
      <c r="O204" s="7">
        <v>11</v>
      </c>
      <c r="P204" s="7">
        <v>18</v>
      </c>
      <c r="Q204" s="40">
        <v>76859</v>
      </c>
      <c r="R204" s="7">
        <v>172</v>
      </c>
      <c r="S204" s="269">
        <v>1569171</v>
      </c>
      <c r="T204" s="269"/>
      <c r="U204" s="60"/>
    </row>
    <row r="205" spans="1:21" s="1" customFormat="1" ht="15" customHeight="1">
      <c r="A205" s="60"/>
      <c r="B205" s="6" t="s">
        <v>2320</v>
      </c>
      <c r="C205" s="268">
        <v>3969</v>
      </c>
      <c r="D205" s="268"/>
      <c r="E205" s="7">
        <v>47635</v>
      </c>
      <c r="F205" s="40">
        <v>15487935</v>
      </c>
      <c r="G205" s="7">
        <v>172</v>
      </c>
      <c r="H205" s="7">
        <v>2063</v>
      </c>
      <c r="I205" s="269">
        <v>408954.07999999996</v>
      </c>
      <c r="J205" s="269"/>
      <c r="K205" s="7">
        <v>485</v>
      </c>
      <c r="L205" s="7">
        <v>205</v>
      </c>
      <c r="M205" s="7">
        <v>341</v>
      </c>
      <c r="N205" s="40">
        <v>112944</v>
      </c>
      <c r="O205" s="7">
        <v>207</v>
      </c>
      <c r="P205" s="7">
        <v>935</v>
      </c>
      <c r="Q205" s="40">
        <v>218627</v>
      </c>
      <c r="R205" s="7">
        <v>4381</v>
      </c>
      <c r="S205" s="269">
        <v>15819506</v>
      </c>
      <c r="T205" s="269"/>
      <c r="U205" s="60"/>
    </row>
    <row r="206" spans="1:21" s="1" customFormat="1" ht="15" customHeight="1">
      <c r="A206" s="60"/>
      <c r="B206" s="6" t="s">
        <v>2321</v>
      </c>
      <c r="C206" s="268">
        <v>6036</v>
      </c>
      <c r="D206" s="268"/>
      <c r="E206" s="7">
        <v>63910</v>
      </c>
      <c r="F206" s="40">
        <v>23811051</v>
      </c>
      <c r="G206" s="7">
        <v>99</v>
      </c>
      <c r="H206" s="7">
        <v>963</v>
      </c>
      <c r="I206" s="269">
        <v>175150.15999999997</v>
      </c>
      <c r="J206" s="269"/>
      <c r="K206" s="7">
        <v>388</v>
      </c>
      <c r="L206" s="7">
        <v>1107</v>
      </c>
      <c r="M206" s="7">
        <v>1829</v>
      </c>
      <c r="N206" s="40">
        <v>731815</v>
      </c>
      <c r="O206" s="7">
        <v>258</v>
      </c>
      <c r="P206" s="7">
        <v>561</v>
      </c>
      <c r="Q206" s="40">
        <v>141012</v>
      </c>
      <c r="R206" s="7">
        <v>7401</v>
      </c>
      <c r="S206" s="269">
        <v>24683878</v>
      </c>
      <c r="T206" s="269"/>
      <c r="U206" s="60"/>
    </row>
    <row r="207" spans="1:21" s="1" customFormat="1" ht="15" customHeight="1">
      <c r="A207" s="60"/>
      <c r="B207" s="6" t="s">
        <v>2322</v>
      </c>
      <c r="C207" s="268">
        <v>3234</v>
      </c>
      <c r="D207" s="268"/>
      <c r="E207" s="7">
        <v>33455</v>
      </c>
      <c r="F207" s="40">
        <v>12544411</v>
      </c>
      <c r="G207" s="7">
        <v>128</v>
      </c>
      <c r="H207" s="7">
        <v>1494</v>
      </c>
      <c r="I207" s="269">
        <v>266504.36</v>
      </c>
      <c r="J207" s="269"/>
      <c r="K207" s="7">
        <v>177</v>
      </c>
      <c r="L207" s="7">
        <v>242</v>
      </c>
      <c r="M207" s="7">
        <v>377</v>
      </c>
      <c r="N207" s="40">
        <v>152712</v>
      </c>
      <c r="O207" s="7">
        <v>43</v>
      </c>
      <c r="P207" s="7">
        <v>75</v>
      </c>
      <c r="Q207" s="40">
        <v>17806</v>
      </c>
      <c r="R207" s="7">
        <v>3519</v>
      </c>
      <c r="S207" s="269">
        <v>12714929</v>
      </c>
      <c r="T207" s="269"/>
      <c r="U207" s="60"/>
    </row>
    <row r="208" spans="1:21" s="1" customFormat="1" ht="15" customHeight="1">
      <c r="A208" s="60"/>
      <c r="B208" s="6" t="s">
        <v>2323</v>
      </c>
      <c r="C208" s="268">
        <v>1906</v>
      </c>
      <c r="D208" s="268"/>
      <c r="E208" s="7">
        <v>22581</v>
      </c>
      <c r="F208" s="40">
        <v>5953022</v>
      </c>
      <c r="G208" s="7">
        <v>562</v>
      </c>
      <c r="H208" s="7">
        <v>5446</v>
      </c>
      <c r="I208" s="269">
        <v>997372.31999999983</v>
      </c>
      <c r="J208" s="269"/>
      <c r="K208" s="7">
        <v>279</v>
      </c>
      <c r="L208" s="7">
        <v>123</v>
      </c>
      <c r="M208" s="7">
        <v>209</v>
      </c>
      <c r="N208" s="40">
        <v>65912</v>
      </c>
      <c r="O208" s="7">
        <v>45</v>
      </c>
      <c r="P208" s="7">
        <v>65</v>
      </c>
      <c r="Q208" s="40">
        <v>15418</v>
      </c>
      <c r="R208" s="7">
        <v>2074</v>
      </c>
      <c r="S208" s="269">
        <v>6034352</v>
      </c>
      <c r="T208" s="269"/>
      <c r="U208" s="60"/>
    </row>
    <row r="209" spans="1:21" s="1" customFormat="1" ht="15" customHeight="1">
      <c r="A209" s="60"/>
      <c r="B209" s="6" t="s">
        <v>2324</v>
      </c>
      <c r="C209" s="268">
        <v>1662</v>
      </c>
      <c r="D209" s="268"/>
      <c r="E209" s="7">
        <v>15571</v>
      </c>
      <c r="F209" s="40">
        <v>3570688</v>
      </c>
      <c r="G209" s="7">
        <v>22</v>
      </c>
      <c r="H209" s="7">
        <v>136</v>
      </c>
      <c r="I209" s="269">
        <v>21403.78</v>
      </c>
      <c r="J209" s="269"/>
      <c r="K209" s="7">
        <v>120</v>
      </c>
      <c r="L209" s="7">
        <v>260</v>
      </c>
      <c r="M209" s="7">
        <v>438</v>
      </c>
      <c r="N209" s="40">
        <v>103280</v>
      </c>
      <c r="O209" s="7">
        <v>288</v>
      </c>
      <c r="P209" s="7">
        <v>380</v>
      </c>
      <c r="Q209" s="40">
        <v>67962</v>
      </c>
      <c r="R209" s="7">
        <v>2210</v>
      </c>
      <c r="S209" s="269">
        <v>3741930</v>
      </c>
      <c r="T209" s="269"/>
      <c r="U209" s="60"/>
    </row>
    <row r="210" spans="1:21" s="1" customFormat="1" ht="15" customHeight="1">
      <c r="A210" s="60"/>
      <c r="B210" s="6" t="s">
        <v>2325</v>
      </c>
      <c r="C210" s="268">
        <v>2607</v>
      </c>
      <c r="D210" s="268"/>
      <c r="E210" s="7">
        <v>29293</v>
      </c>
      <c r="F210" s="40">
        <v>5338110</v>
      </c>
      <c r="G210" s="7">
        <v>722</v>
      </c>
      <c r="H210" s="7">
        <v>5391</v>
      </c>
      <c r="I210" s="269">
        <v>864491.58999999985</v>
      </c>
      <c r="J210" s="269"/>
      <c r="K210" s="7">
        <v>226</v>
      </c>
      <c r="L210" s="7">
        <v>128</v>
      </c>
      <c r="M210" s="7">
        <v>214</v>
      </c>
      <c r="N210" s="40">
        <v>72537</v>
      </c>
      <c r="O210" s="7">
        <v>3</v>
      </c>
      <c r="P210" s="7">
        <v>4</v>
      </c>
      <c r="Q210" s="40">
        <v>857</v>
      </c>
      <c r="R210" s="7">
        <v>2738</v>
      </c>
      <c r="S210" s="269">
        <v>5411504</v>
      </c>
      <c r="T210" s="269"/>
      <c r="U210" s="60"/>
    </row>
    <row r="211" spans="1:21" s="1" customFormat="1" ht="15" customHeight="1">
      <c r="A211" s="60"/>
      <c r="B211" s="6" t="s">
        <v>2326</v>
      </c>
      <c r="C211" s="268">
        <v>3602</v>
      </c>
      <c r="D211" s="268"/>
      <c r="E211" s="7">
        <v>30350</v>
      </c>
      <c r="F211" s="40">
        <v>4353230</v>
      </c>
      <c r="G211" s="7">
        <v>114</v>
      </c>
      <c r="H211" s="7">
        <v>768</v>
      </c>
      <c r="I211" s="269">
        <v>46253.739999999991</v>
      </c>
      <c r="J211" s="269"/>
      <c r="K211" s="7">
        <v>235</v>
      </c>
      <c r="L211" s="7">
        <v>893</v>
      </c>
      <c r="M211" s="7">
        <v>1377</v>
      </c>
      <c r="N211" s="40">
        <v>250868</v>
      </c>
      <c r="O211" s="7">
        <v>47</v>
      </c>
      <c r="P211" s="7">
        <v>59</v>
      </c>
      <c r="Q211" s="40">
        <v>9414</v>
      </c>
      <c r="R211" s="7">
        <v>4542</v>
      </c>
      <c r="S211" s="269">
        <v>4613512</v>
      </c>
      <c r="T211" s="269"/>
      <c r="U211" s="60"/>
    </row>
    <row r="212" spans="1:21" s="1" customFormat="1" ht="15" customHeight="1">
      <c r="A212" s="60"/>
      <c r="B212" s="6" t="s">
        <v>2327</v>
      </c>
      <c r="C212" s="268">
        <v>4454</v>
      </c>
      <c r="D212" s="268"/>
      <c r="E212" s="7">
        <v>63140</v>
      </c>
      <c r="F212" s="40">
        <v>32227468</v>
      </c>
      <c r="G212" s="7">
        <v>777</v>
      </c>
      <c r="H212" s="7">
        <v>7611</v>
      </c>
      <c r="I212" s="269">
        <v>1450664.7000000002</v>
      </c>
      <c r="J212" s="269"/>
      <c r="K212" s="7">
        <v>53</v>
      </c>
      <c r="L212" s="7">
        <v>3</v>
      </c>
      <c r="M212" s="7">
        <v>3</v>
      </c>
      <c r="N212" s="40">
        <v>10023</v>
      </c>
      <c r="O212" s="7"/>
      <c r="P212" s="7"/>
      <c r="Q212" s="40"/>
      <c r="R212" s="7">
        <v>4457</v>
      </c>
      <c r="S212" s="269">
        <v>32237491</v>
      </c>
      <c r="T212" s="269"/>
      <c r="U212" s="60"/>
    </row>
    <row r="213" spans="1:21" s="1" customFormat="1" ht="15" customHeight="1">
      <c r="A213" s="60"/>
      <c r="B213" s="6" t="s">
        <v>2328</v>
      </c>
      <c r="C213" s="268">
        <v>4662</v>
      </c>
      <c r="D213" s="268"/>
      <c r="E213" s="7">
        <v>50599</v>
      </c>
      <c r="F213" s="40">
        <v>21218934</v>
      </c>
      <c r="G213" s="7">
        <v>23</v>
      </c>
      <c r="H213" s="7">
        <v>199</v>
      </c>
      <c r="I213" s="269">
        <v>35374.410000000003</v>
      </c>
      <c r="J213" s="269"/>
      <c r="K213" s="7">
        <v>60</v>
      </c>
      <c r="L213" s="7">
        <v>98</v>
      </c>
      <c r="M213" s="7">
        <v>98</v>
      </c>
      <c r="N213" s="40">
        <v>331374</v>
      </c>
      <c r="O213" s="7">
        <v>8</v>
      </c>
      <c r="P213" s="7">
        <v>8</v>
      </c>
      <c r="Q213" s="40">
        <v>27302</v>
      </c>
      <c r="R213" s="7">
        <v>4768</v>
      </c>
      <c r="S213" s="269">
        <v>21577610</v>
      </c>
      <c r="T213" s="269"/>
      <c r="U213" s="60"/>
    </row>
    <row r="214" spans="1:21" s="1" customFormat="1" ht="15" customHeight="1">
      <c r="A214" s="60"/>
      <c r="B214" s="6" t="s">
        <v>2329</v>
      </c>
      <c r="C214" s="268">
        <v>363</v>
      </c>
      <c r="D214" s="268"/>
      <c r="E214" s="7">
        <v>2332</v>
      </c>
      <c r="F214" s="40">
        <v>1668759</v>
      </c>
      <c r="G214" s="7"/>
      <c r="H214" s="7">
        <v>0</v>
      </c>
      <c r="I214" s="269"/>
      <c r="J214" s="269"/>
      <c r="K214" s="7">
        <v>9</v>
      </c>
      <c r="L214" s="7">
        <v>53</v>
      </c>
      <c r="M214" s="7">
        <v>53</v>
      </c>
      <c r="N214" s="40">
        <v>181460</v>
      </c>
      <c r="O214" s="7">
        <v>1</v>
      </c>
      <c r="P214" s="7">
        <v>1</v>
      </c>
      <c r="Q214" s="40">
        <v>2909</v>
      </c>
      <c r="R214" s="7">
        <v>417</v>
      </c>
      <c r="S214" s="269">
        <v>1853128</v>
      </c>
      <c r="T214" s="269"/>
      <c r="U214" s="60"/>
    </row>
    <row r="215" spans="1:21" s="1" customFormat="1" ht="15" customHeight="1">
      <c r="A215" s="60"/>
      <c r="B215" s="6" t="s">
        <v>2330</v>
      </c>
      <c r="C215" s="268">
        <v>168</v>
      </c>
      <c r="D215" s="268"/>
      <c r="E215" s="7">
        <v>2612</v>
      </c>
      <c r="F215" s="40">
        <v>1000868</v>
      </c>
      <c r="G215" s="7">
        <v>1</v>
      </c>
      <c r="H215" s="7">
        <v>3</v>
      </c>
      <c r="I215" s="269">
        <v>532.13000000000011</v>
      </c>
      <c r="J215" s="269"/>
      <c r="K215" s="7">
        <v>13</v>
      </c>
      <c r="L215" s="7">
        <v>25</v>
      </c>
      <c r="M215" s="7">
        <v>25</v>
      </c>
      <c r="N215" s="40">
        <v>112458</v>
      </c>
      <c r="O215" s="7">
        <v>40</v>
      </c>
      <c r="P215" s="7">
        <v>40</v>
      </c>
      <c r="Q215" s="40">
        <v>175518</v>
      </c>
      <c r="R215" s="7">
        <v>233</v>
      </c>
      <c r="S215" s="269">
        <v>1288844</v>
      </c>
      <c r="T215" s="269"/>
      <c r="U215" s="60"/>
    </row>
    <row r="216" spans="1:21" s="1" customFormat="1" ht="15" customHeight="1">
      <c r="A216" s="60"/>
      <c r="B216" s="6" t="s">
        <v>2331</v>
      </c>
      <c r="C216" s="268">
        <v>586</v>
      </c>
      <c r="D216" s="268"/>
      <c r="E216" s="7">
        <v>6760</v>
      </c>
      <c r="F216" s="40">
        <v>3974844</v>
      </c>
      <c r="G216" s="7">
        <v>33</v>
      </c>
      <c r="H216" s="7">
        <v>631</v>
      </c>
      <c r="I216" s="269">
        <v>267219.24</v>
      </c>
      <c r="J216" s="269"/>
      <c r="K216" s="7">
        <v>24</v>
      </c>
      <c r="L216" s="7">
        <v>212</v>
      </c>
      <c r="M216" s="7">
        <v>212</v>
      </c>
      <c r="N216" s="40">
        <v>984083</v>
      </c>
      <c r="O216" s="7">
        <v>169</v>
      </c>
      <c r="P216" s="7">
        <v>179</v>
      </c>
      <c r="Q216" s="40">
        <v>789830</v>
      </c>
      <c r="R216" s="7">
        <v>967</v>
      </c>
      <c r="S216" s="269">
        <v>5748757</v>
      </c>
      <c r="T216" s="269"/>
      <c r="U216" s="60"/>
    </row>
    <row r="217" spans="1:21" s="1" customFormat="1" ht="15" customHeight="1">
      <c r="A217" s="60"/>
      <c r="B217" s="6" t="s">
        <v>2332</v>
      </c>
      <c r="C217" s="268">
        <v>591</v>
      </c>
      <c r="D217" s="268"/>
      <c r="E217" s="7">
        <v>9329</v>
      </c>
      <c r="F217" s="40">
        <v>5719151</v>
      </c>
      <c r="G217" s="7">
        <v>107</v>
      </c>
      <c r="H217" s="7">
        <v>2877</v>
      </c>
      <c r="I217" s="269">
        <v>963944.82</v>
      </c>
      <c r="J217" s="269"/>
      <c r="K217" s="7">
        <v>85</v>
      </c>
      <c r="L217" s="7">
        <v>70</v>
      </c>
      <c r="M217" s="7">
        <v>70</v>
      </c>
      <c r="N217" s="40">
        <v>368403</v>
      </c>
      <c r="O217" s="7">
        <v>104</v>
      </c>
      <c r="P217" s="7">
        <v>104</v>
      </c>
      <c r="Q217" s="40">
        <v>591263</v>
      </c>
      <c r="R217" s="7">
        <v>765</v>
      </c>
      <c r="S217" s="269">
        <v>6678817</v>
      </c>
      <c r="T217" s="269"/>
      <c r="U217" s="60"/>
    </row>
    <row r="218" spans="1:21" s="1" customFormat="1" ht="15" customHeight="1">
      <c r="A218" s="60"/>
      <c r="B218" s="6" t="s">
        <v>2333</v>
      </c>
      <c r="C218" s="268">
        <v>944</v>
      </c>
      <c r="D218" s="268"/>
      <c r="E218" s="7">
        <v>13132</v>
      </c>
      <c r="F218" s="40">
        <v>6243589</v>
      </c>
      <c r="G218" s="7">
        <v>226</v>
      </c>
      <c r="H218" s="7">
        <v>2558</v>
      </c>
      <c r="I218" s="269">
        <v>399156.64000000013</v>
      </c>
      <c r="J218" s="269"/>
      <c r="K218" s="7">
        <v>14</v>
      </c>
      <c r="L218" s="7">
        <v>7</v>
      </c>
      <c r="M218" s="7">
        <v>7</v>
      </c>
      <c r="N218" s="40">
        <v>20943</v>
      </c>
      <c r="O218" s="7"/>
      <c r="P218" s="7"/>
      <c r="Q218" s="40"/>
      <c r="R218" s="7">
        <v>951</v>
      </c>
      <c r="S218" s="269">
        <v>6264532</v>
      </c>
      <c r="T218" s="269"/>
      <c r="U218" s="60"/>
    </row>
    <row r="219" spans="1:21" s="1" customFormat="1" ht="15" customHeight="1">
      <c r="A219" s="60"/>
      <c r="B219" s="6" t="s">
        <v>2334</v>
      </c>
      <c r="C219" s="268">
        <v>7740</v>
      </c>
      <c r="D219" s="268"/>
      <c r="E219" s="7">
        <v>53316</v>
      </c>
      <c r="F219" s="40">
        <v>27710685</v>
      </c>
      <c r="G219" s="7">
        <v>101</v>
      </c>
      <c r="H219" s="7">
        <v>1082</v>
      </c>
      <c r="I219" s="269">
        <v>168199.5</v>
      </c>
      <c r="J219" s="269"/>
      <c r="K219" s="7">
        <v>121</v>
      </c>
      <c r="L219" s="7">
        <v>820</v>
      </c>
      <c r="M219" s="7">
        <v>820</v>
      </c>
      <c r="N219" s="40">
        <v>2132867</v>
      </c>
      <c r="O219" s="7">
        <v>50</v>
      </c>
      <c r="P219" s="7">
        <v>50</v>
      </c>
      <c r="Q219" s="40">
        <v>130585</v>
      </c>
      <c r="R219" s="7">
        <v>8610</v>
      </c>
      <c r="S219" s="269">
        <v>29974137</v>
      </c>
      <c r="T219" s="269"/>
      <c r="U219" s="60"/>
    </row>
    <row r="220" spans="1:21" s="1" customFormat="1" ht="15" customHeight="1">
      <c r="A220" s="60"/>
      <c r="B220" s="6" t="s">
        <v>2335</v>
      </c>
      <c r="C220" s="268">
        <v>896</v>
      </c>
      <c r="D220" s="268"/>
      <c r="E220" s="7">
        <v>3793</v>
      </c>
      <c r="F220" s="40">
        <v>2889510</v>
      </c>
      <c r="G220" s="7">
        <v>18</v>
      </c>
      <c r="H220" s="7">
        <v>90</v>
      </c>
      <c r="I220" s="269">
        <v>20452.68</v>
      </c>
      <c r="J220" s="269"/>
      <c r="K220" s="7">
        <v>16</v>
      </c>
      <c r="L220" s="7">
        <v>246</v>
      </c>
      <c r="M220" s="7">
        <v>246</v>
      </c>
      <c r="N220" s="40">
        <v>582969</v>
      </c>
      <c r="O220" s="7">
        <v>9</v>
      </c>
      <c r="P220" s="7">
        <v>9</v>
      </c>
      <c r="Q220" s="40">
        <v>21395</v>
      </c>
      <c r="R220" s="7">
        <v>1151</v>
      </c>
      <c r="S220" s="269">
        <v>3493874</v>
      </c>
      <c r="T220" s="269"/>
      <c r="U220" s="60"/>
    </row>
    <row r="221" spans="1:21" s="1" customFormat="1" ht="15" customHeight="1">
      <c r="A221" s="60"/>
      <c r="B221" s="6" t="s">
        <v>2336</v>
      </c>
      <c r="C221" s="268">
        <v>571</v>
      </c>
      <c r="D221" s="268"/>
      <c r="E221" s="7">
        <v>2953</v>
      </c>
      <c r="F221" s="40">
        <v>1744638</v>
      </c>
      <c r="G221" s="7">
        <v>188</v>
      </c>
      <c r="H221" s="7">
        <v>1238</v>
      </c>
      <c r="I221" s="269">
        <v>228584.42</v>
      </c>
      <c r="J221" s="269"/>
      <c r="K221" s="7">
        <v>9</v>
      </c>
      <c r="L221" s="7">
        <v>686</v>
      </c>
      <c r="M221" s="7">
        <v>686</v>
      </c>
      <c r="N221" s="40">
        <v>1352115</v>
      </c>
      <c r="O221" s="7">
        <v>68</v>
      </c>
      <c r="P221" s="7">
        <v>68</v>
      </c>
      <c r="Q221" s="40">
        <v>131086</v>
      </c>
      <c r="R221" s="7">
        <v>1325</v>
      </c>
      <c r="S221" s="269">
        <v>3227839</v>
      </c>
      <c r="T221" s="269"/>
      <c r="U221" s="60"/>
    </row>
    <row r="222" spans="1:21" s="1" customFormat="1" ht="15" customHeight="1">
      <c r="A222" s="60"/>
      <c r="B222" s="6" t="s">
        <v>2337</v>
      </c>
      <c r="C222" s="268">
        <v>5818</v>
      </c>
      <c r="D222" s="268"/>
      <c r="E222" s="7">
        <v>18945</v>
      </c>
      <c r="F222" s="40">
        <v>12194395</v>
      </c>
      <c r="G222" s="7">
        <v>53</v>
      </c>
      <c r="H222" s="7">
        <v>419</v>
      </c>
      <c r="I222" s="269">
        <v>71647.929999999993</v>
      </c>
      <c r="J222" s="269"/>
      <c r="K222" s="7">
        <v>35</v>
      </c>
      <c r="L222" s="7">
        <v>7557</v>
      </c>
      <c r="M222" s="7">
        <v>7557</v>
      </c>
      <c r="N222" s="40">
        <v>15057548</v>
      </c>
      <c r="O222" s="7">
        <v>969</v>
      </c>
      <c r="P222" s="7">
        <v>971</v>
      </c>
      <c r="Q222" s="40">
        <v>1987792</v>
      </c>
      <c r="R222" s="7">
        <v>14344</v>
      </c>
      <c r="S222" s="269">
        <v>29239735</v>
      </c>
      <c r="T222" s="269"/>
      <c r="U222" s="60"/>
    </row>
    <row r="223" spans="1:21" s="1" customFormat="1" ht="15" customHeight="1">
      <c r="A223" s="60"/>
      <c r="B223" s="6" t="s">
        <v>2338</v>
      </c>
      <c r="C223" s="268">
        <v>4032</v>
      </c>
      <c r="D223" s="268"/>
      <c r="E223" s="7">
        <v>13401</v>
      </c>
      <c r="F223" s="40">
        <v>8941031</v>
      </c>
      <c r="G223" s="7">
        <v>182</v>
      </c>
      <c r="H223" s="7">
        <v>1099</v>
      </c>
      <c r="I223" s="269">
        <v>244411.76</v>
      </c>
      <c r="J223" s="269"/>
      <c r="K223" s="7">
        <v>11</v>
      </c>
      <c r="L223" s="7">
        <v>9464</v>
      </c>
      <c r="M223" s="7">
        <v>9464</v>
      </c>
      <c r="N223" s="40">
        <v>19619915</v>
      </c>
      <c r="O223" s="7">
        <v>1713</v>
      </c>
      <c r="P223" s="7">
        <v>1721</v>
      </c>
      <c r="Q223" s="40">
        <v>3573444</v>
      </c>
      <c r="R223" s="7">
        <v>15209</v>
      </c>
      <c r="S223" s="269">
        <v>32134390</v>
      </c>
      <c r="T223" s="269"/>
      <c r="U223" s="60"/>
    </row>
    <row r="224" spans="1:21" s="1" customFormat="1" ht="15" customHeight="1">
      <c r="A224" s="60"/>
      <c r="B224" s="6" t="s">
        <v>2339</v>
      </c>
      <c r="C224" s="268">
        <v>175</v>
      </c>
      <c r="D224" s="268"/>
      <c r="E224" s="7">
        <v>1686</v>
      </c>
      <c r="F224" s="40">
        <v>1048129</v>
      </c>
      <c r="G224" s="7">
        <v>44</v>
      </c>
      <c r="H224" s="7">
        <v>458</v>
      </c>
      <c r="I224" s="269">
        <v>88890.899999999965</v>
      </c>
      <c r="J224" s="269"/>
      <c r="K224" s="7">
        <v>1</v>
      </c>
      <c r="L224" s="7">
        <v>37</v>
      </c>
      <c r="M224" s="7">
        <v>37</v>
      </c>
      <c r="N224" s="40">
        <v>83520</v>
      </c>
      <c r="O224" s="7">
        <v>12</v>
      </c>
      <c r="P224" s="7">
        <v>12</v>
      </c>
      <c r="Q224" s="40">
        <v>24243</v>
      </c>
      <c r="R224" s="7">
        <v>224</v>
      </c>
      <c r="S224" s="269">
        <v>1155892</v>
      </c>
      <c r="T224" s="269"/>
      <c r="U224" s="60"/>
    </row>
    <row r="225" spans="1:21" s="1" customFormat="1" ht="15" customHeight="1">
      <c r="A225" s="60"/>
      <c r="B225" s="6" t="s">
        <v>2340</v>
      </c>
      <c r="C225" s="268">
        <v>2776</v>
      </c>
      <c r="D225" s="268"/>
      <c r="E225" s="7">
        <v>10892</v>
      </c>
      <c r="F225" s="40">
        <v>4733040</v>
      </c>
      <c r="G225" s="7">
        <v>139</v>
      </c>
      <c r="H225" s="7">
        <v>967</v>
      </c>
      <c r="I225" s="269">
        <v>201311.5</v>
      </c>
      <c r="J225" s="269"/>
      <c r="K225" s="7">
        <v>32</v>
      </c>
      <c r="L225" s="7">
        <v>3059</v>
      </c>
      <c r="M225" s="7">
        <v>3059</v>
      </c>
      <c r="N225" s="40">
        <v>4902414</v>
      </c>
      <c r="O225" s="7">
        <v>1556</v>
      </c>
      <c r="P225" s="7">
        <v>1559</v>
      </c>
      <c r="Q225" s="40">
        <v>2487082</v>
      </c>
      <c r="R225" s="7">
        <v>7391</v>
      </c>
      <c r="S225" s="269">
        <v>12122536</v>
      </c>
      <c r="T225" s="269"/>
      <c r="U225" s="60"/>
    </row>
    <row r="226" spans="1:21" s="1" customFormat="1" ht="15" customHeight="1">
      <c r="A226" s="60"/>
      <c r="B226" s="6" t="s">
        <v>2341</v>
      </c>
      <c r="C226" s="268">
        <v>288</v>
      </c>
      <c r="D226" s="268"/>
      <c r="E226" s="7">
        <v>1447</v>
      </c>
      <c r="F226" s="40">
        <v>686320</v>
      </c>
      <c r="G226" s="7">
        <v>22</v>
      </c>
      <c r="H226" s="7">
        <v>203</v>
      </c>
      <c r="I226" s="269">
        <v>45802.27</v>
      </c>
      <c r="J226" s="269"/>
      <c r="K226" s="7">
        <v>4</v>
      </c>
      <c r="L226" s="7">
        <v>301</v>
      </c>
      <c r="M226" s="7">
        <v>301</v>
      </c>
      <c r="N226" s="40">
        <v>535328</v>
      </c>
      <c r="O226" s="7">
        <v>121</v>
      </c>
      <c r="P226" s="7">
        <v>121</v>
      </c>
      <c r="Q226" s="40">
        <v>215361</v>
      </c>
      <c r="R226" s="7">
        <v>710</v>
      </c>
      <c r="S226" s="269">
        <v>1437009</v>
      </c>
      <c r="T226" s="269"/>
      <c r="U226" s="60"/>
    </row>
    <row r="227" spans="1:21" s="1" customFormat="1" ht="15" customHeight="1">
      <c r="A227" s="60"/>
      <c r="B227" s="6" t="s">
        <v>2342</v>
      </c>
      <c r="C227" s="268">
        <v>1969</v>
      </c>
      <c r="D227" s="268"/>
      <c r="E227" s="7">
        <v>6249</v>
      </c>
      <c r="F227" s="40">
        <v>2730618</v>
      </c>
      <c r="G227" s="7">
        <v>278</v>
      </c>
      <c r="H227" s="7">
        <v>923</v>
      </c>
      <c r="I227" s="269">
        <v>177861.88</v>
      </c>
      <c r="J227" s="269"/>
      <c r="K227" s="7">
        <v>7</v>
      </c>
      <c r="L227" s="7">
        <v>3396</v>
      </c>
      <c r="M227" s="7">
        <v>3396</v>
      </c>
      <c r="N227" s="40">
        <v>4388678</v>
      </c>
      <c r="O227" s="7">
        <v>2179</v>
      </c>
      <c r="P227" s="7">
        <v>2182</v>
      </c>
      <c r="Q227" s="40">
        <v>2782853</v>
      </c>
      <c r="R227" s="7">
        <v>7544</v>
      </c>
      <c r="S227" s="269">
        <v>9902149</v>
      </c>
      <c r="T227" s="269"/>
      <c r="U227" s="60"/>
    </row>
    <row r="228" spans="1:21" s="1" customFormat="1" ht="15" customHeight="1">
      <c r="A228" s="60"/>
      <c r="B228" s="6" t="s">
        <v>2343</v>
      </c>
      <c r="C228" s="268">
        <v>721</v>
      </c>
      <c r="D228" s="268"/>
      <c r="E228" s="7">
        <v>3966</v>
      </c>
      <c r="F228" s="40">
        <v>2283834</v>
      </c>
      <c r="G228" s="7">
        <v>54</v>
      </c>
      <c r="H228" s="7">
        <v>797</v>
      </c>
      <c r="I228" s="269">
        <v>175859.19</v>
      </c>
      <c r="J228" s="269"/>
      <c r="K228" s="7">
        <v>26</v>
      </c>
      <c r="L228" s="7">
        <v>376</v>
      </c>
      <c r="M228" s="7">
        <v>376</v>
      </c>
      <c r="N228" s="40">
        <v>824455</v>
      </c>
      <c r="O228" s="7">
        <v>88</v>
      </c>
      <c r="P228" s="7">
        <v>88</v>
      </c>
      <c r="Q228" s="40">
        <v>194063</v>
      </c>
      <c r="R228" s="7">
        <v>1185</v>
      </c>
      <c r="S228" s="269">
        <v>3302352</v>
      </c>
      <c r="T228" s="269"/>
      <c r="U228" s="60"/>
    </row>
    <row r="229" spans="1:21" s="1" customFormat="1" ht="15" customHeight="1">
      <c r="A229" s="60"/>
      <c r="B229" s="6" t="s">
        <v>2344</v>
      </c>
      <c r="C229" s="268">
        <v>522</v>
      </c>
      <c r="D229" s="268"/>
      <c r="E229" s="7">
        <v>1798</v>
      </c>
      <c r="F229" s="40">
        <v>762183</v>
      </c>
      <c r="G229" s="7">
        <v>71</v>
      </c>
      <c r="H229" s="7">
        <v>406</v>
      </c>
      <c r="I229" s="269">
        <v>23741.759999999995</v>
      </c>
      <c r="J229" s="269"/>
      <c r="K229" s="7">
        <v>12</v>
      </c>
      <c r="L229" s="7">
        <v>1094</v>
      </c>
      <c r="M229" s="7">
        <v>1094</v>
      </c>
      <c r="N229" s="40">
        <v>1564183</v>
      </c>
      <c r="O229" s="7">
        <v>47</v>
      </c>
      <c r="P229" s="7">
        <v>47</v>
      </c>
      <c r="Q229" s="40">
        <v>64375</v>
      </c>
      <c r="R229" s="7">
        <v>1663</v>
      </c>
      <c r="S229" s="269">
        <v>2390741</v>
      </c>
      <c r="T229" s="269"/>
      <c r="U229" s="60"/>
    </row>
    <row r="230" spans="1:21" s="1" customFormat="1" ht="15" customHeight="1">
      <c r="A230" s="60"/>
      <c r="B230" s="6" t="s">
        <v>2345</v>
      </c>
      <c r="C230" s="268">
        <v>325</v>
      </c>
      <c r="D230" s="268"/>
      <c r="E230" s="7">
        <v>4512</v>
      </c>
      <c r="F230" s="40">
        <v>2500409</v>
      </c>
      <c r="G230" s="7">
        <v>107</v>
      </c>
      <c r="H230" s="7">
        <v>1052</v>
      </c>
      <c r="I230" s="269">
        <v>201090.80999999994</v>
      </c>
      <c r="J230" s="269"/>
      <c r="K230" s="7">
        <v>5</v>
      </c>
      <c r="L230" s="7">
        <v>22</v>
      </c>
      <c r="M230" s="7">
        <v>22</v>
      </c>
      <c r="N230" s="40">
        <v>47938</v>
      </c>
      <c r="O230" s="7">
        <v>10</v>
      </c>
      <c r="P230" s="7">
        <v>12</v>
      </c>
      <c r="Q230" s="40">
        <v>25509</v>
      </c>
      <c r="R230" s="7">
        <v>357</v>
      </c>
      <c r="S230" s="269">
        <v>2573856</v>
      </c>
      <c r="T230" s="269"/>
      <c r="U230" s="60"/>
    </row>
    <row r="231" spans="1:21" s="1" customFormat="1" ht="15" customHeight="1">
      <c r="A231" s="60"/>
      <c r="B231" s="6" t="s">
        <v>2346</v>
      </c>
      <c r="C231" s="268">
        <v>2210</v>
      </c>
      <c r="D231" s="268"/>
      <c r="E231" s="7">
        <v>12491</v>
      </c>
      <c r="F231" s="40">
        <v>6902156</v>
      </c>
      <c r="G231" s="7">
        <v>173</v>
      </c>
      <c r="H231" s="7">
        <v>1188</v>
      </c>
      <c r="I231" s="269">
        <v>227456.8</v>
      </c>
      <c r="J231" s="269"/>
      <c r="K231" s="7">
        <v>41</v>
      </c>
      <c r="L231" s="7">
        <v>1243</v>
      </c>
      <c r="M231" s="7">
        <v>1243</v>
      </c>
      <c r="N231" s="40">
        <v>2781596</v>
      </c>
      <c r="O231" s="7">
        <v>806</v>
      </c>
      <c r="P231" s="7">
        <v>811</v>
      </c>
      <c r="Q231" s="40">
        <v>1779417</v>
      </c>
      <c r="R231" s="7">
        <v>4259</v>
      </c>
      <c r="S231" s="269">
        <v>11463169</v>
      </c>
      <c r="T231" s="269"/>
      <c r="U231" s="60"/>
    </row>
    <row r="232" spans="1:21" s="1" customFormat="1" ht="15" customHeight="1">
      <c r="A232" s="60"/>
      <c r="B232" s="6" t="s">
        <v>2347</v>
      </c>
      <c r="C232" s="268">
        <v>211</v>
      </c>
      <c r="D232" s="268"/>
      <c r="E232" s="7">
        <v>1930</v>
      </c>
      <c r="F232" s="40">
        <v>741969</v>
      </c>
      <c r="G232" s="7"/>
      <c r="H232" s="7">
        <v>0</v>
      </c>
      <c r="I232" s="269"/>
      <c r="J232" s="269"/>
      <c r="K232" s="7">
        <v>7</v>
      </c>
      <c r="L232" s="7">
        <v>77</v>
      </c>
      <c r="M232" s="7">
        <v>119</v>
      </c>
      <c r="N232" s="40">
        <v>31425</v>
      </c>
      <c r="O232" s="7">
        <v>2</v>
      </c>
      <c r="P232" s="7">
        <v>2</v>
      </c>
      <c r="Q232" s="40">
        <v>503</v>
      </c>
      <c r="R232" s="7">
        <v>290</v>
      </c>
      <c r="S232" s="269">
        <v>773897</v>
      </c>
      <c r="T232" s="269"/>
      <c r="U232" s="60"/>
    </row>
    <row r="233" spans="1:21" s="1" customFormat="1" ht="15" customHeight="1">
      <c r="A233" s="60"/>
      <c r="B233" s="6" t="s">
        <v>2348</v>
      </c>
      <c r="C233" s="268">
        <v>1614</v>
      </c>
      <c r="D233" s="268"/>
      <c r="E233" s="7">
        <v>14872</v>
      </c>
      <c r="F233" s="40">
        <v>5490311</v>
      </c>
      <c r="G233" s="7">
        <v>37</v>
      </c>
      <c r="H233" s="7">
        <v>292</v>
      </c>
      <c r="I233" s="269">
        <v>45852.539999999994</v>
      </c>
      <c r="J233" s="269"/>
      <c r="K233" s="7">
        <v>9</v>
      </c>
      <c r="L233" s="7">
        <v>383</v>
      </c>
      <c r="M233" s="7">
        <v>619</v>
      </c>
      <c r="N233" s="40">
        <v>172020</v>
      </c>
      <c r="O233" s="7">
        <v>1</v>
      </c>
      <c r="P233" s="7">
        <v>1</v>
      </c>
      <c r="Q233" s="40">
        <v>263</v>
      </c>
      <c r="R233" s="7">
        <v>1998</v>
      </c>
      <c r="S233" s="269">
        <v>5662594</v>
      </c>
      <c r="T233" s="269"/>
      <c r="U233" s="60"/>
    </row>
    <row r="234" spans="1:21" s="1" customFormat="1" ht="15" customHeight="1">
      <c r="A234" s="60"/>
      <c r="B234" s="6" t="s">
        <v>2349</v>
      </c>
      <c r="C234" s="268">
        <v>65</v>
      </c>
      <c r="D234" s="268"/>
      <c r="E234" s="7">
        <v>449</v>
      </c>
      <c r="F234" s="40">
        <v>119933</v>
      </c>
      <c r="G234" s="7">
        <v>1</v>
      </c>
      <c r="H234" s="7">
        <v>6</v>
      </c>
      <c r="I234" s="269">
        <v>544.34999999999991</v>
      </c>
      <c r="J234" s="269"/>
      <c r="K234" s="7">
        <v>11</v>
      </c>
      <c r="L234" s="7">
        <v>26</v>
      </c>
      <c r="M234" s="7">
        <v>42</v>
      </c>
      <c r="N234" s="40">
        <v>7468</v>
      </c>
      <c r="O234" s="7">
        <v>1</v>
      </c>
      <c r="P234" s="7">
        <v>2</v>
      </c>
      <c r="Q234" s="40">
        <v>280</v>
      </c>
      <c r="R234" s="7">
        <v>92</v>
      </c>
      <c r="S234" s="269">
        <v>127681</v>
      </c>
      <c r="T234" s="269"/>
      <c r="U234" s="60"/>
    </row>
    <row r="235" spans="1:21" s="1" customFormat="1" ht="15" customHeight="1">
      <c r="A235" s="60"/>
      <c r="B235" s="6" t="s">
        <v>2350</v>
      </c>
      <c r="C235" s="268">
        <v>330</v>
      </c>
      <c r="D235" s="268"/>
      <c r="E235" s="7">
        <v>6000</v>
      </c>
      <c r="F235" s="40">
        <v>1725672</v>
      </c>
      <c r="G235" s="7">
        <v>6</v>
      </c>
      <c r="H235" s="7">
        <v>66</v>
      </c>
      <c r="I235" s="269">
        <v>12765.899999999998</v>
      </c>
      <c r="J235" s="269"/>
      <c r="K235" s="7">
        <v>29</v>
      </c>
      <c r="L235" s="7">
        <v>30</v>
      </c>
      <c r="M235" s="7">
        <v>54</v>
      </c>
      <c r="N235" s="40">
        <v>21626</v>
      </c>
      <c r="O235" s="7">
        <v>16</v>
      </c>
      <c r="P235" s="7">
        <v>109</v>
      </c>
      <c r="Q235" s="40">
        <v>29731</v>
      </c>
      <c r="R235" s="7">
        <v>376</v>
      </c>
      <c r="S235" s="269">
        <v>1777029</v>
      </c>
      <c r="T235" s="269"/>
      <c r="U235" s="60"/>
    </row>
    <row r="236" spans="1:21" s="1" customFormat="1" ht="15" customHeight="1">
      <c r="A236" s="60"/>
      <c r="B236" s="6" t="s">
        <v>2351</v>
      </c>
      <c r="C236" s="268">
        <v>1783</v>
      </c>
      <c r="D236" s="268"/>
      <c r="E236" s="7">
        <v>20888</v>
      </c>
      <c r="F236" s="40">
        <v>7269929</v>
      </c>
      <c r="G236" s="7">
        <v>54</v>
      </c>
      <c r="H236" s="7">
        <v>675</v>
      </c>
      <c r="I236" s="269">
        <v>111904.19</v>
      </c>
      <c r="J236" s="269"/>
      <c r="K236" s="7">
        <v>129</v>
      </c>
      <c r="L236" s="7">
        <v>156</v>
      </c>
      <c r="M236" s="7">
        <v>253</v>
      </c>
      <c r="N236" s="40">
        <v>119593</v>
      </c>
      <c r="O236" s="7">
        <v>227</v>
      </c>
      <c r="P236" s="7">
        <v>480</v>
      </c>
      <c r="Q236" s="40">
        <v>116967</v>
      </c>
      <c r="R236" s="7">
        <v>2166</v>
      </c>
      <c r="S236" s="269">
        <v>7506489</v>
      </c>
      <c r="T236" s="269"/>
      <c r="U236" s="60"/>
    </row>
    <row r="237" spans="1:21" s="1" customFormat="1" ht="15" customHeight="1">
      <c r="A237" s="60"/>
      <c r="B237" s="6" t="s">
        <v>2352</v>
      </c>
      <c r="C237" s="268">
        <v>738</v>
      </c>
      <c r="D237" s="268"/>
      <c r="E237" s="7">
        <v>10198</v>
      </c>
      <c r="F237" s="40">
        <v>2553873</v>
      </c>
      <c r="G237" s="7">
        <v>184</v>
      </c>
      <c r="H237" s="7">
        <v>2119</v>
      </c>
      <c r="I237" s="269">
        <v>330850</v>
      </c>
      <c r="J237" s="269"/>
      <c r="K237" s="7">
        <v>29</v>
      </c>
      <c r="L237" s="7">
        <v>20</v>
      </c>
      <c r="M237" s="7">
        <v>31</v>
      </c>
      <c r="N237" s="40">
        <v>11237</v>
      </c>
      <c r="O237" s="7">
        <v>15</v>
      </c>
      <c r="P237" s="7">
        <v>35</v>
      </c>
      <c r="Q237" s="40">
        <v>8161</v>
      </c>
      <c r="R237" s="7">
        <v>773</v>
      </c>
      <c r="S237" s="269">
        <v>2573271</v>
      </c>
      <c r="T237" s="269"/>
      <c r="U237" s="60"/>
    </row>
    <row r="238" spans="1:21" s="1" customFormat="1" ht="15" customHeight="1">
      <c r="A238" s="60"/>
      <c r="B238" s="6" t="s">
        <v>2353</v>
      </c>
      <c r="C238" s="268">
        <v>1352</v>
      </c>
      <c r="D238" s="268"/>
      <c r="E238" s="7">
        <v>13199</v>
      </c>
      <c r="F238" s="40">
        <v>2836226</v>
      </c>
      <c r="G238" s="7">
        <v>42</v>
      </c>
      <c r="H238" s="7">
        <v>295</v>
      </c>
      <c r="I238" s="269">
        <v>31357.630000000005</v>
      </c>
      <c r="J238" s="269"/>
      <c r="K238" s="7">
        <v>23</v>
      </c>
      <c r="L238" s="7">
        <v>116</v>
      </c>
      <c r="M238" s="7">
        <v>191</v>
      </c>
      <c r="N238" s="40">
        <v>56273</v>
      </c>
      <c r="O238" s="7">
        <v>456</v>
      </c>
      <c r="P238" s="7">
        <v>1984</v>
      </c>
      <c r="Q238" s="40">
        <v>290512</v>
      </c>
      <c r="R238" s="7">
        <v>1924</v>
      </c>
      <c r="S238" s="269">
        <v>3183011</v>
      </c>
      <c r="T238" s="269"/>
      <c r="U238" s="60"/>
    </row>
    <row r="239" spans="1:21" s="1" customFormat="1" ht="15" customHeight="1">
      <c r="A239" s="60"/>
      <c r="B239" s="6" t="s">
        <v>2354</v>
      </c>
      <c r="C239" s="268">
        <v>274</v>
      </c>
      <c r="D239" s="268"/>
      <c r="E239" s="7">
        <v>3782</v>
      </c>
      <c r="F239" s="40">
        <v>1112034</v>
      </c>
      <c r="G239" s="7">
        <v>2</v>
      </c>
      <c r="H239" s="7">
        <v>11</v>
      </c>
      <c r="I239" s="269">
        <v>1905.2000000000007</v>
      </c>
      <c r="J239" s="269"/>
      <c r="K239" s="7">
        <v>15</v>
      </c>
      <c r="L239" s="7">
        <v>9</v>
      </c>
      <c r="M239" s="7">
        <v>13</v>
      </c>
      <c r="N239" s="40">
        <v>2747</v>
      </c>
      <c r="O239" s="7">
        <v>3</v>
      </c>
      <c r="P239" s="7">
        <v>3</v>
      </c>
      <c r="Q239" s="40">
        <v>562</v>
      </c>
      <c r="R239" s="7">
        <v>286</v>
      </c>
      <c r="S239" s="269">
        <v>1115343</v>
      </c>
      <c r="T239" s="269"/>
      <c r="U239" s="60"/>
    </row>
    <row r="240" spans="1:21" s="1" customFormat="1" ht="15" customHeight="1">
      <c r="A240" s="60"/>
      <c r="B240" s="6" t="s">
        <v>2355</v>
      </c>
      <c r="C240" s="268">
        <v>3203</v>
      </c>
      <c r="D240" s="268"/>
      <c r="E240" s="7">
        <v>28663</v>
      </c>
      <c r="F240" s="40">
        <v>4770896</v>
      </c>
      <c r="G240" s="7">
        <v>113</v>
      </c>
      <c r="H240" s="7">
        <v>945</v>
      </c>
      <c r="I240" s="269">
        <v>67732.260000000009</v>
      </c>
      <c r="J240" s="269"/>
      <c r="K240" s="7">
        <v>58</v>
      </c>
      <c r="L240" s="7">
        <v>854</v>
      </c>
      <c r="M240" s="7">
        <v>1328</v>
      </c>
      <c r="N240" s="40">
        <v>295489</v>
      </c>
      <c r="O240" s="7">
        <v>693</v>
      </c>
      <c r="P240" s="7">
        <v>1617</v>
      </c>
      <c r="Q240" s="40">
        <v>311654</v>
      </c>
      <c r="R240" s="7">
        <v>4750</v>
      </c>
      <c r="S240" s="269">
        <v>5378039</v>
      </c>
      <c r="T240" s="269"/>
      <c r="U240" s="60"/>
    </row>
    <row r="241" spans="1:21" s="1" customFormat="1" ht="15" customHeight="1">
      <c r="A241" s="60"/>
      <c r="B241" s="6" t="s">
        <v>2356</v>
      </c>
      <c r="C241" s="268">
        <v>240</v>
      </c>
      <c r="D241" s="268"/>
      <c r="E241" s="7">
        <v>2670</v>
      </c>
      <c r="F241" s="40">
        <v>597178</v>
      </c>
      <c r="G241" s="7">
        <v>60</v>
      </c>
      <c r="H241" s="7">
        <v>412</v>
      </c>
      <c r="I241" s="269">
        <v>49078.889999999985</v>
      </c>
      <c r="J241" s="269"/>
      <c r="K241" s="7">
        <v>9</v>
      </c>
      <c r="L241" s="7">
        <v>7</v>
      </c>
      <c r="M241" s="7">
        <v>10</v>
      </c>
      <c r="N241" s="40">
        <v>1904</v>
      </c>
      <c r="O241" s="7"/>
      <c r="P241" s="7"/>
      <c r="Q241" s="40"/>
      <c r="R241" s="7">
        <v>247</v>
      </c>
      <c r="S241" s="269">
        <v>599082</v>
      </c>
      <c r="T241" s="269"/>
      <c r="U241" s="60"/>
    </row>
    <row r="242" spans="1:21" s="1" customFormat="1" ht="15" customHeight="1">
      <c r="A242" s="60"/>
      <c r="B242" s="6" t="s">
        <v>2357</v>
      </c>
      <c r="C242" s="268">
        <v>390</v>
      </c>
      <c r="D242" s="268"/>
      <c r="E242" s="7">
        <v>3439</v>
      </c>
      <c r="F242" s="40">
        <v>639452</v>
      </c>
      <c r="G242" s="7">
        <v>4</v>
      </c>
      <c r="H242" s="7">
        <v>22</v>
      </c>
      <c r="I242" s="269">
        <v>2518.7200000000003</v>
      </c>
      <c r="J242" s="269"/>
      <c r="K242" s="7">
        <v>6</v>
      </c>
      <c r="L242" s="7">
        <v>123</v>
      </c>
      <c r="M242" s="7">
        <v>176</v>
      </c>
      <c r="N242" s="40">
        <v>29940</v>
      </c>
      <c r="O242" s="7">
        <v>521</v>
      </c>
      <c r="P242" s="7">
        <v>1014</v>
      </c>
      <c r="Q242" s="40">
        <v>147938</v>
      </c>
      <c r="R242" s="7">
        <v>1034</v>
      </c>
      <c r="S242" s="269">
        <v>817330</v>
      </c>
      <c r="T242" s="269"/>
      <c r="U242" s="60"/>
    </row>
    <row r="243" spans="1:21" s="1" customFormat="1" ht="15" customHeight="1">
      <c r="A243" s="60"/>
      <c r="B243" s="6" t="s">
        <v>2358</v>
      </c>
      <c r="C243" s="268">
        <v>306</v>
      </c>
      <c r="D243" s="268"/>
      <c r="E243" s="7">
        <v>2524</v>
      </c>
      <c r="F243" s="40">
        <v>607839</v>
      </c>
      <c r="G243" s="7">
        <v>5</v>
      </c>
      <c r="H243" s="7">
        <v>44</v>
      </c>
      <c r="I243" s="269">
        <v>6452.74</v>
      </c>
      <c r="J243" s="269"/>
      <c r="K243" s="7">
        <v>7</v>
      </c>
      <c r="L243" s="7">
        <v>40</v>
      </c>
      <c r="M243" s="7">
        <v>68</v>
      </c>
      <c r="N243" s="40">
        <v>16115</v>
      </c>
      <c r="O243" s="7">
        <v>7</v>
      </c>
      <c r="P243" s="7">
        <v>11</v>
      </c>
      <c r="Q243" s="40">
        <v>1879</v>
      </c>
      <c r="R243" s="7">
        <v>353</v>
      </c>
      <c r="S243" s="269">
        <v>625833</v>
      </c>
      <c r="T243" s="269"/>
      <c r="U243" s="60"/>
    </row>
    <row r="244" spans="1:21" s="1" customFormat="1" ht="15" customHeight="1">
      <c r="A244" s="60"/>
      <c r="B244" s="6" t="s">
        <v>2359</v>
      </c>
      <c r="C244" s="268">
        <v>595</v>
      </c>
      <c r="D244" s="268"/>
      <c r="E244" s="7">
        <v>4283</v>
      </c>
      <c r="F244" s="40">
        <v>1148148</v>
      </c>
      <c r="G244" s="7">
        <v>12</v>
      </c>
      <c r="H244" s="7">
        <v>71</v>
      </c>
      <c r="I244" s="269">
        <v>11010.54</v>
      </c>
      <c r="J244" s="269"/>
      <c r="K244" s="7">
        <v>20</v>
      </c>
      <c r="L244" s="7">
        <v>164</v>
      </c>
      <c r="M244" s="7">
        <v>259</v>
      </c>
      <c r="N244" s="40">
        <v>56602</v>
      </c>
      <c r="O244" s="7">
        <v>47</v>
      </c>
      <c r="P244" s="7">
        <v>122</v>
      </c>
      <c r="Q244" s="40">
        <v>22243</v>
      </c>
      <c r="R244" s="7">
        <v>806</v>
      </c>
      <c r="S244" s="269">
        <v>1226993</v>
      </c>
      <c r="T244" s="269"/>
      <c r="U244" s="60"/>
    </row>
    <row r="245" spans="1:21" s="1" customFormat="1" ht="15" customHeight="1">
      <c r="A245" s="60"/>
      <c r="B245" s="6" t="s">
        <v>2360</v>
      </c>
      <c r="C245" s="268">
        <v>600</v>
      </c>
      <c r="D245" s="268"/>
      <c r="E245" s="7">
        <v>6595</v>
      </c>
      <c r="F245" s="40">
        <v>1436883</v>
      </c>
      <c r="G245" s="7">
        <v>32</v>
      </c>
      <c r="H245" s="7">
        <v>393</v>
      </c>
      <c r="I245" s="269">
        <v>71681.279999999999</v>
      </c>
      <c r="J245" s="269"/>
      <c r="K245" s="7">
        <v>11</v>
      </c>
      <c r="L245" s="7">
        <v>199</v>
      </c>
      <c r="M245" s="7">
        <v>273</v>
      </c>
      <c r="N245" s="40">
        <v>65151</v>
      </c>
      <c r="O245" s="7">
        <v>256</v>
      </c>
      <c r="P245" s="7">
        <v>419</v>
      </c>
      <c r="Q245" s="40">
        <v>84297</v>
      </c>
      <c r="R245" s="7">
        <v>1055</v>
      </c>
      <c r="S245" s="269">
        <v>1586331</v>
      </c>
      <c r="T245" s="269"/>
      <c r="U245" s="60"/>
    </row>
    <row r="246" spans="1:21" s="1" customFormat="1" ht="15" customHeight="1">
      <c r="A246" s="60"/>
      <c r="B246" s="6" t="s">
        <v>2361</v>
      </c>
      <c r="C246" s="268">
        <v>442</v>
      </c>
      <c r="D246" s="268"/>
      <c r="E246" s="7">
        <v>5468</v>
      </c>
      <c r="F246" s="40">
        <v>1111065</v>
      </c>
      <c r="G246" s="7">
        <v>69</v>
      </c>
      <c r="H246" s="7">
        <v>699</v>
      </c>
      <c r="I246" s="269">
        <v>159000.69</v>
      </c>
      <c r="J246" s="269"/>
      <c r="K246" s="7">
        <v>148</v>
      </c>
      <c r="L246" s="7">
        <v>341</v>
      </c>
      <c r="M246" s="7">
        <v>472</v>
      </c>
      <c r="N246" s="40">
        <v>120440</v>
      </c>
      <c r="O246" s="7">
        <v>213</v>
      </c>
      <c r="P246" s="7">
        <v>218</v>
      </c>
      <c r="Q246" s="40">
        <v>53747</v>
      </c>
      <c r="R246" s="7">
        <v>996</v>
      </c>
      <c r="S246" s="269">
        <v>1285252</v>
      </c>
      <c r="T246" s="269"/>
      <c r="U246" s="60"/>
    </row>
    <row r="247" spans="1:21" s="1" customFormat="1" ht="15" customHeight="1">
      <c r="A247" s="60"/>
      <c r="B247" s="6" t="s">
        <v>2362</v>
      </c>
      <c r="C247" s="268">
        <v>82</v>
      </c>
      <c r="D247" s="268"/>
      <c r="E247" s="7">
        <v>599</v>
      </c>
      <c r="F247" s="40">
        <v>227585</v>
      </c>
      <c r="G247" s="7">
        <v>22</v>
      </c>
      <c r="H247" s="7">
        <v>144</v>
      </c>
      <c r="I247" s="269">
        <v>29623.019999999997</v>
      </c>
      <c r="J247" s="269"/>
      <c r="K247" s="7">
        <v>1</v>
      </c>
      <c r="L247" s="7">
        <v>10</v>
      </c>
      <c r="M247" s="7">
        <v>10</v>
      </c>
      <c r="N247" s="40">
        <v>2984</v>
      </c>
      <c r="O247" s="7"/>
      <c r="P247" s="7"/>
      <c r="Q247" s="40"/>
      <c r="R247" s="7">
        <v>92</v>
      </c>
      <c r="S247" s="269">
        <v>230569</v>
      </c>
      <c r="T247" s="269"/>
      <c r="U247" s="60"/>
    </row>
    <row r="248" spans="1:21" s="1" customFormat="1" ht="15" customHeight="1">
      <c r="A248" s="60"/>
      <c r="B248" s="6" t="s">
        <v>2363</v>
      </c>
      <c r="C248" s="268">
        <v>140</v>
      </c>
      <c r="D248" s="268"/>
      <c r="E248" s="7">
        <v>883</v>
      </c>
      <c r="F248" s="40">
        <v>207390</v>
      </c>
      <c r="G248" s="7">
        <v>18</v>
      </c>
      <c r="H248" s="7">
        <v>57</v>
      </c>
      <c r="I248" s="269">
        <v>12448.48</v>
      </c>
      <c r="J248" s="269"/>
      <c r="K248" s="7">
        <v>3</v>
      </c>
      <c r="L248" s="7">
        <v>225</v>
      </c>
      <c r="M248" s="7">
        <v>227</v>
      </c>
      <c r="N248" s="40">
        <v>65566</v>
      </c>
      <c r="O248" s="7">
        <v>17</v>
      </c>
      <c r="P248" s="7">
        <v>17</v>
      </c>
      <c r="Q248" s="40">
        <v>4913</v>
      </c>
      <c r="R248" s="7">
        <v>382</v>
      </c>
      <c r="S248" s="269">
        <v>277869</v>
      </c>
      <c r="T248" s="269"/>
      <c r="U248" s="60"/>
    </row>
    <row r="249" spans="1:21" s="1" customFormat="1" ht="15" customHeight="1">
      <c r="A249" s="60"/>
      <c r="B249" s="6" t="s">
        <v>2364</v>
      </c>
      <c r="C249" s="268">
        <v>12</v>
      </c>
      <c r="D249" s="268"/>
      <c r="E249" s="7">
        <v>70</v>
      </c>
      <c r="F249" s="40">
        <v>15811</v>
      </c>
      <c r="G249" s="7">
        <v>3</v>
      </c>
      <c r="H249" s="7">
        <v>8</v>
      </c>
      <c r="I249" s="269">
        <v>1857.1</v>
      </c>
      <c r="J249" s="269"/>
      <c r="K249" s="7"/>
      <c r="L249" s="7">
        <v>248</v>
      </c>
      <c r="M249" s="7">
        <v>250</v>
      </c>
      <c r="N249" s="40">
        <v>86500</v>
      </c>
      <c r="O249" s="7">
        <v>11</v>
      </c>
      <c r="P249" s="7">
        <v>11</v>
      </c>
      <c r="Q249" s="40">
        <v>3807</v>
      </c>
      <c r="R249" s="7">
        <v>271</v>
      </c>
      <c r="S249" s="269">
        <v>106118</v>
      </c>
      <c r="T249" s="269"/>
      <c r="U249" s="60"/>
    </row>
    <row r="250" spans="1:21" s="1" customFormat="1" ht="15" customHeight="1">
      <c r="A250" s="60"/>
      <c r="B250" s="6" t="s">
        <v>2365</v>
      </c>
      <c r="C250" s="268">
        <v>316</v>
      </c>
      <c r="D250" s="268"/>
      <c r="E250" s="7">
        <v>3001</v>
      </c>
      <c r="F250" s="40">
        <v>929804</v>
      </c>
      <c r="G250" s="7">
        <v>98</v>
      </c>
      <c r="H250" s="7">
        <v>803</v>
      </c>
      <c r="I250" s="269">
        <v>143450.18</v>
      </c>
      <c r="J250" s="269"/>
      <c r="K250" s="7">
        <v>4</v>
      </c>
      <c r="L250" s="7">
        <v>16</v>
      </c>
      <c r="M250" s="7">
        <v>18</v>
      </c>
      <c r="N250" s="40">
        <v>4198</v>
      </c>
      <c r="O250" s="7"/>
      <c r="P250" s="7"/>
      <c r="Q250" s="40"/>
      <c r="R250" s="7">
        <v>332</v>
      </c>
      <c r="S250" s="269">
        <v>934002</v>
      </c>
      <c r="T250" s="269"/>
      <c r="U250" s="60"/>
    </row>
    <row r="251" spans="1:21" s="1" customFormat="1" ht="15" customHeight="1">
      <c r="A251" s="60"/>
      <c r="B251" s="6" t="s">
        <v>2366</v>
      </c>
      <c r="C251" s="268">
        <v>589</v>
      </c>
      <c r="D251" s="268"/>
      <c r="E251" s="7">
        <v>4267</v>
      </c>
      <c r="F251" s="40">
        <v>852745</v>
      </c>
      <c r="G251" s="7">
        <v>56</v>
      </c>
      <c r="H251" s="7">
        <v>403</v>
      </c>
      <c r="I251" s="269">
        <v>62222.98</v>
      </c>
      <c r="J251" s="269"/>
      <c r="K251" s="7">
        <v>7</v>
      </c>
      <c r="L251" s="7">
        <v>762</v>
      </c>
      <c r="M251" s="7">
        <v>1092</v>
      </c>
      <c r="N251" s="40">
        <v>195272</v>
      </c>
      <c r="O251" s="7">
        <v>22</v>
      </c>
      <c r="P251" s="7">
        <v>48</v>
      </c>
      <c r="Q251" s="40">
        <v>8379</v>
      </c>
      <c r="R251" s="7">
        <v>1373</v>
      </c>
      <c r="S251" s="269">
        <v>1056396</v>
      </c>
      <c r="T251" s="269"/>
      <c r="U251" s="60"/>
    </row>
    <row r="252" spans="1:21" s="1" customFormat="1" ht="15" customHeight="1">
      <c r="A252" s="60"/>
      <c r="B252" s="6" t="s">
        <v>2367</v>
      </c>
      <c r="C252" s="268">
        <v>250</v>
      </c>
      <c r="D252" s="268"/>
      <c r="E252" s="7">
        <v>754</v>
      </c>
      <c r="F252" s="40">
        <v>400000</v>
      </c>
      <c r="G252" s="7">
        <v>22</v>
      </c>
      <c r="H252" s="7">
        <v>100</v>
      </c>
      <c r="I252" s="269">
        <v>22220.04</v>
      </c>
      <c r="J252" s="269"/>
      <c r="K252" s="7"/>
      <c r="L252" s="7">
        <v>178</v>
      </c>
      <c r="M252" s="7">
        <v>181</v>
      </c>
      <c r="N252" s="40">
        <v>55771</v>
      </c>
      <c r="O252" s="7">
        <v>5</v>
      </c>
      <c r="P252" s="7">
        <v>5</v>
      </c>
      <c r="Q252" s="40">
        <v>1540</v>
      </c>
      <c r="R252" s="7">
        <v>433</v>
      </c>
      <c r="S252" s="269">
        <v>457311</v>
      </c>
      <c r="T252" s="269"/>
      <c r="U252" s="60"/>
    </row>
    <row r="253" spans="1:21" s="1" customFormat="1" ht="15" customHeight="1">
      <c r="A253" s="60"/>
      <c r="B253" s="6" t="s">
        <v>2368</v>
      </c>
      <c r="C253" s="268">
        <v>558</v>
      </c>
      <c r="D253" s="268"/>
      <c r="E253" s="7">
        <v>4845</v>
      </c>
      <c r="F253" s="40">
        <v>1244807</v>
      </c>
      <c r="G253" s="7">
        <v>77</v>
      </c>
      <c r="H253" s="7">
        <v>888</v>
      </c>
      <c r="I253" s="269">
        <v>156067.47</v>
      </c>
      <c r="J253" s="269"/>
      <c r="K253" s="7">
        <v>32</v>
      </c>
      <c r="L253" s="7">
        <v>574</v>
      </c>
      <c r="M253" s="7">
        <v>747</v>
      </c>
      <c r="N253" s="40">
        <v>207772</v>
      </c>
      <c r="O253" s="7">
        <v>598</v>
      </c>
      <c r="P253" s="7">
        <v>710</v>
      </c>
      <c r="Q253" s="40">
        <v>178054</v>
      </c>
      <c r="R253" s="7">
        <v>1730</v>
      </c>
      <c r="S253" s="269">
        <v>1630633</v>
      </c>
      <c r="T253" s="269"/>
      <c r="U253" s="60"/>
    </row>
    <row r="254" spans="1:21" s="1" customFormat="1" ht="15" customHeight="1">
      <c r="A254" s="60"/>
      <c r="B254" s="6" t="s">
        <v>2369</v>
      </c>
      <c r="C254" s="268">
        <v>1516</v>
      </c>
      <c r="D254" s="268"/>
      <c r="E254" s="7">
        <v>7620</v>
      </c>
      <c r="F254" s="40">
        <v>7754187</v>
      </c>
      <c r="G254" s="7">
        <v>26</v>
      </c>
      <c r="H254" s="7">
        <v>270</v>
      </c>
      <c r="I254" s="269">
        <v>35442.070000000007</v>
      </c>
      <c r="J254" s="269"/>
      <c r="K254" s="7">
        <v>21</v>
      </c>
      <c r="L254" s="7">
        <v>57</v>
      </c>
      <c r="M254" s="7">
        <v>57</v>
      </c>
      <c r="N254" s="40">
        <v>215070</v>
      </c>
      <c r="O254" s="7">
        <v>2</v>
      </c>
      <c r="P254" s="7">
        <v>2</v>
      </c>
      <c r="Q254" s="40">
        <v>8530</v>
      </c>
      <c r="R254" s="7">
        <v>1575</v>
      </c>
      <c r="S254" s="269">
        <v>7977787</v>
      </c>
      <c r="T254" s="269"/>
      <c r="U254" s="60"/>
    </row>
    <row r="255" spans="1:21" s="1" customFormat="1" ht="15" customHeight="1">
      <c r="A255" s="60"/>
      <c r="B255" s="6" t="s">
        <v>2370</v>
      </c>
      <c r="C255" s="268">
        <v>2651</v>
      </c>
      <c r="D255" s="268"/>
      <c r="E255" s="7">
        <v>11167</v>
      </c>
      <c r="F255" s="40">
        <v>9958751</v>
      </c>
      <c r="G255" s="7">
        <v>10</v>
      </c>
      <c r="H255" s="7">
        <v>55</v>
      </c>
      <c r="I255" s="269">
        <v>5991.760000000002</v>
      </c>
      <c r="J255" s="269"/>
      <c r="K255" s="7">
        <v>115</v>
      </c>
      <c r="L255" s="7">
        <v>163</v>
      </c>
      <c r="M255" s="7">
        <v>163</v>
      </c>
      <c r="N255" s="40">
        <v>467732</v>
      </c>
      <c r="O255" s="7">
        <v>6</v>
      </c>
      <c r="P255" s="7">
        <v>6</v>
      </c>
      <c r="Q255" s="40">
        <v>15014</v>
      </c>
      <c r="R255" s="7">
        <v>2820</v>
      </c>
      <c r="S255" s="269">
        <v>10441497</v>
      </c>
      <c r="T255" s="269"/>
      <c r="U255" s="60"/>
    </row>
    <row r="256" spans="1:21" s="1" customFormat="1" ht="15" customHeight="1">
      <c r="A256" s="60"/>
      <c r="B256" s="6" t="s">
        <v>2371</v>
      </c>
      <c r="C256" s="268">
        <v>1053</v>
      </c>
      <c r="D256" s="268"/>
      <c r="E256" s="7">
        <v>4276</v>
      </c>
      <c r="F256" s="40">
        <v>5276608</v>
      </c>
      <c r="G256" s="7">
        <v>14</v>
      </c>
      <c r="H256" s="7">
        <v>141</v>
      </c>
      <c r="I256" s="269">
        <v>19569.699999999997</v>
      </c>
      <c r="J256" s="269"/>
      <c r="K256" s="7">
        <v>8</v>
      </c>
      <c r="L256" s="7">
        <v>220</v>
      </c>
      <c r="M256" s="7">
        <v>220</v>
      </c>
      <c r="N256" s="40">
        <v>827906</v>
      </c>
      <c r="O256" s="7">
        <v>16</v>
      </c>
      <c r="P256" s="7">
        <v>16</v>
      </c>
      <c r="Q256" s="40">
        <v>58853</v>
      </c>
      <c r="R256" s="7">
        <v>1289</v>
      </c>
      <c r="S256" s="269">
        <v>6163367</v>
      </c>
      <c r="T256" s="269"/>
      <c r="U256" s="60"/>
    </row>
    <row r="257" spans="1:21" s="1" customFormat="1" ht="15" customHeight="1">
      <c r="A257" s="60"/>
      <c r="B257" s="6" t="s">
        <v>2372</v>
      </c>
      <c r="C257" s="268">
        <v>3629</v>
      </c>
      <c r="D257" s="268"/>
      <c r="E257" s="7">
        <v>10731</v>
      </c>
      <c r="F257" s="40">
        <v>11685173</v>
      </c>
      <c r="G257" s="7">
        <v>8</v>
      </c>
      <c r="H257" s="7">
        <v>102</v>
      </c>
      <c r="I257" s="269">
        <v>12472</v>
      </c>
      <c r="J257" s="269"/>
      <c r="K257" s="7">
        <v>37</v>
      </c>
      <c r="L257" s="7">
        <v>2395</v>
      </c>
      <c r="M257" s="7">
        <v>2395</v>
      </c>
      <c r="N257" s="40">
        <v>5648625</v>
      </c>
      <c r="O257" s="7">
        <v>1559</v>
      </c>
      <c r="P257" s="7">
        <v>1573</v>
      </c>
      <c r="Q257" s="40">
        <v>3329284</v>
      </c>
      <c r="R257" s="7">
        <v>7583</v>
      </c>
      <c r="S257" s="269">
        <v>20663082</v>
      </c>
      <c r="T257" s="269"/>
      <c r="U257" s="60"/>
    </row>
    <row r="258" spans="1:21" s="1" customFormat="1" ht="15" customHeight="1">
      <c r="A258" s="60"/>
      <c r="B258" s="6" t="s">
        <v>2373</v>
      </c>
      <c r="C258" s="268">
        <v>1007</v>
      </c>
      <c r="D258" s="268"/>
      <c r="E258" s="7">
        <v>3532</v>
      </c>
      <c r="F258" s="40">
        <v>2415694</v>
      </c>
      <c r="G258" s="7">
        <v>18</v>
      </c>
      <c r="H258" s="7">
        <v>56</v>
      </c>
      <c r="I258" s="269">
        <v>13020.5</v>
      </c>
      <c r="J258" s="269"/>
      <c r="K258" s="7">
        <v>15</v>
      </c>
      <c r="L258" s="7">
        <v>469</v>
      </c>
      <c r="M258" s="7">
        <v>469</v>
      </c>
      <c r="N258" s="40">
        <v>821128</v>
      </c>
      <c r="O258" s="7">
        <v>676</v>
      </c>
      <c r="P258" s="7">
        <v>677</v>
      </c>
      <c r="Q258" s="40">
        <v>1228243</v>
      </c>
      <c r="R258" s="7">
        <v>2152</v>
      </c>
      <c r="S258" s="269">
        <v>4465065</v>
      </c>
      <c r="T258" s="269"/>
      <c r="U258" s="60"/>
    </row>
    <row r="259" spans="1:21" s="1" customFormat="1" ht="15" customHeight="1">
      <c r="A259" s="60"/>
      <c r="B259" s="6" t="s">
        <v>2374</v>
      </c>
      <c r="C259" s="268">
        <v>259</v>
      </c>
      <c r="D259" s="268"/>
      <c r="E259" s="7">
        <v>658</v>
      </c>
      <c r="F259" s="40">
        <v>259005</v>
      </c>
      <c r="G259" s="7">
        <v>9</v>
      </c>
      <c r="H259" s="7">
        <v>45</v>
      </c>
      <c r="I259" s="269">
        <v>6241.6299999999992</v>
      </c>
      <c r="J259" s="269"/>
      <c r="K259" s="7">
        <v>1</v>
      </c>
      <c r="L259" s="7">
        <v>1281</v>
      </c>
      <c r="M259" s="7">
        <v>1281</v>
      </c>
      <c r="N259" s="40">
        <v>1230289</v>
      </c>
      <c r="O259" s="7">
        <v>2785</v>
      </c>
      <c r="P259" s="7">
        <v>2796</v>
      </c>
      <c r="Q259" s="40">
        <v>2698975</v>
      </c>
      <c r="R259" s="7">
        <v>4325</v>
      </c>
      <c r="S259" s="269">
        <v>4188269</v>
      </c>
      <c r="T259" s="269"/>
      <c r="U259" s="60"/>
    </row>
    <row r="260" spans="1:21" s="1" customFormat="1" ht="15" customHeight="1">
      <c r="A260" s="60"/>
      <c r="B260" s="6" t="s">
        <v>2375</v>
      </c>
      <c r="C260" s="268">
        <v>138</v>
      </c>
      <c r="D260" s="268"/>
      <c r="E260" s="7">
        <v>3472</v>
      </c>
      <c r="F260" s="40">
        <v>1416405</v>
      </c>
      <c r="G260" s="7">
        <v>41</v>
      </c>
      <c r="H260" s="7">
        <v>1232</v>
      </c>
      <c r="I260" s="269">
        <v>234321.7</v>
      </c>
      <c r="J260" s="269"/>
      <c r="K260" s="7">
        <v>10</v>
      </c>
      <c r="L260" s="7">
        <v>5</v>
      </c>
      <c r="M260" s="7">
        <v>5</v>
      </c>
      <c r="N260" s="40">
        <v>15445</v>
      </c>
      <c r="O260" s="7">
        <v>6</v>
      </c>
      <c r="P260" s="7">
        <v>6</v>
      </c>
      <c r="Q260" s="40">
        <v>20971</v>
      </c>
      <c r="R260" s="7">
        <v>149</v>
      </c>
      <c r="S260" s="269">
        <v>1452821</v>
      </c>
      <c r="T260" s="269"/>
      <c r="U260" s="60"/>
    </row>
    <row r="261" spans="1:21" s="1" customFormat="1" ht="15" customHeight="1">
      <c r="A261" s="60"/>
      <c r="B261" s="6" t="s">
        <v>2376</v>
      </c>
      <c r="C261" s="268">
        <v>260</v>
      </c>
      <c r="D261" s="268"/>
      <c r="E261" s="7">
        <v>2843</v>
      </c>
      <c r="F261" s="40">
        <v>1094542</v>
      </c>
      <c r="G261" s="7">
        <v>10</v>
      </c>
      <c r="H261" s="7">
        <v>211</v>
      </c>
      <c r="I261" s="269">
        <v>26314.07</v>
      </c>
      <c r="J261" s="269"/>
      <c r="K261" s="7">
        <v>28</v>
      </c>
      <c r="L261" s="7">
        <v>71</v>
      </c>
      <c r="M261" s="7">
        <v>71</v>
      </c>
      <c r="N261" s="40">
        <v>221539</v>
      </c>
      <c r="O261" s="7">
        <v>138</v>
      </c>
      <c r="P261" s="7">
        <v>139</v>
      </c>
      <c r="Q261" s="40">
        <v>426139</v>
      </c>
      <c r="R261" s="7">
        <v>469</v>
      </c>
      <c r="S261" s="269">
        <v>1742220</v>
      </c>
      <c r="T261" s="269"/>
      <c r="U261" s="60"/>
    </row>
    <row r="262" spans="1:21" s="1" customFormat="1" ht="15" customHeight="1">
      <c r="A262" s="60"/>
      <c r="B262" s="6" t="s">
        <v>2377</v>
      </c>
      <c r="C262" s="268">
        <v>228</v>
      </c>
      <c r="D262" s="268"/>
      <c r="E262" s="7">
        <v>2761</v>
      </c>
      <c r="F262" s="40">
        <v>1141976</v>
      </c>
      <c r="G262" s="7">
        <v>27</v>
      </c>
      <c r="H262" s="7">
        <v>573</v>
      </c>
      <c r="I262" s="269">
        <v>129334.15</v>
      </c>
      <c r="J262" s="269"/>
      <c r="K262" s="7">
        <v>7</v>
      </c>
      <c r="L262" s="7">
        <v>31</v>
      </c>
      <c r="M262" s="7">
        <v>31</v>
      </c>
      <c r="N262" s="40">
        <v>96388</v>
      </c>
      <c r="O262" s="7">
        <v>16</v>
      </c>
      <c r="P262" s="7">
        <v>16</v>
      </c>
      <c r="Q262" s="40">
        <v>48903</v>
      </c>
      <c r="R262" s="7">
        <v>275</v>
      </c>
      <c r="S262" s="269">
        <v>1287267</v>
      </c>
      <c r="T262" s="269"/>
      <c r="U262" s="60"/>
    </row>
    <row r="263" spans="1:21" s="1" customFormat="1" ht="15" customHeight="1">
      <c r="A263" s="60"/>
      <c r="B263" s="6" t="s">
        <v>2378</v>
      </c>
      <c r="C263" s="268">
        <v>1491</v>
      </c>
      <c r="D263" s="268"/>
      <c r="E263" s="7">
        <v>6936</v>
      </c>
      <c r="F263" s="40">
        <v>2232911</v>
      </c>
      <c r="G263" s="7">
        <v>65</v>
      </c>
      <c r="H263" s="7">
        <v>700</v>
      </c>
      <c r="I263" s="269">
        <v>119650.14</v>
      </c>
      <c r="J263" s="269"/>
      <c r="K263" s="7">
        <v>40</v>
      </c>
      <c r="L263" s="7">
        <v>2235</v>
      </c>
      <c r="M263" s="7">
        <v>2235</v>
      </c>
      <c r="N263" s="40">
        <v>2958118</v>
      </c>
      <c r="O263" s="7">
        <v>7263</v>
      </c>
      <c r="P263" s="7">
        <v>7325</v>
      </c>
      <c r="Q263" s="40">
        <v>9479275</v>
      </c>
      <c r="R263" s="7">
        <v>10989</v>
      </c>
      <c r="S263" s="269">
        <v>14670304</v>
      </c>
      <c r="T263" s="269"/>
      <c r="U263" s="60"/>
    </row>
    <row r="264" spans="1:21" s="1" customFormat="1" ht="15" customHeight="1">
      <c r="A264" s="60"/>
      <c r="B264" s="6" t="s">
        <v>2379</v>
      </c>
      <c r="C264" s="268">
        <v>442</v>
      </c>
      <c r="D264" s="268"/>
      <c r="E264" s="7">
        <v>1398</v>
      </c>
      <c r="F264" s="40">
        <v>662159</v>
      </c>
      <c r="G264" s="7">
        <v>32</v>
      </c>
      <c r="H264" s="7">
        <v>230</v>
      </c>
      <c r="I264" s="269">
        <v>24372.25</v>
      </c>
      <c r="J264" s="269"/>
      <c r="K264" s="7"/>
      <c r="L264" s="7">
        <v>1901</v>
      </c>
      <c r="M264" s="7">
        <v>1901</v>
      </c>
      <c r="N264" s="40">
        <v>2736902</v>
      </c>
      <c r="O264" s="7">
        <v>1586</v>
      </c>
      <c r="P264" s="7">
        <v>1601</v>
      </c>
      <c r="Q264" s="40">
        <v>2293060</v>
      </c>
      <c r="R264" s="7">
        <v>3929</v>
      </c>
      <c r="S264" s="269">
        <v>5692121</v>
      </c>
      <c r="T264" s="269"/>
      <c r="U264" s="60"/>
    </row>
    <row r="265" spans="1:21" s="1" customFormat="1" ht="15" customHeight="1">
      <c r="A265" s="60"/>
      <c r="B265" s="6" t="s">
        <v>2380</v>
      </c>
      <c r="C265" s="268">
        <v>649</v>
      </c>
      <c r="D265" s="268"/>
      <c r="E265" s="7">
        <v>2948</v>
      </c>
      <c r="F265" s="40">
        <v>1265946</v>
      </c>
      <c r="G265" s="7">
        <v>35</v>
      </c>
      <c r="H265" s="7">
        <v>219</v>
      </c>
      <c r="I265" s="269">
        <v>50183.199999999997</v>
      </c>
      <c r="J265" s="269"/>
      <c r="K265" s="7">
        <v>3</v>
      </c>
      <c r="L265" s="7">
        <v>1076</v>
      </c>
      <c r="M265" s="7">
        <v>1076</v>
      </c>
      <c r="N265" s="40">
        <v>1962055</v>
      </c>
      <c r="O265" s="7">
        <v>1205</v>
      </c>
      <c r="P265" s="7">
        <v>1205</v>
      </c>
      <c r="Q265" s="40">
        <v>2199670</v>
      </c>
      <c r="R265" s="7">
        <v>2930</v>
      </c>
      <c r="S265" s="269">
        <v>5427671</v>
      </c>
      <c r="T265" s="269"/>
      <c r="U265" s="60"/>
    </row>
    <row r="266" spans="1:21" s="1" customFormat="1" ht="15" customHeight="1">
      <c r="A266" s="60"/>
      <c r="B266" s="6" t="s">
        <v>2381</v>
      </c>
      <c r="C266" s="268">
        <v>182</v>
      </c>
      <c r="D266" s="268"/>
      <c r="E266" s="7">
        <v>2346</v>
      </c>
      <c r="F266" s="40">
        <v>672301</v>
      </c>
      <c r="G266" s="7">
        <v>62</v>
      </c>
      <c r="H266" s="7">
        <v>860</v>
      </c>
      <c r="I266" s="269">
        <v>196906.92</v>
      </c>
      <c r="J266" s="269"/>
      <c r="K266" s="7">
        <v>7</v>
      </c>
      <c r="L266" s="7">
        <v>23</v>
      </c>
      <c r="M266" s="7">
        <v>23</v>
      </c>
      <c r="N266" s="40">
        <v>29103</v>
      </c>
      <c r="O266" s="7">
        <v>22</v>
      </c>
      <c r="P266" s="7">
        <v>23</v>
      </c>
      <c r="Q266" s="40">
        <v>25938</v>
      </c>
      <c r="R266" s="7">
        <v>227</v>
      </c>
      <c r="S266" s="269">
        <v>727342</v>
      </c>
      <c r="T266" s="269"/>
      <c r="U266" s="60"/>
    </row>
    <row r="267" spans="1:21" s="1" customFormat="1" ht="15" customHeight="1">
      <c r="A267" s="60"/>
      <c r="B267" s="6" t="s">
        <v>2382</v>
      </c>
      <c r="C267" s="268">
        <v>722</v>
      </c>
      <c r="D267" s="268"/>
      <c r="E267" s="7">
        <v>3755</v>
      </c>
      <c r="F267" s="40">
        <v>849857</v>
      </c>
      <c r="G267" s="7">
        <v>43</v>
      </c>
      <c r="H267" s="7">
        <v>325</v>
      </c>
      <c r="I267" s="269">
        <v>56823.86</v>
      </c>
      <c r="J267" s="269"/>
      <c r="K267" s="7">
        <v>16</v>
      </c>
      <c r="L267" s="7">
        <v>1508</v>
      </c>
      <c r="M267" s="7">
        <v>1508</v>
      </c>
      <c r="N267" s="40">
        <v>1645146</v>
      </c>
      <c r="O267" s="7">
        <v>6782</v>
      </c>
      <c r="P267" s="7">
        <v>6825</v>
      </c>
      <c r="Q267" s="40">
        <v>7433860</v>
      </c>
      <c r="R267" s="7">
        <v>9012</v>
      </c>
      <c r="S267" s="269">
        <v>9928863</v>
      </c>
      <c r="T267" s="269"/>
      <c r="U267" s="60"/>
    </row>
    <row r="268" spans="1:21" s="1" customFormat="1" ht="15" customHeight="1">
      <c r="A268" s="60"/>
      <c r="B268" s="6" t="s">
        <v>2383</v>
      </c>
      <c r="C268" s="268">
        <v>642</v>
      </c>
      <c r="D268" s="268"/>
      <c r="E268" s="7">
        <v>8919</v>
      </c>
      <c r="F268" s="40">
        <v>2537048</v>
      </c>
      <c r="G268" s="7">
        <v>19</v>
      </c>
      <c r="H268" s="7">
        <v>400</v>
      </c>
      <c r="I268" s="269">
        <v>52769.179999999993</v>
      </c>
      <c r="J268" s="269"/>
      <c r="K268" s="7">
        <v>24</v>
      </c>
      <c r="L268" s="7">
        <v>26</v>
      </c>
      <c r="M268" s="7">
        <v>40</v>
      </c>
      <c r="N268" s="40">
        <v>14549</v>
      </c>
      <c r="O268" s="7">
        <v>36</v>
      </c>
      <c r="P268" s="7">
        <v>160</v>
      </c>
      <c r="Q268" s="40">
        <v>29246</v>
      </c>
      <c r="R268" s="7">
        <v>704</v>
      </c>
      <c r="S268" s="269">
        <v>2580843</v>
      </c>
      <c r="T268" s="269"/>
      <c r="U268" s="60"/>
    </row>
    <row r="269" spans="1:21" s="1" customFormat="1" ht="15" customHeight="1">
      <c r="A269" s="60"/>
      <c r="B269" s="6" t="s">
        <v>2384</v>
      </c>
      <c r="C269" s="268">
        <v>235</v>
      </c>
      <c r="D269" s="268"/>
      <c r="E269" s="7">
        <v>3586</v>
      </c>
      <c r="F269" s="40">
        <v>743068</v>
      </c>
      <c r="G269" s="7">
        <v>61</v>
      </c>
      <c r="H269" s="7">
        <v>839</v>
      </c>
      <c r="I269" s="269">
        <v>113762</v>
      </c>
      <c r="J269" s="269"/>
      <c r="K269" s="7">
        <v>5</v>
      </c>
      <c r="L269" s="7">
        <v>10</v>
      </c>
      <c r="M269" s="7">
        <v>16</v>
      </c>
      <c r="N269" s="40">
        <v>2816</v>
      </c>
      <c r="O269" s="7"/>
      <c r="P269" s="7"/>
      <c r="Q269" s="40"/>
      <c r="R269" s="7">
        <v>245</v>
      </c>
      <c r="S269" s="269">
        <v>745884</v>
      </c>
      <c r="T269" s="269"/>
      <c r="U269" s="60"/>
    </row>
    <row r="270" spans="1:21" s="1" customFormat="1" ht="15" customHeight="1">
      <c r="A270" s="60"/>
      <c r="B270" s="6" t="s">
        <v>2385</v>
      </c>
      <c r="C270" s="268">
        <v>463</v>
      </c>
      <c r="D270" s="268"/>
      <c r="E270" s="7">
        <v>5219</v>
      </c>
      <c r="F270" s="40">
        <v>1045636</v>
      </c>
      <c r="G270" s="7">
        <v>17</v>
      </c>
      <c r="H270" s="7">
        <v>170</v>
      </c>
      <c r="I270" s="269">
        <v>16265.510000000002</v>
      </c>
      <c r="J270" s="269"/>
      <c r="K270" s="7">
        <v>15</v>
      </c>
      <c r="L270" s="7">
        <v>31</v>
      </c>
      <c r="M270" s="7">
        <v>52</v>
      </c>
      <c r="N270" s="40">
        <v>6398</v>
      </c>
      <c r="O270" s="7">
        <v>302</v>
      </c>
      <c r="P270" s="7">
        <v>2194</v>
      </c>
      <c r="Q270" s="40">
        <v>268842</v>
      </c>
      <c r="R270" s="7">
        <v>796</v>
      </c>
      <c r="S270" s="269">
        <v>1320876</v>
      </c>
      <c r="T270" s="269"/>
      <c r="U270" s="60"/>
    </row>
    <row r="271" spans="1:21" s="1" customFormat="1" ht="15" customHeight="1">
      <c r="A271" s="60"/>
      <c r="B271" s="6" t="s">
        <v>2386</v>
      </c>
      <c r="C271" s="268">
        <v>294</v>
      </c>
      <c r="D271" s="268"/>
      <c r="E271" s="7">
        <v>4198</v>
      </c>
      <c r="F271" s="40">
        <v>1283784</v>
      </c>
      <c r="G271" s="7">
        <v>129</v>
      </c>
      <c r="H271" s="7">
        <v>1175</v>
      </c>
      <c r="I271" s="269">
        <v>251032.33999999997</v>
      </c>
      <c r="J271" s="269"/>
      <c r="K271" s="7">
        <v>3</v>
      </c>
      <c r="L271" s="7">
        <v>18</v>
      </c>
      <c r="M271" s="7">
        <v>32</v>
      </c>
      <c r="N271" s="40">
        <v>9639</v>
      </c>
      <c r="O271" s="7">
        <v>13</v>
      </c>
      <c r="P271" s="7">
        <v>22</v>
      </c>
      <c r="Q271" s="40">
        <v>6540</v>
      </c>
      <c r="R271" s="7">
        <v>325</v>
      </c>
      <c r="S271" s="269">
        <v>1299963</v>
      </c>
      <c r="T271" s="269"/>
      <c r="U271" s="60"/>
    </row>
    <row r="272" spans="1:21" s="1" customFormat="1" ht="15" customHeight="1">
      <c r="A272" s="60"/>
      <c r="B272" s="6" t="s">
        <v>2387</v>
      </c>
      <c r="C272" s="268">
        <v>88</v>
      </c>
      <c r="D272" s="268"/>
      <c r="E272" s="7">
        <v>835</v>
      </c>
      <c r="F272" s="40">
        <v>199381</v>
      </c>
      <c r="G272" s="7">
        <v>2</v>
      </c>
      <c r="H272" s="7">
        <v>25</v>
      </c>
      <c r="I272" s="269">
        <v>4588.7</v>
      </c>
      <c r="J272" s="269"/>
      <c r="K272" s="7">
        <v>1</v>
      </c>
      <c r="L272" s="7">
        <v>26</v>
      </c>
      <c r="M272" s="7">
        <v>33</v>
      </c>
      <c r="N272" s="40">
        <v>8603</v>
      </c>
      <c r="O272" s="7">
        <v>30</v>
      </c>
      <c r="P272" s="7">
        <v>30</v>
      </c>
      <c r="Q272" s="40">
        <v>6397</v>
      </c>
      <c r="R272" s="7">
        <v>144</v>
      </c>
      <c r="S272" s="269">
        <v>214381</v>
      </c>
      <c r="T272" s="269"/>
      <c r="U272" s="60"/>
    </row>
    <row r="273" spans="1:21" s="1" customFormat="1" ht="15" customHeight="1">
      <c r="A273" s="60"/>
      <c r="B273" s="6" t="s">
        <v>2388</v>
      </c>
      <c r="C273" s="268">
        <v>27</v>
      </c>
      <c r="D273" s="268"/>
      <c r="E273" s="7">
        <v>222</v>
      </c>
      <c r="F273" s="40">
        <v>30969</v>
      </c>
      <c r="G273" s="7">
        <v>2</v>
      </c>
      <c r="H273" s="7">
        <v>12</v>
      </c>
      <c r="I273" s="269">
        <v>1144.79</v>
      </c>
      <c r="J273" s="269"/>
      <c r="K273" s="7"/>
      <c r="L273" s="7">
        <v>22</v>
      </c>
      <c r="M273" s="7">
        <v>28</v>
      </c>
      <c r="N273" s="40">
        <v>7099</v>
      </c>
      <c r="O273" s="7">
        <v>30</v>
      </c>
      <c r="P273" s="7">
        <v>112</v>
      </c>
      <c r="Q273" s="40">
        <v>28756</v>
      </c>
      <c r="R273" s="7">
        <v>79</v>
      </c>
      <c r="S273" s="269">
        <v>66824</v>
      </c>
      <c r="T273" s="269"/>
      <c r="U273" s="60"/>
    </row>
    <row r="274" spans="1:21" s="1" customFormat="1" ht="15" customHeight="1">
      <c r="A274" s="60"/>
      <c r="B274" s="6" t="s">
        <v>2389</v>
      </c>
      <c r="C274" s="268">
        <v>736</v>
      </c>
      <c r="D274" s="268"/>
      <c r="E274" s="7">
        <v>9352</v>
      </c>
      <c r="F274" s="40">
        <v>2233090</v>
      </c>
      <c r="G274" s="7">
        <v>216</v>
      </c>
      <c r="H274" s="7">
        <v>1727</v>
      </c>
      <c r="I274" s="269">
        <v>235883.93999999994</v>
      </c>
      <c r="J274" s="269"/>
      <c r="K274" s="7">
        <v>12</v>
      </c>
      <c r="L274" s="7">
        <v>19</v>
      </c>
      <c r="M274" s="7">
        <v>33</v>
      </c>
      <c r="N274" s="40">
        <v>6050</v>
      </c>
      <c r="O274" s="7"/>
      <c r="P274" s="7"/>
      <c r="Q274" s="40"/>
      <c r="R274" s="7">
        <v>755</v>
      </c>
      <c r="S274" s="269">
        <v>2239140</v>
      </c>
      <c r="T274" s="269"/>
      <c r="U274" s="60"/>
    </row>
    <row r="275" spans="1:21" s="1" customFormat="1" ht="15" customHeight="1">
      <c r="A275" s="60"/>
      <c r="B275" s="6" t="s">
        <v>2390</v>
      </c>
      <c r="C275" s="268">
        <v>1205</v>
      </c>
      <c r="D275" s="268"/>
      <c r="E275" s="7">
        <v>10586</v>
      </c>
      <c r="F275" s="40">
        <v>2457392</v>
      </c>
      <c r="G275" s="7">
        <v>33</v>
      </c>
      <c r="H275" s="7">
        <v>211</v>
      </c>
      <c r="I275" s="269">
        <v>29961.56</v>
      </c>
      <c r="J275" s="269"/>
      <c r="K275" s="7">
        <v>13</v>
      </c>
      <c r="L275" s="7">
        <v>234</v>
      </c>
      <c r="M275" s="7">
        <v>324</v>
      </c>
      <c r="N275" s="40">
        <v>64787</v>
      </c>
      <c r="O275" s="7">
        <v>91</v>
      </c>
      <c r="P275" s="7">
        <v>156</v>
      </c>
      <c r="Q275" s="40">
        <v>28753</v>
      </c>
      <c r="R275" s="7">
        <v>1530</v>
      </c>
      <c r="S275" s="269">
        <v>2550932</v>
      </c>
      <c r="T275" s="269"/>
      <c r="U275" s="60"/>
    </row>
    <row r="276" spans="1:21" s="1" customFormat="1" ht="15" customHeight="1">
      <c r="A276" s="60"/>
      <c r="B276" s="6" t="s">
        <v>2391</v>
      </c>
      <c r="C276" s="268">
        <v>282</v>
      </c>
      <c r="D276" s="268"/>
      <c r="E276" s="7">
        <v>1731</v>
      </c>
      <c r="F276" s="40">
        <v>683171</v>
      </c>
      <c r="G276" s="7">
        <v>6</v>
      </c>
      <c r="H276" s="7">
        <v>35</v>
      </c>
      <c r="I276" s="269">
        <v>9684.16</v>
      </c>
      <c r="J276" s="269"/>
      <c r="K276" s="7">
        <v>1</v>
      </c>
      <c r="L276" s="7">
        <v>100</v>
      </c>
      <c r="M276" s="7">
        <v>144</v>
      </c>
      <c r="N276" s="40">
        <v>47976</v>
      </c>
      <c r="O276" s="7">
        <v>25</v>
      </c>
      <c r="P276" s="7">
        <v>25</v>
      </c>
      <c r="Q276" s="40">
        <v>8113</v>
      </c>
      <c r="R276" s="7">
        <v>407</v>
      </c>
      <c r="S276" s="269">
        <v>739260</v>
      </c>
      <c r="T276" s="269"/>
      <c r="U276" s="60"/>
    </row>
    <row r="277" spans="1:21" s="1" customFormat="1" ht="15" customHeight="1">
      <c r="A277" s="60"/>
      <c r="B277" s="6" t="s">
        <v>2392</v>
      </c>
      <c r="C277" s="268">
        <v>313</v>
      </c>
      <c r="D277" s="268"/>
      <c r="E277" s="7">
        <v>2697</v>
      </c>
      <c r="F277" s="40">
        <v>564906</v>
      </c>
      <c r="G277" s="7">
        <v>105</v>
      </c>
      <c r="H277" s="7">
        <v>821</v>
      </c>
      <c r="I277" s="269">
        <v>170050.14</v>
      </c>
      <c r="J277" s="269"/>
      <c r="K277" s="7">
        <v>2</v>
      </c>
      <c r="L277" s="7">
        <v>42</v>
      </c>
      <c r="M277" s="7">
        <v>45</v>
      </c>
      <c r="N277" s="40">
        <v>11433</v>
      </c>
      <c r="O277" s="7"/>
      <c r="P277" s="7"/>
      <c r="Q277" s="40"/>
      <c r="R277" s="7">
        <v>355</v>
      </c>
      <c r="S277" s="269">
        <v>576339</v>
      </c>
      <c r="T277" s="269"/>
      <c r="U277" s="60"/>
    </row>
    <row r="278" spans="1:21" s="1" customFormat="1" ht="15" customHeight="1">
      <c r="A278" s="60"/>
      <c r="B278" s="6" t="s">
        <v>2393</v>
      </c>
      <c r="C278" s="268">
        <v>482</v>
      </c>
      <c r="D278" s="268"/>
      <c r="E278" s="7">
        <v>3606</v>
      </c>
      <c r="F278" s="40">
        <v>422181</v>
      </c>
      <c r="G278" s="7">
        <v>97</v>
      </c>
      <c r="H278" s="7">
        <v>532</v>
      </c>
      <c r="I278" s="269">
        <v>50979.14</v>
      </c>
      <c r="J278" s="269"/>
      <c r="K278" s="7">
        <v>3</v>
      </c>
      <c r="L278" s="7">
        <v>387</v>
      </c>
      <c r="M278" s="7">
        <v>394</v>
      </c>
      <c r="N278" s="40">
        <v>80161</v>
      </c>
      <c r="O278" s="7">
        <v>146</v>
      </c>
      <c r="P278" s="7">
        <v>152</v>
      </c>
      <c r="Q278" s="40">
        <v>30730</v>
      </c>
      <c r="R278" s="7">
        <v>1015</v>
      </c>
      <c r="S278" s="269">
        <v>533072</v>
      </c>
      <c r="T278" s="269"/>
      <c r="U278" s="60"/>
    </row>
    <row r="279" spans="1:21" s="1" customFormat="1" ht="15" customHeight="1">
      <c r="A279" s="60"/>
      <c r="B279" s="6" t="s">
        <v>2394</v>
      </c>
      <c r="C279" s="268">
        <v>55</v>
      </c>
      <c r="D279" s="268"/>
      <c r="E279" s="7">
        <v>317</v>
      </c>
      <c r="F279" s="40">
        <v>44454</v>
      </c>
      <c r="G279" s="7">
        <v>31</v>
      </c>
      <c r="H279" s="7">
        <v>97</v>
      </c>
      <c r="I279" s="269">
        <v>9607.4599999999991</v>
      </c>
      <c r="J279" s="269"/>
      <c r="K279" s="7"/>
      <c r="L279" s="7">
        <v>523</v>
      </c>
      <c r="M279" s="7">
        <v>526</v>
      </c>
      <c r="N279" s="40">
        <v>158554</v>
      </c>
      <c r="O279" s="7">
        <v>21</v>
      </c>
      <c r="P279" s="7">
        <v>23</v>
      </c>
      <c r="Q279" s="40">
        <v>6892</v>
      </c>
      <c r="R279" s="7">
        <v>599</v>
      </c>
      <c r="S279" s="269">
        <v>209900</v>
      </c>
      <c r="T279" s="269"/>
      <c r="U279" s="60"/>
    </row>
    <row r="280" spans="1:21" s="1" customFormat="1" ht="15" customHeight="1">
      <c r="A280" s="60"/>
      <c r="B280" s="6" t="s">
        <v>2395</v>
      </c>
      <c r="C280" s="268">
        <v>261</v>
      </c>
      <c r="D280" s="268"/>
      <c r="E280" s="7">
        <v>2714</v>
      </c>
      <c r="F280" s="40">
        <v>361211</v>
      </c>
      <c r="G280" s="7">
        <v>76</v>
      </c>
      <c r="H280" s="7">
        <v>634</v>
      </c>
      <c r="I280" s="269">
        <v>39211.919999999998</v>
      </c>
      <c r="J280" s="269"/>
      <c r="K280" s="7">
        <v>3</v>
      </c>
      <c r="L280" s="7">
        <v>17</v>
      </c>
      <c r="M280" s="7">
        <v>26</v>
      </c>
      <c r="N280" s="40">
        <v>5668</v>
      </c>
      <c r="O280" s="7">
        <v>9</v>
      </c>
      <c r="P280" s="7">
        <v>10</v>
      </c>
      <c r="Q280" s="40">
        <v>1745</v>
      </c>
      <c r="R280" s="7">
        <v>287</v>
      </c>
      <c r="S280" s="269">
        <v>368624</v>
      </c>
      <c r="T280" s="269"/>
      <c r="U280" s="60"/>
    </row>
    <row r="281" spans="1:21" s="1" customFormat="1" ht="15" customHeight="1">
      <c r="A281" s="60"/>
      <c r="B281" s="6" t="s">
        <v>2396</v>
      </c>
      <c r="C281" s="268">
        <v>686</v>
      </c>
      <c r="D281" s="268"/>
      <c r="E281" s="7">
        <v>5404</v>
      </c>
      <c r="F281" s="40">
        <v>567112</v>
      </c>
      <c r="G281" s="7">
        <v>23</v>
      </c>
      <c r="H281" s="7">
        <v>172</v>
      </c>
      <c r="I281" s="269">
        <v>11825.259999999998</v>
      </c>
      <c r="J281" s="269"/>
      <c r="K281" s="7">
        <v>9</v>
      </c>
      <c r="L281" s="7">
        <v>470</v>
      </c>
      <c r="M281" s="7">
        <v>627</v>
      </c>
      <c r="N281" s="40">
        <v>98692</v>
      </c>
      <c r="O281" s="7">
        <v>1070</v>
      </c>
      <c r="P281" s="7">
        <v>2165</v>
      </c>
      <c r="Q281" s="40">
        <v>291122</v>
      </c>
      <c r="R281" s="7">
        <v>2226</v>
      </c>
      <c r="S281" s="269">
        <v>956926</v>
      </c>
      <c r="T281" s="269"/>
      <c r="U281" s="60"/>
    </row>
    <row r="282" spans="1:21" s="1" customFormat="1" ht="15" customHeight="1">
      <c r="A282" s="60"/>
      <c r="B282" s="6" t="s">
        <v>2397</v>
      </c>
      <c r="C282" s="268">
        <v>23</v>
      </c>
      <c r="D282" s="268"/>
      <c r="E282" s="7">
        <v>434</v>
      </c>
      <c r="F282" s="40">
        <v>237161</v>
      </c>
      <c r="G282" s="7"/>
      <c r="H282" s="7">
        <v>0</v>
      </c>
      <c r="I282" s="269"/>
      <c r="J282" s="269"/>
      <c r="K282" s="7"/>
      <c r="L282" s="7"/>
      <c r="M282" s="7"/>
      <c r="N282" s="40"/>
      <c r="O282" s="7"/>
      <c r="P282" s="7"/>
      <c r="Q282" s="40"/>
      <c r="R282" s="7">
        <v>23</v>
      </c>
      <c r="S282" s="269">
        <v>237161</v>
      </c>
      <c r="T282" s="269"/>
      <c r="U282" s="60"/>
    </row>
    <row r="283" spans="1:21" s="1" customFormat="1" ht="15" customHeight="1">
      <c r="A283" s="60"/>
      <c r="B283" s="6" t="s">
        <v>2398</v>
      </c>
      <c r="C283" s="268">
        <v>657</v>
      </c>
      <c r="D283" s="268"/>
      <c r="E283" s="7">
        <v>5955</v>
      </c>
      <c r="F283" s="40">
        <v>5709463</v>
      </c>
      <c r="G283" s="7">
        <v>27</v>
      </c>
      <c r="H283" s="7">
        <v>334</v>
      </c>
      <c r="I283" s="269">
        <v>106077.69</v>
      </c>
      <c r="J283" s="269"/>
      <c r="K283" s="7">
        <v>23</v>
      </c>
      <c r="L283" s="7"/>
      <c r="M283" s="7"/>
      <c r="N283" s="40"/>
      <c r="O283" s="7">
        <v>4</v>
      </c>
      <c r="P283" s="7">
        <v>4</v>
      </c>
      <c r="Q283" s="40">
        <v>25736</v>
      </c>
      <c r="R283" s="7">
        <v>661</v>
      </c>
      <c r="S283" s="269">
        <v>5735199</v>
      </c>
      <c r="T283" s="269"/>
      <c r="U283" s="60"/>
    </row>
    <row r="284" spans="1:21" s="1" customFormat="1" ht="15" customHeight="1">
      <c r="A284" s="60"/>
      <c r="B284" s="6" t="s">
        <v>2399</v>
      </c>
      <c r="C284" s="268">
        <v>24</v>
      </c>
      <c r="D284" s="268"/>
      <c r="E284" s="7">
        <v>400</v>
      </c>
      <c r="F284" s="40">
        <v>170607</v>
      </c>
      <c r="G284" s="7">
        <v>2</v>
      </c>
      <c r="H284" s="7">
        <v>28</v>
      </c>
      <c r="I284" s="269">
        <v>9295.3799999999992</v>
      </c>
      <c r="J284" s="269"/>
      <c r="K284" s="7"/>
      <c r="L284" s="7"/>
      <c r="M284" s="7"/>
      <c r="N284" s="40"/>
      <c r="O284" s="7">
        <v>3</v>
      </c>
      <c r="P284" s="7">
        <v>3</v>
      </c>
      <c r="Q284" s="40">
        <v>11564</v>
      </c>
      <c r="R284" s="7">
        <v>27</v>
      </c>
      <c r="S284" s="269">
        <v>182171</v>
      </c>
      <c r="T284" s="269"/>
      <c r="U284" s="60"/>
    </row>
    <row r="285" spans="1:21" s="1" customFormat="1" ht="15" customHeight="1">
      <c r="A285" s="60"/>
      <c r="B285" s="6" t="s">
        <v>2400</v>
      </c>
      <c r="C285" s="268">
        <v>4026</v>
      </c>
      <c r="D285" s="268"/>
      <c r="E285" s="7">
        <v>19311</v>
      </c>
      <c r="F285" s="40">
        <v>20512472</v>
      </c>
      <c r="G285" s="7">
        <v>30</v>
      </c>
      <c r="H285" s="7">
        <v>430</v>
      </c>
      <c r="I285" s="269">
        <v>130945.16</v>
      </c>
      <c r="J285" s="269"/>
      <c r="K285" s="7">
        <v>8</v>
      </c>
      <c r="L285" s="7">
        <v>58</v>
      </c>
      <c r="M285" s="7">
        <v>58</v>
      </c>
      <c r="N285" s="40">
        <v>243358</v>
      </c>
      <c r="O285" s="7">
        <v>7</v>
      </c>
      <c r="P285" s="7">
        <v>8</v>
      </c>
      <c r="Q285" s="40">
        <v>27186</v>
      </c>
      <c r="R285" s="7">
        <v>4091</v>
      </c>
      <c r="S285" s="269">
        <v>20783016</v>
      </c>
      <c r="T285" s="269"/>
      <c r="U285" s="60"/>
    </row>
    <row r="286" spans="1:21" s="1" customFormat="1" ht="15" customHeight="1">
      <c r="A286" s="60"/>
      <c r="B286" s="6" t="s">
        <v>2401</v>
      </c>
      <c r="C286" s="268">
        <v>417</v>
      </c>
      <c r="D286" s="268"/>
      <c r="E286" s="7">
        <v>1776</v>
      </c>
      <c r="F286" s="40">
        <v>1499851</v>
      </c>
      <c r="G286" s="7">
        <v>5</v>
      </c>
      <c r="H286" s="7">
        <v>56</v>
      </c>
      <c r="I286" s="269">
        <v>10426.720000000001</v>
      </c>
      <c r="J286" s="269"/>
      <c r="K286" s="7">
        <v>10</v>
      </c>
      <c r="L286" s="7">
        <v>52</v>
      </c>
      <c r="M286" s="7">
        <v>52</v>
      </c>
      <c r="N286" s="40">
        <v>136062</v>
      </c>
      <c r="O286" s="7">
        <v>5</v>
      </c>
      <c r="P286" s="7">
        <v>5</v>
      </c>
      <c r="Q286" s="40">
        <v>13060</v>
      </c>
      <c r="R286" s="7">
        <v>474</v>
      </c>
      <c r="S286" s="269">
        <v>1648973</v>
      </c>
      <c r="T286" s="269"/>
      <c r="U286" s="60"/>
    </row>
    <row r="287" spans="1:21" s="1" customFormat="1" ht="15" customHeight="1">
      <c r="A287" s="60"/>
      <c r="B287" s="6" t="s">
        <v>2402</v>
      </c>
      <c r="C287" s="268">
        <v>4781</v>
      </c>
      <c r="D287" s="268"/>
      <c r="E287" s="7">
        <v>17854</v>
      </c>
      <c r="F287" s="40">
        <v>13679715</v>
      </c>
      <c r="G287" s="7">
        <v>68</v>
      </c>
      <c r="H287" s="7">
        <v>547</v>
      </c>
      <c r="I287" s="269">
        <v>95952.87</v>
      </c>
      <c r="J287" s="269"/>
      <c r="K287" s="7">
        <v>34</v>
      </c>
      <c r="L287" s="7">
        <v>160</v>
      </c>
      <c r="M287" s="7">
        <v>160</v>
      </c>
      <c r="N287" s="40">
        <v>336361</v>
      </c>
      <c r="O287" s="7">
        <v>44</v>
      </c>
      <c r="P287" s="7">
        <v>63</v>
      </c>
      <c r="Q287" s="40">
        <v>92529</v>
      </c>
      <c r="R287" s="7">
        <v>4985</v>
      </c>
      <c r="S287" s="269">
        <v>14108605</v>
      </c>
      <c r="T287" s="269"/>
      <c r="U287" s="60"/>
    </row>
    <row r="288" spans="1:21" s="1" customFormat="1" ht="15" customHeight="1">
      <c r="A288" s="60"/>
      <c r="B288" s="6" t="s">
        <v>2403</v>
      </c>
      <c r="C288" s="268">
        <v>139</v>
      </c>
      <c r="D288" s="268"/>
      <c r="E288" s="7">
        <v>429</v>
      </c>
      <c r="F288" s="40">
        <v>223293</v>
      </c>
      <c r="G288" s="7"/>
      <c r="H288" s="7">
        <v>0</v>
      </c>
      <c r="I288" s="269"/>
      <c r="J288" s="269"/>
      <c r="K288" s="7"/>
      <c r="L288" s="7">
        <v>41</v>
      </c>
      <c r="M288" s="7">
        <v>41</v>
      </c>
      <c r="N288" s="40">
        <v>49442</v>
      </c>
      <c r="O288" s="7">
        <v>3</v>
      </c>
      <c r="P288" s="7">
        <v>3</v>
      </c>
      <c r="Q288" s="40">
        <v>3621</v>
      </c>
      <c r="R288" s="7">
        <v>183</v>
      </c>
      <c r="S288" s="269">
        <v>276356</v>
      </c>
      <c r="T288" s="269"/>
      <c r="U288" s="60"/>
    </row>
    <row r="289" spans="1:21" s="1" customFormat="1" ht="15" customHeight="1">
      <c r="A289" s="60"/>
      <c r="B289" s="6" t="s">
        <v>2404</v>
      </c>
      <c r="C289" s="268">
        <v>33</v>
      </c>
      <c r="D289" s="268"/>
      <c r="E289" s="7">
        <v>495</v>
      </c>
      <c r="F289" s="40">
        <v>331085</v>
      </c>
      <c r="G289" s="7"/>
      <c r="H289" s="7">
        <v>0</v>
      </c>
      <c r="I289" s="269"/>
      <c r="J289" s="269"/>
      <c r="K289" s="7">
        <v>1</v>
      </c>
      <c r="L289" s="7"/>
      <c r="M289" s="7"/>
      <c r="N289" s="40"/>
      <c r="O289" s="7"/>
      <c r="P289" s="7"/>
      <c r="Q289" s="40"/>
      <c r="R289" s="7">
        <v>33</v>
      </c>
      <c r="S289" s="269">
        <v>331085</v>
      </c>
      <c r="T289" s="269"/>
      <c r="U289" s="60"/>
    </row>
    <row r="290" spans="1:21" s="1" customFormat="1" ht="15" customHeight="1">
      <c r="A290" s="60"/>
      <c r="B290" s="6" t="s">
        <v>2405</v>
      </c>
      <c r="C290" s="268">
        <v>76</v>
      </c>
      <c r="D290" s="268"/>
      <c r="E290" s="7">
        <v>458</v>
      </c>
      <c r="F290" s="40">
        <v>401574</v>
      </c>
      <c r="G290" s="7"/>
      <c r="H290" s="7">
        <v>0</v>
      </c>
      <c r="I290" s="269"/>
      <c r="J290" s="269"/>
      <c r="K290" s="7">
        <v>2</v>
      </c>
      <c r="L290" s="7">
        <v>51</v>
      </c>
      <c r="M290" s="7">
        <v>51</v>
      </c>
      <c r="N290" s="40">
        <v>365871</v>
      </c>
      <c r="O290" s="7">
        <v>17</v>
      </c>
      <c r="P290" s="7">
        <v>17</v>
      </c>
      <c r="Q290" s="40">
        <v>46560</v>
      </c>
      <c r="R290" s="7">
        <v>144</v>
      </c>
      <c r="S290" s="269">
        <v>814005</v>
      </c>
      <c r="T290" s="269"/>
      <c r="U290" s="60"/>
    </row>
    <row r="291" spans="1:21" s="1" customFormat="1" ht="15" customHeight="1">
      <c r="A291" s="60"/>
      <c r="B291" s="6" t="s">
        <v>2406</v>
      </c>
      <c r="C291" s="268">
        <v>2348</v>
      </c>
      <c r="D291" s="268"/>
      <c r="E291" s="7">
        <v>20477</v>
      </c>
      <c r="F291" s="40">
        <v>3298632</v>
      </c>
      <c r="G291" s="7">
        <v>70</v>
      </c>
      <c r="H291" s="7">
        <v>512</v>
      </c>
      <c r="I291" s="269">
        <v>34220.149999999994</v>
      </c>
      <c r="J291" s="269"/>
      <c r="K291" s="7">
        <v>21</v>
      </c>
      <c r="L291" s="7">
        <v>122</v>
      </c>
      <c r="M291" s="7">
        <v>203</v>
      </c>
      <c r="N291" s="40">
        <v>42202</v>
      </c>
      <c r="O291" s="7">
        <v>704</v>
      </c>
      <c r="P291" s="7">
        <v>1289</v>
      </c>
      <c r="Q291" s="40">
        <v>231013</v>
      </c>
      <c r="R291" s="7">
        <v>3174</v>
      </c>
      <c r="S291" s="269">
        <v>3571847</v>
      </c>
      <c r="T291" s="269"/>
      <c r="U291" s="60"/>
    </row>
    <row r="292" spans="1:21" s="1" customFormat="1" ht="15" customHeight="1">
      <c r="A292" s="60"/>
      <c r="B292" s="6" t="s">
        <v>2407</v>
      </c>
      <c r="C292" s="268">
        <v>501</v>
      </c>
      <c r="D292" s="268"/>
      <c r="E292" s="7">
        <v>4092</v>
      </c>
      <c r="F292" s="40">
        <v>1216695</v>
      </c>
      <c r="G292" s="7">
        <v>10</v>
      </c>
      <c r="H292" s="7">
        <v>44</v>
      </c>
      <c r="I292" s="269">
        <v>8026.239999999998</v>
      </c>
      <c r="J292" s="269"/>
      <c r="K292" s="7">
        <v>8</v>
      </c>
      <c r="L292" s="7">
        <v>162</v>
      </c>
      <c r="M292" s="7">
        <v>279</v>
      </c>
      <c r="N292" s="40">
        <v>80842</v>
      </c>
      <c r="O292" s="7">
        <v>433</v>
      </c>
      <c r="P292" s="7">
        <v>690</v>
      </c>
      <c r="Q292" s="40">
        <v>163622</v>
      </c>
      <c r="R292" s="7">
        <v>1096</v>
      </c>
      <c r="S292" s="269">
        <v>1461159</v>
      </c>
      <c r="T292" s="269"/>
      <c r="U292" s="60"/>
    </row>
    <row r="293" spans="1:21" s="1" customFormat="1" ht="15" customHeight="1">
      <c r="A293" s="60"/>
      <c r="B293" s="6" t="s">
        <v>2408</v>
      </c>
      <c r="C293" s="268">
        <v>2049</v>
      </c>
      <c r="D293" s="268"/>
      <c r="E293" s="7">
        <v>20987</v>
      </c>
      <c r="F293" s="40">
        <v>5763290</v>
      </c>
      <c r="G293" s="7">
        <v>513</v>
      </c>
      <c r="H293" s="7">
        <v>3926</v>
      </c>
      <c r="I293" s="269">
        <v>638456.46</v>
      </c>
      <c r="J293" s="269"/>
      <c r="K293" s="7">
        <v>31</v>
      </c>
      <c r="L293" s="7">
        <v>126</v>
      </c>
      <c r="M293" s="7">
        <v>224</v>
      </c>
      <c r="N293" s="40">
        <v>59327</v>
      </c>
      <c r="O293" s="7">
        <v>3</v>
      </c>
      <c r="P293" s="7">
        <v>10</v>
      </c>
      <c r="Q293" s="40">
        <v>2082</v>
      </c>
      <c r="R293" s="7">
        <v>2178</v>
      </c>
      <c r="S293" s="269">
        <v>5824699</v>
      </c>
      <c r="T293" s="269"/>
      <c r="U293" s="60"/>
    </row>
    <row r="294" spans="1:21" s="1" customFormat="1" ht="15" customHeight="1">
      <c r="A294" s="60"/>
      <c r="B294" s="6" t="s">
        <v>2409</v>
      </c>
      <c r="C294" s="268">
        <v>328</v>
      </c>
      <c r="D294" s="268"/>
      <c r="E294" s="7">
        <v>984</v>
      </c>
      <c r="F294" s="40">
        <v>607383</v>
      </c>
      <c r="G294" s="7"/>
      <c r="H294" s="7">
        <v>0</v>
      </c>
      <c r="I294" s="269"/>
      <c r="J294" s="269"/>
      <c r="K294" s="7"/>
      <c r="L294" s="7">
        <v>72</v>
      </c>
      <c r="M294" s="7">
        <v>72</v>
      </c>
      <c r="N294" s="40">
        <v>101862</v>
      </c>
      <c r="O294" s="7">
        <v>5</v>
      </c>
      <c r="P294" s="7">
        <v>6</v>
      </c>
      <c r="Q294" s="40">
        <v>8695</v>
      </c>
      <c r="R294" s="7">
        <v>405</v>
      </c>
      <c r="S294" s="269">
        <v>717940</v>
      </c>
      <c r="T294" s="269"/>
      <c r="U294" s="60"/>
    </row>
    <row r="295" spans="1:21" s="1" customFormat="1" ht="15" customHeight="1">
      <c r="A295" s="60"/>
      <c r="B295" s="6" t="s">
        <v>2410</v>
      </c>
      <c r="C295" s="268">
        <v>1985</v>
      </c>
      <c r="D295" s="268"/>
      <c r="E295" s="7">
        <v>15521</v>
      </c>
      <c r="F295" s="40">
        <v>3545083</v>
      </c>
      <c r="G295" s="7">
        <v>51</v>
      </c>
      <c r="H295" s="7">
        <v>499</v>
      </c>
      <c r="I295" s="269">
        <v>60119.360000000001</v>
      </c>
      <c r="J295" s="269"/>
      <c r="K295" s="7">
        <v>33</v>
      </c>
      <c r="L295" s="7">
        <v>259</v>
      </c>
      <c r="M295" s="7">
        <v>390</v>
      </c>
      <c r="N295" s="40">
        <v>88425</v>
      </c>
      <c r="O295" s="7">
        <v>103</v>
      </c>
      <c r="P295" s="7">
        <v>203</v>
      </c>
      <c r="Q295" s="40">
        <v>33523</v>
      </c>
      <c r="R295" s="7">
        <v>2347</v>
      </c>
      <c r="S295" s="269">
        <v>3667031</v>
      </c>
      <c r="T295" s="269"/>
      <c r="U295" s="60"/>
    </row>
    <row r="296" spans="1:21" s="1" customFormat="1" ht="15" customHeight="1">
      <c r="A296" s="60"/>
      <c r="B296" s="6" t="s">
        <v>2411</v>
      </c>
      <c r="C296" s="268">
        <v>1098</v>
      </c>
      <c r="D296" s="268"/>
      <c r="E296" s="7">
        <v>4860</v>
      </c>
      <c r="F296" s="40">
        <v>1717637</v>
      </c>
      <c r="G296" s="7">
        <v>62</v>
      </c>
      <c r="H296" s="7">
        <v>430</v>
      </c>
      <c r="I296" s="269">
        <v>66603.16</v>
      </c>
      <c r="J296" s="269"/>
      <c r="K296" s="7">
        <v>17</v>
      </c>
      <c r="L296" s="7">
        <v>128</v>
      </c>
      <c r="M296" s="7">
        <v>133</v>
      </c>
      <c r="N296" s="40">
        <v>26893</v>
      </c>
      <c r="O296" s="7">
        <v>638</v>
      </c>
      <c r="P296" s="7">
        <v>660</v>
      </c>
      <c r="Q296" s="40">
        <v>133679</v>
      </c>
      <c r="R296" s="7">
        <v>1864</v>
      </c>
      <c r="S296" s="269">
        <v>1878209</v>
      </c>
      <c r="T296" s="269"/>
      <c r="U296" s="60"/>
    </row>
    <row r="297" spans="1:21" s="1" customFormat="1" ht="15" customHeight="1">
      <c r="A297" s="60"/>
      <c r="B297" s="6" t="s">
        <v>2412</v>
      </c>
      <c r="C297" s="268">
        <v>260</v>
      </c>
      <c r="D297" s="268"/>
      <c r="E297" s="7">
        <v>2360</v>
      </c>
      <c r="F297" s="40">
        <v>596962</v>
      </c>
      <c r="G297" s="7">
        <v>27</v>
      </c>
      <c r="H297" s="7">
        <v>206</v>
      </c>
      <c r="I297" s="269">
        <v>36235.379999999997</v>
      </c>
      <c r="J297" s="269"/>
      <c r="K297" s="7">
        <v>4</v>
      </c>
      <c r="L297" s="7">
        <v>81</v>
      </c>
      <c r="M297" s="7">
        <v>133</v>
      </c>
      <c r="N297" s="40">
        <v>59428</v>
      </c>
      <c r="O297" s="7">
        <v>748</v>
      </c>
      <c r="P297" s="7">
        <v>791</v>
      </c>
      <c r="Q297" s="40">
        <v>143242</v>
      </c>
      <c r="R297" s="7">
        <v>1089</v>
      </c>
      <c r="S297" s="269">
        <v>799632</v>
      </c>
      <c r="T297" s="269"/>
      <c r="U297" s="60"/>
    </row>
    <row r="298" spans="1:21" s="1" customFormat="1" ht="15" customHeight="1">
      <c r="A298" s="60"/>
      <c r="B298" s="6" t="s">
        <v>2413</v>
      </c>
      <c r="C298" s="268">
        <v>506</v>
      </c>
      <c r="D298" s="268"/>
      <c r="E298" s="7">
        <v>5595</v>
      </c>
      <c r="F298" s="40">
        <v>975646</v>
      </c>
      <c r="G298" s="7">
        <v>133</v>
      </c>
      <c r="H298" s="7">
        <v>998</v>
      </c>
      <c r="I298" s="269">
        <v>171976.19</v>
      </c>
      <c r="J298" s="269"/>
      <c r="K298" s="7">
        <v>22</v>
      </c>
      <c r="L298" s="7">
        <v>17</v>
      </c>
      <c r="M298" s="7">
        <v>29</v>
      </c>
      <c r="N298" s="40">
        <v>9023</v>
      </c>
      <c r="O298" s="7">
        <v>63</v>
      </c>
      <c r="P298" s="7">
        <v>63</v>
      </c>
      <c r="Q298" s="40">
        <v>13901</v>
      </c>
      <c r="R298" s="7">
        <v>586</v>
      </c>
      <c r="S298" s="269">
        <v>998570</v>
      </c>
      <c r="T298" s="269"/>
      <c r="U298" s="60"/>
    </row>
    <row r="299" spans="1:21" s="1" customFormat="1" ht="15" customHeight="1">
      <c r="A299" s="60"/>
      <c r="B299" s="6" t="s">
        <v>2414</v>
      </c>
      <c r="C299" s="268">
        <v>662</v>
      </c>
      <c r="D299" s="268"/>
      <c r="E299" s="7">
        <v>5709</v>
      </c>
      <c r="F299" s="40">
        <v>721998</v>
      </c>
      <c r="G299" s="7">
        <v>23</v>
      </c>
      <c r="H299" s="7">
        <v>160</v>
      </c>
      <c r="I299" s="269">
        <v>11095.18</v>
      </c>
      <c r="J299" s="269"/>
      <c r="K299" s="7">
        <v>17</v>
      </c>
      <c r="L299" s="7">
        <v>173</v>
      </c>
      <c r="M299" s="7">
        <v>248</v>
      </c>
      <c r="N299" s="40">
        <v>47632</v>
      </c>
      <c r="O299" s="7">
        <v>819</v>
      </c>
      <c r="P299" s="7">
        <v>934</v>
      </c>
      <c r="Q299" s="40">
        <v>156919</v>
      </c>
      <c r="R299" s="7">
        <v>1654</v>
      </c>
      <c r="S299" s="269">
        <v>926549</v>
      </c>
      <c r="T299" s="269"/>
      <c r="U299" s="60"/>
    </row>
    <row r="300" spans="1:21" s="1" customFormat="1" ht="15" customHeight="1">
      <c r="A300" s="60"/>
      <c r="B300" s="6" t="s">
        <v>2415</v>
      </c>
      <c r="C300" s="268">
        <v>300</v>
      </c>
      <c r="D300" s="268"/>
      <c r="E300" s="7">
        <v>5144</v>
      </c>
      <c r="F300" s="40">
        <v>7576876</v>
      </c>
      <c r="G300" s="7">
        <v>11</v>
      </c>
      <c r="H300" s="7">
        <v>112</v>
      </c>
      <c r="I300" s="269">
        <v>107991.57</v>
      </c>
      <c r="J300" s="269"/>
      <c r="K300" s="7">
        <v>5</v>
      </c>
      <c r="L300" s="7"/>
      <c r="M300" s="7"/>
      <c r="N300" s="40"/>
      <c r="O300" s="7"/>
      <c r="P300" s="7"/>
      <c r="Q300" s="40"/>
      <c r="R300" s="7">
        <v>300</v>
      </c>
      <c r="S300" s="269">
        <v>7576876</v>
      </c>
      <c r="T300" s="269"/>
      <c r="U300" s="60"/>
    </row>
    <row r="301" spans="1:21" s="1" customFormat="1" ht="15" customHeight="1">
      <c r="A301" s="60"/>
      <c r="B301" s="6" t="s">
        <v>2416</v>
      </c>
      <c r="C301" s="268">
        <v>2883</v>
      </c>
      <c r="D301" s="268"/>
      <c r="E301" s="7">
        <v>27168</v>
      </c>
      <c r="F301" s="40">
        <v>31965261</v>
      </c>
      <c r="G301" s="7">
        <v>36</v>
      </c>
      <c r="H301" s="7">
        <v>557</v>
      </c>
      <c r="I301" s="269">
        <v>144982.22999999998</v>
      </c>
      <c r="J301" s="269"/>
      <c r="K301" s="7">
        <v>195</v>
      </c>
      <c r="L301" s="7">
        <v>54</v>
      </c>
      <c r="M301" s="7">
        <v>54</v>
      </c>
      <c r="N301" s="40">
        <v>332381</v>
      </c>
      <c r="O301" s="7">
        <v>3</v>
      </c>
      <c r="P301" s="7">
        <v>3</v>
      </c>
      <c r="Q301" s="40">
        <v>26133</v>
      </c>
      <c r="R301" s="7">
        <v>2940</v>
      </c>
      <c r="S301" s="269">
        <v>32323775</v>
      </c>
      <c r="T301" s="269"/>
      <c r="U301" s="60"/>
    </row>
    <row r="302" spans="1:21" s="1" customFormat="1" ht="15" customHeight="1">
      <c r="A302" s="60"/>
      <c r="B302" s="6" t="s">
        <v>2417</v>
      </c>
      <c r="C302" s="268">
        <v>1029</v>
      </c>
      <c r="D302" s="268"/>
      <c r="E302" s="7">
        <v>12276</v>
      </c>
      <c r="F302" s="40">
        <v>6041121</v>
      </c>
      <c r="G302" s="7">
        <v>210</v>
      </c>
      <c r="H302" s="7">
        <v>2474</v>
      </c>
      <c r="I302" s="269">
        <v>749081.1399999999</v>
      </c>
      <c r="J302" s="269"/>
      <c r="K302" s="7">
        <v>133</v>
      </c>
      <c r="L302" s="7">
        <v>33</v>
      </c>
      <c r="M302" s="7">
        <v>33</v>
      </c>
      <c r="N302" s="40">
        <v>91658</v>
      </c>
      <c r="O302" s="7">
        <v>20</v>
      </c>
      <c r="P302" s="7">
        <v>36</v>
      </c>
      <c r="Q302" s="40">
        <v>51768</v>
      </c>
      <c r="R302" s="7">
        <v>1082</v>
      </c>
      <c r="S302" s="269">
        <v>6184547</v>
      </c>
      <c r="T302" s="269"/>
      <c r="U302" s="60"/>
    </row>
    <row r="303" spans="1:21" s="1" customFormat="1" ht="15" customHeight="1">
      <c r="A303" s="60"/>
      <c r="B303" s="6" t="s">
        <v>2418</v>
      </c>
      <c r="C303" s="268">
        <v>1873</v>
      </c>
      <c r="D303" s="268"/>
      <c r="E303" s="7">
        <v>13285</v>
      </c>
      <c r="F303" s="40">
        <v>7577934</v>
      </c>
      <c r="G303" s="7">
        <v>49</v>
      </c>
      <c r="H303" s="7">
        <v>437</v>
      </c>
      <c r="I303" s="269">
        <v>86605.47</v>
      </c>
      <c r="J303" s="269"/>
      <c r="K303" s="7">
        <v>154</v>
      </c>
      <c r="L303" s="7">
        <v>261</v>
      </c>
      <c r="M303" s="7">
        <v>261</v>
      </c>
      <c r="N303" s="40">
        <v>771506</v>
      </c>
      <c r="O303" s="7">
        <v>168</v>
      </c>
      <c r="P303" s="7">
        <v>186</v>
      </c>
      <c r="Q303" s="40">
        <v>506173</v>
      </c>
      <c r="R303" s="7">
        <v>2302</v>
      </c>
      <c r="S303" s="269">
        <v>8855613</v>
      </c>
      <c r="T303" s="269"/>
      <c r="U303" s="60"/>
    </row>
    <row r="304" spans="1:21" s="1" customFormat="1" ht="15" customHeight="1">
      <c r="A304" s="60"/>
      <c r="B304" s="6" t="s">
        <v>2419</v>
      </c>
      <c r="C304" s="268">
        <v>58</v>
      </c>
      <c r="D304" s="268"/>
      <c r="E304" s="7">
        <v>632</v>
      </c>
      <c r="F304" s="40">
        <v>275726</v>
      </c>
      <c r="G304" s="7">
        <v>21</v>
      </c>
      <c r="H304" s="7">
        <v>208</v>
      </c>
      <c r="I304" s="269">
        <v>36390.410000000003</v>
      </c>
      <c r="J304" s="269"/>
      <c r="K304" s="7">
        <v>3</v>
      </c>
      <c r="L304" s="7">
        <v>1</v>
      </c>
      <c r="M304" s="7">
        <v>1</v>
      </c>
      <c r="N304" s="40">
        <v>1909</v>
      </c>
      <c r="O304" s="7"/>
      <c r="P304" s="7"/>
      <c r="Q304" s="40"/>
      <c r="R304" s="7">
        <v>59</v>
      </c>
      <c r="S304" s="269">
        <v>277635</v>
      </c>
      <c r="T304" s="269"/>
      <c r="U304" s="60"/>
    </row>
    <row r="305" spans="1:21" s="1" customFormat="1" ht="15" customHeight="1">
      <c r="A305" s="60"/>
      <c r="B305" s="6" t="s">
        <v>2420</v>
      </c>
      <c r="C305" s="268">
        <v>278</v>
      </c>
      <c r="D305" s="268"/>
      <c r="E305" s="7">
        <v>1384</v>
      </c>
      <c r="F305" s="40">
        <v>732085</v>
      </c>
      <c r="G305" s="7">
        <v>9</v>
      </c>
      <c r="H305" s="7">
        <v>55</v>
      </c>
      <c r="I305" s="269">
        <v>7460.64</v>
      </c>
      <c r="J305" s="269"/>
      <c r="K305" s="7">
        <v>7</v>
      </c>
      <c r="L305" s="7">
        <v>6</v>
      </c>
      <c r="M305" s="7">
        <v>6</v>
      </c>
      <c r="N305" s="40">
        <v>11454</v>
      </c>
      <c r="O305" s="7"/>
      <c r="P305" s="7"/>
      <c r="Q305" s="40"/>
      <c r="R305" s="7">
        <v>284</v>
      </c>
      <c r="S305" s="269">
        <v>743539</v>
      </c>
      <c r="T305" s="269"/>
      <c r="U305" s="60"/>
    </row>
    <row r="306" spans="1:21" s="1" customFormat="1" ht="15" customHeight="1">
      <c r="A306" s="60"/>
      <c r="B306" s="6" t="s">
        <v>2421</v>
      </c>
      <c r="C306" s="268">
        <v>214</v>
      </c>
      <c r="D306" s="268"/>
      <c r="E306" s="7">
        <v>1899</v>
      </c>
      <c r="F306" s="40">
        <v>925804</v>
      </c>
      <c r="G306" s="7">
        <v>57</v>
      </c>
      <c r="H306" s="7">
        <v>524</v>
      </c>
      <c r="I306" s="269">
        <v>103695.38</v>
      </c>
      <c r="J306" s="269"/>
      <c r="K306" s="7">
        <v>12</v>
      </c>
      <c r="L306" s="7">
        <v>14</v>
      </c>
      <c r="M306" s="7">
        <v>14</v>
      </c>
      <c r="N306" s="40">
        <v>26455</v>
      </c>
      <c r="O306" s="7">
        <v>8</v>
      </c>
      <c r="P306" s="7">
        <v>8</v>
      </c>
      <c r="Q306" s="40">
        <v>21951</v>
      </c>
      <c r="R306" s="7">
        <v>236</v>
      </c>
      <c r="S306" s="269">
        <v>974210</v>
      </c>
      <c r="T306" s="269"/>
      <c r="U306" s="60"/>
    </row>
    <row r="307" spans="1:21" s="1" customFormat="1" ht="15" customHeight="1">
      <c r="A307" s="60"/>
      <c r="B307" s="6" t="s">
        <v>2422</v>
      </c>
      <c r="C307" s="268">
        <v>621</v>
      </c>
      <c r="D307" s="268"/>
      <c r="E307" s="7">
        <v>2597</v>
      </c>
      <c r="F307" s="40">
        <v>1569427</v>
      </c>
      <c r="G307" s="7">
        <v>9</v>
      </c>
      <c r="H307" s="7">
        <v>24</v>
      </c>
      <c r="I307" s="269">
        <v>2788.0299999999988</v>
      </c>
      <c r="J307" s="269"/>
      <c r="K307" s="7">
        <v>14</v>
      </c>
      <c r="L307" s="7">
        <v>131</v>
      </c>
      <c r="M307" s="7">
        <v>131</v>
      </c>
      <c r="N307" s="40">
        <v>241922</v>
      </c>
      <c r="O307" s="7">
        <v>41</v>
      </c>
      <c r="P307" s="7">
        <v>41</v>
      </c>
      <c r="Q307" s="40">
        <v>80765</v>
      </c>
      <c r="R307" s="7">
        <v>793</v>
      </c>
      <c r="S307" s="269">
        <v>1892114</v>
      </c>
      <c r="T307" s="269"/>
      <c r="U307" s="60"/>
    </row>
    <row r="308" spans="1:21" s="1" customFormat="1" ht="15" customHeight="1">
      <c r="A308" s="60"/>
      <c r="B308" s="6" t="s">
        <v>2423</v>
      </c>
      <c r="C308" s="268">
        <v>2481</v>
      </c>
      <c r="D308" s="268"/>
      <c r="E308" s="7">
        <v>18377</v>
      </c>
      <c r="F308" s="40">
        <v>8003737</v>
      </c>
      <c r="G308" s="7">
        <v>545</v>
      </c>
      <c r="H308" s="7">
        <v>4636</v>
      </c>
      <c r="I308" s="269">
        <v>742334.77</v>
      </c>
      <c r="J308" s="269"/>
      <c r="K308" s="7">
        <v>137</v>
      </c>
      <c r="L308" s="7">
        <v>147</v>
      </c>
      <c r="M308" s="7">
        <v>147</v>
      </c>
      <c r="N308" s="40">
        <v>212951</v>
      </c>
      <c r="O308" s="7">
        <v>6</v>
      </c>
      <c r="P308" s="7">
        <v>26</v>
      </c>
      <c r="Q308" s="40">
        <v>8269</v>
      </c>
      <c r="R308" s="7">
        <v>2634</v>
      </c>
      <c r="S308" s="269">
        <v>8224957</v>
      </c>
      <c r="T308" s="269"/>
      <c r="U308" s="60"/>
    </row>
    <row r="309" spans="1:21" s="1" customFormat="1" ht="15" customHeight="1">
      <c r="A309" s="60"/>
      <c r="B309" s="6" t="s">
        <v>2424</v>
      </c>
      <c r="C309" s="268">
        <v>8777</v>
      </c>
      <c r="D309" s="268"/>
      <c r="E309" s="7">
        <v>34532</v>
      </c>
      <c r="F309" s="40">
        <v>16409929</v>
      </c>
      <c r="G309" s="7">
        <v>149</v>
      </c>
      <c r="H309" s="7">
        <v>983</v>
      </c>
      <c r="I309" s="269">
        <v>141782.24</v>
      </c>
      <c r="J309" s="269"/>
      <c r="K309" s="7">
        <v>353</v>
      </c>
      <c r="L309" s="7">
        <v>2453</v>
      </c>
      <c r="M309" s="7">
        <v>2453</v>
      </c>
      <c r="N309" s="40">
        <v>3432867</v>
      </c>
      <c r="O309" s="7">
        <v>474</v>
      </c>
      <c r="P309" s="7">
        <v>511</v>
      </c>
      <c r="Q309" s="40">
        <v>677787</v>
      </c>
      <c r="R309" s="7">
        <v>11704</v>
      </c>
      <c r="S309" s="269">
        <v>20520583</v>
      </c>
      <c r="T309" s="269"/>
      <c r="U309" s="60"/>
    </row>
    <row r="310" spans="1:21" s="1" customFormat="1" ht="15" customHeight="1">
      <c r="A310" s="60"/>
      <c r="B310" s="6" t="s">
        <v>2425</v>
      </c>
      <c r="C310" s="268">
        <v>67</v>
      </c>
      <c r="D310" s="268"/>
      <c r="E310" s="7">
        <v>549</v>
      </c>
      <c r="F310" s="40">
        <v>210806</v>
      </c>
      <c r="G310" s="7">
        <v>20</v>
      </c>
      <c r="H310" s="7">
        <v>202</v>
      </c>
      <c r="I310" s="269">
        <v>24741.379999999997</v>
      </c>
      <c r="J310" s="269"/>
      <c r="K310" s="7">
        <v>1</v>
      </c>
      <c r="L310" s="7">
        <v>9</v>
      </c>
      <c r="M310" s="7">
        <v>9</v>
      </c>
      <c r="N310" s="40">
        <v>10665</v>
      </c>
      <c r="O310" s="7">
        <v>2</v>
      </c>
      <c r="P310" s="7">
        <v>2</v>
      </c>
      <c r="Q310" s="40">
        <v>2386</v>
      </c>
      <c r="R310" s="7">
        <v>78</v>
      </c>
      <c r="S310" s="269">
        <v>223857</v>
      </c>
      <c r="T310" s="269"/>
      <c r="U310" s="60"/>
    </row>
    <row r="311" spans="1:21" s="1" customFormat="1" ht="15" customHeight="1">
      <c r="A311" s="60"/>
      <c r="B311" s="6" t="s">
        <v>2426</v>
      </c>
      <c r="C311" s="268">
        <v>673</v>
      </c>
      <c r="D311" s="268"/>
      <c r="E311" s="7">
        <v>2492</v>
      </c>
      <c r="F311" s="40">
        <v>1115706</v>
      </c>
      <c r="G311" s="7">
        <v>15</v>
      </c>
      <c r="H311" s="7">
        <v>58</v>
      </c>
      <c r="I311" s="269">
        <v>8884.8299999999981</v>
      </c>
      <c r="J311" s="269"/>
      <c r="K311" s="7">
        <v>17</v>
      </c>
      <c r="L311" s="7">
        <v>393</v>
      </c>
      <c r="M311" s="7">
        <v>393</v>
      </c>
      <c r="N311" s="40">
        <v>490299</v>
      </c>
      <c r="O311" s="7">
        <v>107</v>
      </c>
      <c r="P311" s="7">
        <v>110</v>
      </c>
      <c r="Q311" s="40">
        <v>134719</v>
      </c>
      <c r="R311" s="7">
        <v>1173</v>
      </c>
      <c r="S311" s="269">
        <v>1740724</v>
      </c>
      <c r="T311" s="269"/>
      <c r="U311" s="60"/>
    </row>
    <row r="312" spans="1:21" s="1" customFormat="1" ht="15" customHeight="1">
      <c r="A312" s="60"/>
      <c r="B312" s="6" t="s">
        <v>2427</v>
      </c>
      <c r="C312" s="268">
        <v>30</v>
      </c>
      <c r="D312" s="268"/>
      <c r="E312" s="7">
        <v>121</v>
      </c>
      <c r="F312" s="40">
        <v>53248</v>
      </c>
      <c r="G312" s="7"/>
      <c r="H312" s="7">
        <v>0</v>
      </c>
      <c r="I312" s="269"/>
      <c r="J312" s="269"/>
      <c r="K312" s="7">
        <v>1</v>
      </c>
      <c r="L312" s="7">
        <v>36</v>
      </c>
      <c r="M312" s="7">
        <v>36</v>
      </c>
      <c r="N312" s="40">
        <v>42784</v>
      </c>
      <c r="O312" s="7">
        <v>20</v>
      </c>
      <c r="P312" s="7">
        <v>20</v>
      </c>
      <c r="Q312" s="40">
        <v>21280</v>
      </c>
      <c r="R312" s="7">
        <v>86</v>
      </c>
      <c r="S312" s="269">
        <v>117312</v>
      </c>
      <c r="T312" s="269"/>
      <c r="U312" s="60"/>
    </row>
    <row r="313" spans="1:21" s="1" customFormat="1" ht="15" customHeight="1">
      <c r="A313" s="60"/>
      <c r="B313" s="6" t="s">
        <v>2428</v>
      </c>
      <c r="C313" s="268">
        <v>1601</v>
      </c>
      <c r="D313" s="268"/>
      <c r="E313" s="7">
        <v>16161</v>
      </c>
      <c r="F313" s="40">
        <v>7161408</v>
      </c>
      <c r="G313" s="7">
        <v>45</v>
      </c>
      <c r="H313" s="7">
        <v>816</v>
      </c>
      <c r="I313" s="269">
        <v>175900.46</v>
      </c>
      <c r="J313" s="269"/>
      <c r="K313" s="7">
        <v>212</v>
      </c>
      <c r="L313" s="7">
        <v>546</v>
      </c>
      <c r="M313" s="7">
        <v>546</v>
      </c>
      <c r="N313" s="40">
        <v>1778904</v>
      </c>
      <c r="O313" s="7">
        <v>208</v>
      </c>
      <c r="P313" s="7">
        <v>323</v>
      </c>
      <c r="Q313" s="40">
        <v>672236</v>
      </c>
      <c r="R313" s="7">
        <v>2355</v>
      </c>
      <c r="S313" s="269">
        <v>9612548</v>
      </c>
      <c r="T313" s="269"/>
      <c r="U313" s="60"/>
    </row>
    <row r="314" spans="1:21" s="1" customFormat="1" ht="15" customHeight="1">
      <c r="A314" s="60"/>
      <c r="B314" s="6" t="s">
        <v>2429</v>
      </c>
      <c r="C314" s="268">
        <v>9080</v>
      </c>
      <c r="D314" s="268"/>
      <c r="E314" s="7">
        <v>101128</v>
      </c>
      <c r="F314" s="40">
        <v>37470376</v>
      </c>
      <c r="G314" s="7">
        <v>301</v>
      </c>
      <c r="H314" s="7">
        <v>3688</v>
      </c>
      <c r="I314" s="269">
        <v>805839.79</v>
      </c>
      <c r="J314" s="269"/>
      <c r="K314" s="7">
        <v>515</v>
      </c>
      <c r="L314" s="7">
        <v>632</v>
      </c>
      <c r="M314" s="7">
        <v>1084</v>
      </c>
      <c r="N314" s="40">
        <v>339438</v>
      </c>
      <c r="O314" s="7">
        <v>218</v>
      </c>
      <c r="P314" s="7">
        <v>1121</v>
      </c>
      <c r="Q314" s="40">
        <v>288761</v>
      </c>
      <c r="R314" s="7">
        <v>9930</v>
      </c>
      <c r="S314" s="269">
        <v>38098575</v>
      </c>
      <c r="T314" s="269"/>
      <c r="U314" s="60"/>
    </row>
    <row r="315" spans="1:21" s="1" customFormat="1" ht="15" customHeight="1">
      <c r="A315" s="60"/>
      <c r="B315" s="6" t="s">
        <v>2430</v>
      </c>
      <c r="C315" s="268">
        <v>73</v>
      </c>
      <c r="D315" s="268"/>
      <c r="E315" s="7">
        <v>683</v>
      </c>
      <c r="F315" s="40">
        <v>122812</v>
      </c>
      <c r="G315" s="7">
        <v>2</v>
      </c>
      <c r="H315" s="7">
        <v>4</v>
      </c>
      <c r="I315" s="269">
        <v>655.7199999999998</v>
      </c>
      <c r="J315" s="269"/>
      <c r="K315" s="7">
        <v>12</v>
      </c>
      <c r="L315" s="7">
        <v>79</v>
      </c>
      <c r="M315" s="7">
        <v>115</v>
      </c>
      <c r="N315" s="40">
        <v>20415</v>
      </c>
      <c r="O315" s="7">
        <v>126</v>
      </c>
      <c r="P315" s="7">
        <v>417</v>
      </c>
      <c r="Q315" s="40">
        <v>68860</v>
      </c>
      <c r="R315" s="7">
        <v>278</v>
      </c>
      <c r="S315" s="269">
        <v>212087</v>
      </c>
      <c r="T315" s="269"/>
      <c r="U315" s="60"/>
    </row>
    <row r="316" spans="1:21" s="1" customFormat="1" ht="15" customHeight="1">
      <c r="A316" s="60"/>
      <c r="B316" s="6" t="s">
        <v>2431</v>
      </c>
      <c r="C316" s="268">
        <v>608</v>
      </c>
      <c r="D316" s="268"/>
      <c r="E316" s="7">
        <v>7812</v>
      </c>
      <c r="F316" s="40">
        <v>2220291</v>
      </c>
      <c r="G316" s="7">
        <v>172</v>
      </c>
      <c r="H316" s="7">
        <v>1462</v>
      </c>
      <c r="I316" s="269">
        <v>265675.33999999997</v>
      </c>
      <c r="J316" s="269"/>
      <c r="K316" s="7">
        <v>40</v>
      </c>
      <c r="L316" s="7">
        <v>44</v>
      </c>
      <c r="M316" s="7">
        <v>74</v>
      </c>
      <c r="N316" s="40">
        <v>39619</v>
      </c>
      <c r="O316" s="7">
        <v>9</v>
      </c>
      <c r="P316" s="7">
        <v>12</v>
      </c>
      <c r="Q316" s="40">
        <v>2788</v>
      </c>
      <c r="R316" s="7">
        <v>661</v>
      </c>
      <c r="S316" s="269">
        <v>2262698</v>
      </c>
      <c r="T316" s="269"/>
      <c r="U316" s="60"/>
    </row>
    <row r="317" spans="1:21" s="1" customFormat="1" ht="15" customHeight="1">
      <c r="A317" s="60"/>
      <c r="B317" s="6" t="s">
        <v>2432</v>
      </c>
      <c r="C317" s="268">
        <v>327</v>
      </c>
      <c r="D317" s="268"/>
      <c r="E317" s="7">
        <v>2513</v>
      </c>
      <c r="F317" s="40">
        <v>662945</v>
      </c>
      <c r="G317" s="7">
        <v>2</v>
      </c>
      <c r="H317" s="7">
        <v>32</v>
      </c>
      <c r="I317" s="269">
        <v>4454.46</v>
      </c>
      <c r="J317" s="269"/>
      <c r="K317" s="7">
        <v>13</v>
      </c>
      <c r="L317" s="7">
        <v>205</v>
      </c>
      <c r="M317" s="7">
        <v>290</v>
      </c>
      <c r="N317" s="40">
        <v>82501</v>
      </c>
      <c r="O317" s="7">
        <v>97</v>
      </c>
      <c r="P317" s="7">
        <v>123</v>
      </c>
      <c r="Q317" s="40">
        <v>23884</v>
      </c>
      <c r="R317" s="7">
        <v>629</v>
      </c>
      <c r="S317" s="269">
        <v>769330</v>
      </c>
      <c r="T317" s="269"/>
      <c r="U317" s="60"/>
    </row>
    <row r="318" spans="1:21" s="1" customFormat="1" ht="15" customHeight="1">
      <c r="A318" s="60"/>
      <c r="B318" s="6" t="s">
        <v>2433</v>
      </c>
      <c r="C318" s="268">
        <v>2517</v>
      </c>
      <c r="D318" s="268"/>
      <c r="E318" s="7">
        <v>27152</v>
      </c>
      <c r="F318" s="40">
        <v>7470787</v>
      </c>
      <c r="G318" s="7">
        <v>823</v>
      </c>
      <c r="H318" s="7">
        <v>5881</v>
      </c>
      <c r="I318" s="269">
        <v>948264.39999999991</v>
      </c>
      <c r="J318" s="269"/>
      <c r="K318" s="7">
        <v>121</v>
      </c>
      <c r="L318" s="7">
        <v>140</v>
      </c>
      <c r="M318" s="7">
        <v>221</v>
      </c>
      <c r="N318" s="40">
        <v>61614</v>
      </c>
      <c r="O318" s="7">
        <v>30</v>
      </c>
      <c r="P318" s="7">
        <v>42</v>
      </c>
      <c r="Q318" s="40">
        <v>10332</v>
      </c>
      <c r="R318" s="7">
        <v>2687</v>
      </c>
      <c r="S318" s="269">
        <v>7542733</v>
      </c>
      <c r="T318" s="269"/>
      <c r="U318" s="60"/>
    </row>
    <row r="319" spans="1:21" s="1" customFormat="1" ht="15" customHeight="1">
      <c r="A319" s="60"/>
      <c r="B319" s="6" t="s">
        <v>2434</v>
      </c>
      <c r="C319" s="268">
        <v>3212</v>
      </c>
      <c r="D319" s="268"/>
      <c r="E319" s="7">
        <v>24971</v>
      </c>
      <c r="F319" s="40">
        <v>6603632</v>
      </c>
      <c r="G319" s="7">
        <v>93</v>
      </c>
      <c r="H319" s="7">
        <v>728</v>
      </c>
      <c r="I319" s="269">
        <v>107566.46</v>
      </c>
      <c r="J319" s="269"/>
      <c r="K319" s="7">
        <v>136</v>
      </c>
      <c r="L319" s="7">
        <v>330</v>
      </c>
      <c r="M319" s="7">
        <v>523</v>
      </c>
      <c r="N319" s="40">
        <v>121559</v>
      </c>
      <c r="O319" s="7">
        <v>281</v>
      </c>
      <c r="P319" s="7">
        <v>1182</v>
      </c>
      <c r="Q319" s="40">
        <v>229883</v>
      </c>
      <c r="R319" s="7">
        <v>3823</v>
      </c>
      <c r="S319" s="269">
        <v>6955074</v>
      </c>
      <c r="T319" s="269"/>
      <c r="U319" s="60"/>
    </row>
    <row r="320" spans="1:21" s="1" customFormat="1" ht="15" customHeight="1">
      <c r="A320" s="60"/>
      <c r="B320" s="6" t="s">
        <v>2435</v>
      </c>
      <c r="C320" s="268">
        <v>1554</v>
      </c>
      <c r="D320" s="268"/>
      <c r="E320" s="7">
        <v>7831</v>
      </c>
      <c r="F320" s="40">
        <v>3240839</v>
      </c>
      <c r="G320" s="7">
        <v>7</v>
      </c>
      <c r="H320" s="7">
        <v>29</v>
      </c>
      <c r="I320" s="269">
        <v>5750.8799999999992</v>
      </c>
      <c r="J320" s="269"/>
      <c r="K320" s="7">
        <v>30</v>
      </c>
      <c r="L320" s="7">
        <v>181</v>
      </c>
      <c r="M320" s="7">
        <v>300</v>
      </c>
      <c r="N320" s="40">
        <v>82269</v>
      </c>
      <c r="O320" s="7">
        <v>7</v>
      </c>
      <c r="P320" s="7">
        <v>15</v>
      </c>
      <c r="Q320" s="40">
        <v>4084</v>
      </c>
      <c r="R320" s="7">
        <v>1742</v>
      </c>
      <c r="S320" s="269">
        <v>3327192</v>
      </c>
      <c r="T320" s="269"/>
      <c r="U320" s="60"/>
    </row>
    <row r="321" spans="1:21" s="1" customFormat="1" ht="15" customHeight="1">
      <c r="A321" s="60"/>
      <c r="B321" s="6" t="s">
        <v>2436</v>
      </c>
      <c r="C321" s="268">
        <v>2106</v>
      </c>
      <c r="D321" s="268"/>
      <c r="E321" s="7">
        <v>12212</v>
      </c>
      <c r="F321" s="40">
        <v>5309442</v>
      </c>
      <c r="G321" s="7">
        <v>115</v>
      </c>
      <c r="H321" s="7">
        <v>540</v>
      </c>
      <c r="I321" s="269">
        <v>136827.87</v>
      </c>
      <c r="J321" s="269"/>
      <c r="K321" s="7">
        <v>78</v>
      </c>
      <c r="L321" s="7">
        <v>1724</v>
      </c>
      <c r="M321" s="7">
        <v>2067</v>
      </c>
      <c r="N321" s="40">
        <v>985207</v>
      </c>
      <c r="O321" s="7">
        <v>4800</v>
      </c>
      <c r="P321" s="7">
        <v>6660</v>
      </c>
      <c r="Q321" s="40">
        <v>3343057</v>
      </c>
      <c r="R321" s="7">
        <v>8630</v>
      </c>
      <c r="S321" s="269">
        <v>9637706</v>
      </c>
      <c r="T321" s="269"/>
      <c r="U321" s="60"/>
    </row>
    <row r="322" spans="1:21" s="1" customFormat="1" ht="15" customHeight="1">
      <c r="A322" s="60"/>
      <c r="B322" s="6" t="s">
        <v>2437</v>
      </c>
      <c r="C322" s="268">
        <v>1347</v>
      </c>
      <c r="D322" s="268"/>
      <c r="E322" s="7">
        <v>8621</v>
      </c>
      <c r="F322" s="40">
        <v>945644</v>
      </c>
      <c r="G322" s="7">
        <v>55</v>
      </c>
      <c r="H322" s="7">
        <v>580</v>
      </c>
      <c r="I322" s="269">
        <v>40612.67</v>
      </c>
      <c r="J322" s="269"/>
      <c r="K322" s="7">
        <v>59</v>
      </c>
      <c r="L322" s="7">
        <v>1872</v>
      </c>
      <c r="M322" s="7">
        <v>2814</v>
      </c>
      <c r="N322" s="40">
        <v>397376</v>
      </c>
      <c r="O322" s="7">
        <v>494</v>
      </c>
      <c r="P322" s="7">
        <v>572</v>
      </c>
      <c r="Q322" s="40">
        <v>73328</v>
      </c>
      <c r="R322" s="7">
        <v>3713</v>
      </c>
      <c r="S322" s="269">
        <v>1416348</v>
      </c>
      <c r="T322" s="269"/>
      <c r="U322" s="60"/>
    </row>
    <row r="323" spans="1:21" s="1" customFormat="1" ht="15" customHeight="1">
      <c r="A323" s="60"/>
      <c r="B323" s="6" t="s">
        <v>2438</v>
      </c>
      <c r="C323" s="268">
        <v>545</v>
      </c>
      <c r="D323" s="268"/>
      <c r="E323" s="7">
        <v>3851</v>
      </c>
      <c r="F323" s="40">
        <v>737054</v>
      </c>
      <c r="G323" s="7">
        <v>112</v>
      </c>
      <c r="H323" s="7">
        <v>658</v>
      </c>
      <c r="I323" s="269">
        <v>105769.84</v>
      </c>
      <c r="J323" s="269"/>
      <c r="K323" s="7">
        <v>64</v>
      </c>
      <c r="L323" s="7">
        <v>35</v>
      </c>
      <c r="M323" s="7">
        <v>40</v>
      </c>
      <c r="N323" s="40">
        <v>8308</v>
      </c>
      <c r="O323" s="7"/>
      <c r="P323" s="7"/>
      <c r="Q323" s="40"/>
      <c r="R323" s="7">
        <v>580</v>
      </c>
      <c r="S323" s="269">
        <v>745362</v>
      </c>
      <c r="T323" s="269"/>
      <c r="U323" s="60"/>
    </row>
    <row r="324" spans="1:21" s="1" customFormat="1" ht="15" customHeight="1">
      <c r="A324" s="60"/>
      <c r="B324" s="6" t="s">
        <v>2439</v>
      </c>
      <c r="C324" s="268">
        <v>705</v>
      </c>
      <c r="D324" s="268"/>
      <c r="E324" s="7">
        <v>4801</v>
      </c>
      <c r="F324" s="40">
        <v>619437</v>
      </c>
      <c r="G324" s="7">
        <v>15</v>
      </c>
      <c r="H324" s="7">
        <v>93</v>
      </c>
      <c r="I324" s="269">
        <v>6823.0499999999993</v>
      </c>
      <c r="J324" s="269"/>
      <c r="K324" s="7">
        <v>87</v>
      </c>
      <c r="L324" s="7">
        <v>360</v>
      </c>
      <c r="M324" s="7">
        <v>564</v>
      </c>
      <c r="N324" s="40">
        <v>92994</v>
      </c>
      <c r="O324" s="7">
        <v>97</v>
      </c>
      <c r="P324" s="7">
        <v>942</v>
      </c>
      <c r="Q324" s="40">
        <v>127193</v>
      </c>
      <c r="R324" s="7">
        <v>1162</v>
      </c>
      <c r="S324" s="269">
        <v>839624</v>
      </c>
      <c r="T324" s="269"/>
      <c r="U324" s="60"/>
    </row>
    <row r="325" spans="1:21" s="1" customFormat="1" ht="15" customHeight="1">
      <c r="A325" s="60"/>
      <c r="B325" s="6" t="s">
        <v>2440</v>
      </c>
      <c r="C325" s="268">
        <v>68</v>
      </c>
      <c r="D325" s="268"/>
      <c r="E325" s="7">
        <v>374</v>
      </c>
      <c r="F325" s="40">
        <v>155429</v>
      </c>
      <c r="G325" s="7">
        <v>2</v>
      </c>
      <c r="H325" s="7">
        <v>10</v>
      </c>
      <c r="I325" s="269">
        <v>2598.1800000000003</v>
      </c>
      <c r="J325" s="269"/>
      <c r="K325" s="7">
        <v>1</v>
      </c>
      <c r="L325" s="7">
        <v>26</v>
      </c>
      <c r="M325" s="7">
        <v>27</v>
      </c>
      <c r="N325" s="40">
        <v>10506</v>
      </c>
      <c r="O325" s="7">
        <v>16</v>
      </c>
      <c r="P325" s="7">
        <v>16</v>
      </c>
      <c r="Q325" s="40">
        <v>6500</v>
      </c>
      <c r="R325" s="7">
        <v>110</v>
      </c>
      <c r="S325" s="269">
        <v>172435</v>
      </c>
      <c r="T325" s="269"/>
      <c r="U325" s="60"/>
    </row>
    <row r="326" spans="1:21" s="1" customFormat="1" ht="15" customHeight="1">
      <c r="A326" s="60"/>
      <c r="B326" s="6" t="s">
        <v>2441</v>
      </c>
      <c r="C326" s="268">
        <v>29</v>
      </c>
      <c r="D326" s="268"/>
      <c r="E326" s="7">
        <v>181</v>
      </c>
      <c r="F326" s="40">
        <v>69376</v>
      </c>
      <c r="G326" s="7">
        <v>5</v>
      </c>
      <c r="H326" s="7">
        <v>33</v>
      </c>
      <c r="I326" s="269">
        <v>5781.59</v>
      </c>
      <c r="J326" s="269"/>
      <c r="K326" s="7"/>
      <c r="L326" s="7">
        <v>9</v>
      </c>
      <c r="M326" s="7">
        <v>9</v>
      </c>
      <c r="N326" s="40">
        <v>1597</v>
      </c>
      <c r="O326" s="7">
        <v>1</v>
      </c>
      <c r="P326" s="7">
        <v>1</v>
      </c>
      <c r="Q326" s="40">
        <v>173</v>
      </c>
      <c r="R326" s="7">
        <v>39</v>
      </c>
      <c r="S326" s="269">
        <v>71146</v>
      </c>
      <c r="T326" s="269"/>
      <c r="U326" s="60"/>
    </row>
    <row r="327" spans="1:21" s="1" customFormat="1" ht="15" customHeight="1">
      <c r="A327" s="60"/>
      <c r="B327" s="6" t="s">
        <v>2442</v>
      </c>
      <c r="C327" s="268">
        <v>13</v>
      </c>
      <c r="D327" s="268"/>
      <c r="E327" s="7">
        <v>103</v>
      </c>
      <c r="F327" s="40">
        <v>18659</v>
      </c>
      <c r="G327" s="7">
        <v>1</v>
      </c>
      <c r="H327" s="7">
        <v>10</v>
      </c>
      <c r="I327" s="269">
        <v>1485.04</v>
      </c>
      <c r="J327" s="269"/>
      <c r="K327" s="7"/>
      <c r="L327" s="7">
        <v>69</v>
      </c>
      <c r="M327" s="7">
        <v>88</v>
      </c>
      <c r="N327" s="40">
        <v>16992</v>
      </c>
      <c r="O327" s="7">
        <v>62</v>
      </c>
      <c r="P327" s="7">
        <v>62</v>
      </c>
      <c r="Q327" s="40">
        <v>9916</v>
      </c>
      <c r="R327" s="7">
        <v>144</v>
      </c>
      <c r="S327" s="269">
        <v>45567</v>
      </c>
      <c r="T327" s="269"/>
      <c r="U327" s="60"/>
    </row>
    <row r="328" spans="1:21" s="1" customFormat="1" ht="15" customHeight="1">
      <c r="A328" s="60"/>
      <c r="B328" s="6" t="s">
        <v>2443</v>
      </c>
      <c r="C328" s="268">
        <v>4</v>
      </c>
      <c r="D328" s="268"/>
      <c r="E328" s="7">
        <v>20</v>
      </c>
      <c r="F328" s="40">
        <v>3982</v>
      </c>
      <c r="G328" s="7"/>
      <c r="H328" s="7">
        <v>0</v>
      </c>
      <c r="I328" s="269"/>
      <c r="J328" s="269"/>
      <c r="K328" s="7"/>
      <c r="L328" s="7">
        <v>7</v>
      </c>
      <c r="M328" s="7">
        <v>11</v>
      </c>
      <c r="N328" s="40">
        <v>3441</v>
      </c>
      <c r="O328" s="7">
        <v>8</v>
      </c>
      <c r="P328" s="7">
        <v>8</v>
      </c>
      <c r="Q328" s="40">
        <v>976</v>
      </c>
      <c r="R328" s="7">
        <v>19</v>
      </c>
      <c r="S328" s="269">
        <v>8399</v>
      </c>
      <c r="T328" s="269"/>
      <c r="U328" s="60"/>
    </row>
    <row r="329" spans="1:21" s="1" customFormat="1" ht="15" customHeight="1">
      <c r="A329" s="60"/>
      <c r="B329" s="6" t="s">
        <v>2444</v>
      </c>
      <c r="C329" s="268">
        <v>889</v>
      </c>
      <c r="D329" s="268"/>
      <c r="E329" s="7">
        <v>9195</v>
      </c>
      <c r="F329" s="40">
        <v>2701970</v>
      </c>
      <c r="G329" s="7">
        <v>257</v>
      </c>
      <c r="H329" s="7">
        <v>2459</v>
      </c>
      <c r="I329" s="269">
        <v>406052.30999999994</v>
      </c>
      <c r="J329" s="269"/>
      <c r="K329" s="7">
        <v>69</v>
      </c>
      <c r="L329" s="7">
        <v>182</v>
      </c>
      <c r="M329" s="7">
        <v>273</v>
      </c>
      <c r="N329" s="40">
        <v>92630</v>
      </c>
      <c r="O329" s="7">
        <v>74</v>
      </c>
      <c r="P329" s="7">
        <v>465</v>
      </c>
      <c r="Q329" s="40">
        <v>100041</v>
      </c>
      <c r="R329" s="7">
        <v>1145</v>
      </c>
      <c r="S329" s="269">
        <v>2894641</v>
      </c>
      <c r="T329" s="269"/>
      <c r="U329" s="60"/>
    </row>
    <row r="330" spans="1:21" s="1" customFormat="1" ht="15" customHeight="1">
      <c r="A330" s="60"/>
      <c r="B330" s="6" t="s">
        <v>2445</v>
      </c>
      <c r="C330" s="268">
        <v>897</v>
      </c>
      <c r="D330" s="268"/>
      <c r="E330" s="7">
        <v>7663</v>
      </c>
      <c r="F330" s="40">
        <v>1599791</v>
      </c>
      <c r="G330" s="7">
        <v>34</v>
      </c>
      <c r="H330" s="7">
        <v>263</v>
      </c>
      <c r="I330" s="269">
        <v>35646.1</v>
      </c>
      <c r="J330" s="269"/>
      <c r="K330" s="7">
        <v>80</v>
      </c>
      <c r="L330" s="7">
        <v>1442</v>
      </c>
      <c r="M330" s="7">
        <v>1792</v>
      </c>
      <c r="N330" s="40">
        <v>363841</v>
      </c>
      <c r="O330" s="7">
        <v>1753</v>
      </c>
      <c r="P330" s="7">
        <v>3125</v>
      </c>
      <c r="Q330" s="40">
        <v>511725</v>
      </c>
      <c r="R330" s="7">
        <v>4092</v>
      </c>
      <c r="S330" s="269">
        <v>2475357</v>
      </c>
      <c r="T330" s="269"/>
      <c r="U330" s="60"/>
    </row>
    <row r="331" spans="1:21" s="1" customFormat="1" ht="15" customHeight="1">
      <c r="A331" s="60"/>
      <c r="B331" s="6" t="s">
        <v>2446</v>
      </c>
      <c r="C331" s="268">
        <v>330</v>
      </c>
      <c r="D331" s="268"/>
      <c r="E331" s="7">
        <v>2804</v>
      </c>
      <c r="F331" s="40">
        <v>1042423</v>
      </c>
      <c r="G331" s="7">
        <v>27</v>
      </c>
      <c r="H331" s="7">
        <v>214</v>
      </c>
      <c r="I331" s="269">
        <v>49104.27</v>
      </c>
      <c r="J331" s="269"/>
      <c r="K331" s="7">
        <v>8</v>
      </c>
      <c r="L331" s="7">
        <v>174</v>
      </c>
      <c r="M331" s="7">
        <v>247</v>
      </c>
      <c r="N331" s="40">
        <v>93668</v>
      </c>
      <c r="O331" s="7">
        <v>150</v>
      </c>
      <c r="P331" s="7">
        <v>184</v>
      </c>
      <c r="Q331" s="40">
        <v>58990</v>
      </c>
      <c r="R331" s="7">
        <v>654</v>
      </c>
      <c r="S331" s="269">
        <v>1195081</v>
      </c>
      <c r="T331" s="269"/>
      <c r="U331" s="60"/>
    </row>
    <row r="332" spans="1:21" s="1" customFormat="1" ht="15" customHeight="1">
      <c r="A332" s="60"/>
      <c r="B332" s="6" t="s">
        <v>2447</v>
      </c>
      <c r="C332" s="268">
        <v>648</v>
      </c>
      <c r="D332" s="268"/>
      <c r="E332" s="7">
        <v>7216</v>
      </c>
      <c r="F332" s="40">
        <v>3818361</v>
      </c>
      <c r="G332" s="7">
        <v>151</v>
      </c>
      <c r="H332" s="7">
        <v>1189</v>
      </c>
      <c r="I332" s="269">
        <v>224563.23</v>
      </c>
      <c r="J332" s="269"/>
      <c r="K332" s="7">
        <v>9</v>
      </c>
      <c r="L332" s="7"/>
      <c r="M332" s="7"/>
      <c r="N332" s="40"/>
      <c r="O332" s="7"/>
      <c r="P332" s="7"/>
      <c r="Q332" s="40"/>
      <c r="R332" s="7">
        <v>648</v>
      </c>
      <c r="S332" s="269">
        <v>3818361</v>
      </c>
      <c r="T332" s="269"/>
      <c r="U332" s="60"/>
    </row>
    <row r="333" spans="1:21" s="1" customFormat="1" ht="15" customHeight="1">
      <c r="A333" s="60"/>
      <c r="B333" s="6" t="s">
        <v>2448</v>
      </c>
      <c r="C333" s="268">
        <v>4003</v>
      </c>
      <c r="D333" s="268"/>
      <c r="E333" s="7">
        <v>28791</v>
      </c>
      <c r="F333" s="40">
        <v>18425993</v>
      </c>
      <c r="G333" s="7">
        <v>57</v>
      </c>
      <c r="H333" s="7">
        <v>376</v>
      </c>
      <c r="I333" s="269">
        <v>74240.579999999987</v>
      </c>
      <c r="J333" s="269"/>
      <c r="K333" s="7">
        <v>16</v>
      </c>
      <c r="L333" s="7">
        <v>8</v>
      </c>
      <c r="M333" s="7">
        <v>8</v>
      </c>
      <c r="N333" s="40">
        <v>26692</v>
      </c>
      <c r="O333" s="7">
        <v>1</v>
      </c>
      <c r="P333" s="7">
        <v>1</v>
      </c>
      <c r="Q333" s="40">
        <v>3388</v>
      </c>
      <c r="R333" s="7">
        <v>4012</v>
      </c>
      <c r="S333" s="269">
        <v>18456073</v>
      </c>
      <c r="T333" s="269"/>
      <c r="U333" s="60"/>
    </row>
    <row r="334" spans="1:21" s="1" customFormat="1" ht="15" customHeight="1">
      <c r="A334" s="60"/>
      <c r="B334" s="6" t="s">
        <v>2449</v>
      </c>
      <c r="C334" s="268">
        <v>515</v>
      </c>
      <c r="D334" s="268"/>
      <c r="E334" s="7">
        <v>4186</v>
      </c>
      <c r="F334" s="40">
        <v>1803475</v>
      </c>
      <c r="G334" s="7">
        <v>114</v>
      </c>
      <c r="H334" s="7">
        <v>921</v>
      </c>
      <c r="I334" s="269">
        <v>121301.02000000002</v>
      </c>
      <c r="J334" s="269"/>
      <c r="K334" s="7">
        <v>5</v>
      </c>
      <c r="L334" s="7">
        <v>1</v>
      </c>
      <c r="M334" s="7">
        <v>1</v>
      </c>
      <c r="N334" s="40">
        <v>1682</v>
      </c>
      <c r="O334" s="7"/>
      <c r="P334" s="7"/>
      <c r="Q334" s="40"/>
      <c r="R334" s="7">
        <v>516</v>
      </c>
      <c r="S334" s="269">
        <v>1805157</v>
      </c>
      <c r="T334" s="269"/>
      <c r="U334" s="60"/>
    </row>
    <row r="335" spans="1:21" s="1" customFormat="1" ht="15" customHeight="1">
      <c r="A335" s="60"/>
      <c r="B335" s="6" t="s">
        <v>2450</v>
      </c>
      <c r="C335" s="268">
        <v>5654</v>
      </c>
      <c r="D335" s="268"/>
      <c r="E335" s="7">
        <v>24485</v>
      </c>
      <c r="F335" s="40">
        <v>13052582</v>
      </c>
      <c r="G335" s="7">
        <v>37</v>
      </c>
      <c r="H335" s="7">
        <v>167</v>
      </c>
      <c r="I335" s="269">
        <v>26605.819999999992</v>
      </c>
      <c r="J335" s="269"/>
      <c r="K335" s="7">
        <v>24</v>
      </c>
      <c r="L335" s="7">
        <v>42</v>
      </c>
      <c r="M335" s="7">
        <v>42</v>
      </c>
      <c r="N335" s="40">
        <v>71613</v>
      </c>
      <c r="O335" s="7">
        <v>14</v>
      </c>
      <c r="P335" s="7">
        <v>14</v>
      </c>
      <c r="Q335" s="40">
        <v>24058</v>
      </c>
      <c r="R335" s="7">
        <v>5710</v>
      </c>
      <c r="S335" s="269">
        <v>13148253</v>
      </c>
      <c r="T335" s="269"/>
      <c r="U335" s="60"/>
    </row>
    <row r="336" spans="1:21" s="1" customFormat="1" ht="15" customHeight="1">
      <c r="A336" s="60"/>
      <c r="B336" s="6" t="s">
        <v>2451</v>
      </c>
      <c r="C336" s="268">
        <v>335</v>
      </c>
      <c r="D336" s="268"/>
      <c r="E336" s="7">
        <v>1226</v>
      </c>
      <c r="F336" s="40">
        <v>946401</v>
      </c>
      <c r="G336" s="7">
        <v>7</v>
      </c>
      <c r="H336" s="7">
        <v>40</v>
      </c>
      <c r="I336" s="269">
        <v>10003.14</v>
      </c>
      <c r="J336" s="269"/>
      <c r="K336" s="7">
        <v>3</v>
      </c>
      <c r="L336" s="7">
        <v>201</v>
      </c>
      <c r="M336" s="7">
        <v>201</v>
      </c>
      <c r="N336" s="40">
        <v>426713</v>
      </c>
      <c r="O336" s="7">
        <v>28</v>
      </c>
      <c r="P336" s="7">
        <v>28</v>
      </c>
      <c r="Q336" s="40">
        <v>56486</v>
      </c>
      <c r="R336" s="7">
        <v>564</v>
      </c>
      <c r="S336" s="269">
        <v>1429600</v>
      </c>
      <c r="T336" s="269"/>
      <c r="U336" s="60"/>
    </row>
    <row r="337" spans="1:21" s="1" customFormat="1" ht="15" customHeight="1">
      <c r="A337" s="60"/>
      <c r="B337" s="6" t="s">
        <v>2452</v>
      </c>
      <c r="C337" s="268">
        <v>789</v>
      </c>
      <c r="D337" s="268"/>
      <c r="E337" s="7">
        <v>2861</v>
      </c>
      <c r="F337" s="40">
        <v>1560265</v>
      </c>
      <c r="G337" s="7">
        <v>125</v>
      </c>
      <c r="H337" s="7">
        <v>744</v>
      </c>
      <c r="I337" s="269">
        <v>234107.87</v>
      </c>
      <c r="J337" s="269"/>
      <c r="K337" s="7">
        <v>6</v>
      </c>
      <c r="L337" s="7">
        <v>2796</v>
      </c>
      <c r="M337" s="7">
        <v>2796</v>
      </c>
      <c r="N337" s="40">
        <v>4673084</v>
      </c>
      <c r="O337" s="7">
        <v>1963</v>
      </c>
      <c r="P337" s="7">
        <v>1967</v>
      </c>
      <c r="Q337" s="40">
        <v>3267671</v>
      </c>
      <c r="R337" s="7">
        <v>5548</v>
      </c>
      <c r="S337" s="269">
        <v>9501020</v>
      </c>
      <c r="T337" s="269"/>
      <c r="U337" s="60"/>
    </row>
    <row r="338" spans="1:21" s="1" customFormat="1" ht="15" customHeight="1">
      <c r="A338" s="60"/>
      <c r="B338" s="6" t="s">
        <v>2453</v>
      </c>
      <c r="C338" s="268">
        <v>283</v>
      </c>
      <c r="D338" s="268"/>
      <c r="E338" s="7">
        <v>810</v>
      </c>
      <c r="F338" s="40">
        <v>354555</v>
      </c>
      <c r="G338" s="7">
        <v>17</v>
      </c>
      <c r="H338" s="7">
        <v>139</v>
      </c>
      <c r="I338" s="269">
        <v>34555.11</v>
      </c>
      <c r="J338" s="269"/>
      <c r="K338" s="7"/>
      <c r="L338" s="7">
        <v>1285</v>
      </c>
      <c r="M338" s="7">
        <v>1285</v>
      </c>
      <c r="N338" s="40">
        <v>1428295</v>
      </c>
      <c r="O338" s="7">
        <v>1339</v>
      </c>
      <c r="P338" s="7">
        <v>1341</v>
      </c>
      <c r="Q338" s="40">
        <v>1492879</v>
      </c>
      <c r="R338" s="7">
        <v>2907</v>
      </c>
      <c r="S338" s="269">
        <v>3275729</v>
      </c>
      <c r="T338" s="269"/>
      <c r="U338" s="60"/>
    </row>
    <row r="339" spans="1:21" s="1" customFormat="1" ht="15" customHeight="1">
      <c r="A339" s="60"/>
      <c r="B339" s="6" t="s">
        <v>2454</v>
      </c>
      <c r="C339" s="268">
        <v>737</v>
      </c>
      <c r="D339" s="268"/>
      <c r="E339" s="7">
        <v>3553</v>
      </c>
      <c r="F339" s="40">
        <v>2023906</v>
      </c>
      <c r="G339" s="7">
        <v>16</v>
      </c>
      <c r="H339" s="7">
        <v>179</v>
      </c>
      <c r="I339" s="269">
        <v>59684.959999999999</v>
      </c>
      <c r="J339" s="269"/>
      <c r="K339" s="7">
        <v>7</v>
      </c>
      <c r="L339" s="7">
        <v>301</v>
      </c>
      <c r="M339" s="7">
        <v>301</v>
      </c>
      <c r="N339" s="40">
        <v>579791</v>
      </c>
      <c r="O339" s="7">
        <v>568</v>
      </c>
      <c r="P339" s="7">
        <v>570</v>
      </c>
      <c r="Q339" s="40">
        <v>1099751</v>
      </c>
      <c r="R339" s="7">
        <v>1606</v>
      </c>
      <c r="S339" s="269">
        <v>3703448</v>
      </c>
      <c r="T339" s="269"/>
      <c r="U339" s="60"/>
    </row>
    <row r="340" spans="1:21" s="1" customFormat="1" ht="15" customHeight="1">
      <c r="A340" s="60"/>
      <c r="B340" s="6" t="s">
        <v>2455</v>
      </c>
      <c r="C340" s="268">
        <v>87</v>
      </c>
      <c r="D340" s="268"/>
      <c r="E340" s="7">
        <v>416</v>
      </c>
      <c r="F340" s="40">
        <v>94488</v>
      </c>
      <c r="G340" s="7">
        <v>8</v>
      </c>
      <c r="H340" s="7">
        <v>63</v>
      </c>
      <c r="I340" s="269">
        <v>1251.4400000000005</v>
      </c>
      <c r="J340" s="269"/>
      <c r="K340" s="7"/>
      <c r="L340" s="7">
        <v>122</v>
      </c>
      <c r="M340" s="7">
        <v>122</v>
      </c>
      <c r="N340" s="40">
        <v>128330</v>
      </c>
      <c r="O340" s="7">
        <v>73</v>
      </c>
      <c r="P340" s="7">
        <v>77</v>
      </c>
      <c r="Q340" s="40">
        <v>78381</v>
      </c>
      <c r="R340" s="7">
        <v>282</v>
      </c>
      <c r="S340" s="269">
        <v>301199</v>
      </c>
      <c r="T340" s="269"/>
      <c r="U340" s="60"/>
    </row>
    <row r="341" spans="1:21" s="1" customFormat="1" ht="15" customHeight="1">
      <c r="A341" s="60"/>
      <c r="B341" s="6" t="s">
        <v>2456</v>
      </c>
      <c r="C341" s="268">
        <v>36</v>
      </c>
      <c r="D341" s="268"/>
      <c r="E341" s="7">
        <v>89</v>
      </c>
      <c r="F341" s="40">
        <v>36531</v>
      </c>
      <c r="G341" s="7">
        <v>2</v>
      </c>
      <c r="H341" s="7">
        <v>7</v>
      </c>
      <c r="I341" s="269">
        <v>-0.15999999999985448</v>
      </c>
      <c r="J341" s="269"/>
      <c r="K341" s="7"/>
      <c r="L341" s="7">
        <v>40</v>
      </c>
      <c r="M341" s="7">
        <v>40</v>
      </c>
      <c r="N341" s="40">
        <v>38639</v>
      </c>
      <c r="O341" s="7">
        <v>62</v>
      </c>
      <c r="P341" s="7">
        <v>62</v>
      </c>
      <c r="Q341" s="40">
        <v>62836</v>
      </c>
      <c r="R341" s="7">
        <v>138</v>
      </c>
      <c r="S341" s="269">
        <v>138006</v>
      </c>
      <c r="T341" s="269"/>
      <c r="U341" s="60"/>
    </row>
    <row r="342" spans="1:21" s="1" customFormat="1" ht="15" customHeight="1">
      <c r="A342" s="60"/>
      <c r="B342" s="6" t="s">
        <v>2457</v>
      </c>
      <c r="C342" s="268">
        <v>129</v>
      </c>
      <c r="D342" s="268"/>
      <c r="E342" s="7">
        <v>777</v>
      </c>
      <c r="F342" s="40">
        <v>470042</v>
      </c>
      <c r="G342" s="7">
        <v>1</v>
      </c>
      <c r="H342" s="7">
        <v>33</v>
      </c>
      <c r="I342" s="269">
        <v>4968.1000000000004</v>
      </c>
      <c r="J342" s="269"/>
      <c r="K342" s="7"/>
      <c r="L342" s="7">
        <v>61</v>
      </c>
      <c r="M342" s="7">
        <v>61</v>
      </c>
      <c r="N342" s="40">
        <v>151804</v>
      </c>
      <c r="O342" s="7">
        <v>17</v>
      </c>
      <c r="P342" s="7">
        <v>17</v>
      </c>
      <c r="Q342" s="40">
        <v>44998</v>
      </c>
      <c r="R342" s="7">
        <v>207</v>
      </c>
      <c r="S342" s="269">
        <v>666844</v>
      </c>
      <c r="T342" s="269"/>
      <c r="U342" s="60"/>
    </row>
    <row r="343" spans="1:21" s="1" customFormat="1" ht="15" customHeight="1">
      <c r="A343" s="60"/>
      <c r="B343" s="6" t="s">
        <v>2458</v>
      </c>
      <c r="C343" s="268">
        <v>100</v>
      </c>
      <c r="D343" s="268"/>
      <c r="E343" s="7">
        <v>544</v>
      </c>
      <c r="F343" s="40">
        <v>236157</v>
      </c>
      <c r="G343" s="7">
        <v>2</v>
      </c>
      <c r="H343" s="7">
        <v>25</v>
      </c>
      <c r="I343" s="269">
        <v>3712.26</v>
      </c>
      <c r="J343" s="269"/>
      <c r="K343" s="7">
        <v>3</v>
      </c>
      <c r="L343" s="7">
        <v>20</v>
      </c>
      <c r="M343" s="7">
        <v>20</v>
      </c>
      <c r="N343" s="40">
        <v>36052</v>
      </c>
      <c r="O343" s="7">
        <v>22</v>
      </c>
      <c r="P343" s="7">
        <v>24</v>
      </c>
      <c r="Q343" s="40">
        <v>41635</v>
      </c>
      <c r="R343" s="7">
        <v>142</v>
      </c>
      <c r="S343" s="269">
        <v>313844</v>
      </c>
      <c r="T343" s="269"/>
      <c r="U343" s="60"/>
    </row>
    <row r="344" spans="1:21" s="1" customFormat="1" ht="15" customHeight="1">
      <c r="A344" s="60"/>
      <c r="B344" s="6" t="s">
        <v>2459</v>
      </c>
      <c r="C344" s="268">
        <v>200</v>
      </c>
      <c r="D344" s="268"/>
      <c r="E344" s="7">
        <v>2345</v>
      </c>
      <c r="F344" s="40">
        <v>676596</v>
      </c>
      <c r="G344" s="7">
        <v>4</v>
      </c>
      <c r="H344" s="7">
        <v>53</v>
      </c>
      <c r="I344" s="269">
        <v>9126.6</v>
      </c>
      <c r="J344" s="269"/>
      <c r="K344" s="7">
        <v>4</v>
      </c>
      <c r="L344" s="7">
        <v>47</v>
      </c>
      <c r="M344" s="7">
        <v>56</v>
      </c>
      <c r="N344" s="40">
        <v>34644</v>
      </c>
      <c r="O344" s="7">
        <v>23</v>
      </c>
      <c r="P344" s="7">
        <v>26</v>
      </c>
      <c r="Q344" s="40">
        <v>8144</v>
      </c>
      <c r="R344" s="7">
        <v>270</v>
      </c>
      <c r="S344" s="269">
        <v>719384</v>
      </c>
      <c r="T344" s="269"/>
      <c r="U344" s="60"/>
    </row>
    <row r="345" spans="1:21" s="1" customFormat="1" ht="15" customHeight="1">
      <c r="A345" s="60"/>
      <c r="B345" s="6" t="s">
        <v>2460</v>
      </c>
      <c r="C345" s="268">
        <v>162</v>
      </c>
      <c r="D345" s="268"/>
      <c r="E345" s="7">
        <v>933</v>
      </c>
      <c r="F345" s="40">
        <v>327896</v>
      </c>
      <c r="G345" s="7">
        <v>1</v>
      </c>
      <c r="H345" s="7">
        <v>7</v>
      </c>
      <c r="I345" s="269">
        <v>756.08</v>
      </c>
      <c r="J345" s="269"/>
      <c r="K345" s="7">
        <v>4</v>
      </c>
      <c r="L345" s="7">
        <v>549</v>
      </c>
      <c r="M345" s="7">
        <v>585</v>
      </c>
      <c r="N345" s="40">
        <v>470317</v>
      </c>
      <c r="O345" s="7">
        <v>4298</v>
      </c>
      <c r="P345" s="7">
        <v>4305</v>
      </c>
      <c r="Q345" s="40">
        <v>3713408</v>
      </c>
      <c r="R345" s="7">
        <v>5009</v>
      </c>
      <c r="S345" s="269">
        <v>4511621</v>
      </c>
      <c r="T345" s="269"/>
      <c r="U345" s="60"/>
    </row>
    <row r="346" spans="1:21" s="1" customFormat="1" ht="15" customHeight="1">
      <c r="A346" s="60"/>
      <c r="B346" s="6" t="s">
        <v>2461</v>
      </c>
      <c r="C346" s="268">
        <v>133</v>
      </c>
      <c r="D346" s="268"/>
      <c r="E346" s="7">
        <v>1076</v>
      </c>
      <c r="F346" s="40">
        <v>324767</v>
      </c>
      <c r="G346" s="7">
        <v>32</v>
      </c>
      <c r="H346" s="7">
        <v>228</v>
      </c>
      <c r="I346" s="269">
        <v>32572.83</v>
      </c>
      <c r="J346" s="269"/>
      <c r="K346" s="7">
        <v>2</v>
      </c>
      <c r="L346" s="7">
        <v>17</v>
      </c>
      <c r="M346" s="7">
        <v>17</v>
      </c>
      <c r="N346" s="40">
        <v>3769</v>
      </c>
      <c r="O346" s="7"/>
      <c r="P346" s="7"/>
      <c r="Q346" s="40"/>
      <c r="R346" s="7">
        <v>150</v>
      </c>
      <c r="S346" s="269">
        <v>328536</v>
      </c>
      <c r="T346" s="269"/>
      <c r="U346" s="60"/>
    </row>
    <row r="347" spans="1:21" s="1" customFormat="1" ht="15" customHeight="1">
      <c r="A347" s="60"/>
      <c r="B347" s="6" t="s">
        <v>2462</v>
      </c>
      <c r="C347" s="268">
        <v>74</v>
      </c>
      <c r="D347" s="268"/>
      <c r="E347" s="7">
        <v>469</v>
      </c>
      <c r="F347" s="40">
        <v>93892</v>
      </c>
      <c r="G347" s="7">
        <v>1</v>
      </c>
      <c r="H347" s="7">
        <v>2</v>
      </c>
      <c r="I347" s="269">
        <v>246.73</v>
      </c>
      <c r="J347" s="269"/>
      <c r="K347" s="7">
        <v>1</v>
      </c>
      <c r="L347" s="7">
        <v>446</v>
      </c>
      <c r="M347" s="7">
        <v>486</v>
      </c>
      <c r="N347" s="40">
        <v>81706</v>
      </c>
      <c r="O347" s="7">
        <v>3479</v>
      </c>
      <c r="P347" s="7">
        <v>3487</v>
      </c>
      <c r="Q347" s="40">
        <v>538122</v>
      </c>
      <c r="R347" s="7">
        <v>3999</v>
      </c>
      <c r="S347" s="269">
        <v>713720</v>
      </c>
      <c r="T347" s="269"/>
      <c r="U347" s="60"/>
    </row>
    <row r="348" spans="1:21" s="1" customFormat="1" ht="15" customHeight="1">
      <c r="A348" s="60"/>
      <c r="B348" s="6" t="s">
        <v>2463</v>
      </c>
      <c r="C348" s="268">
        <v>771</v>
      </c>
      <c r="D348" s="268"/>
      <c r="E348" s="7">
        <v>5460</v>
      </c>
      <c r="F348" s="40">
        <v>1771008</v>
      </c>
      <c r="G348" s="7">
        <v>27</v>
      </c>
      <c r="H348" s="7">
        <v>222</v>
      </c>
      <c r="I348" s="269">
        <v>48578.17</v>
      </c>
      <c r="J348" s="269"/>
      <c r="K348" s="7">
        <v>15</v>
      </c>
      <c r="L348" s="7">
        <v>279</v>
      </c>
      <c r="M348" s="7">
        <v>384</v>
      </c>
      <c r="N348" s="40">
        <v>101092</v>
      </c>
      <c r="O348" s="7">
        <v>1332</v>
      </c>
      <c r="P348" s="7">
        <v>1362</v>
      </c>
      <c r="Q348" s="40">
        <v>352544</v>
      </c>
      <c r="R348" s="7">
        <v>2382</v>
      </c>
      <c r="S348" s="269">
        <v>2224644</v>
      </c>
      <c r="T348" s="269"/>
      <c r="U348" s="60"/>
    </row>
    <row r="349" spans="1:21" s="1" customFormat="1" ht="15" customHeight="1">
      <c r="A349" s="60"/>
      <c r="B349" s="6" t="s">
        <v>2464</v>
      </c>
      <c r="C349" s="268"/>
      <c r="D349" s="268"/>
      <c r="E349" s="7"/>
      <c r="F349" s="40"/>
      <c r="G349" s="7"/>
      <c r="H349" s="7"/>
      <c r="I349" s="269"/>
      <c r="J349" s="269"/>
      <c r="K349" s="7"/>
      <c r="L349" s="7">
        <v>2</v>
      </c>
      <c r="M349" s="7">
        <v>2</v>
      </c>
      <c r="N349" s="40">
        <v>736</v>
      </c>
      <c r="O349" s="7">
        <v>34</v>
      </c>
      <c r="P349" s="7">
        <v>34</v>
      </c>
      <c r="Q349" s="40">
        <v>12391</v>
      </c>
      <c r="R349" s="7">
        <v>36</v>
      </c>
      <c r="S349" s="269">
        <v>13127</v>
      </c>
      <c r="T349" s="269"/>
      <c r="U349" s="60"/>
    </row>
    <row r="350" spans="1:21" s="1" customFormat="1" ht="15" customHeight="1">
      <c r="A350" s="60"/>
      <c r="B350" s="6" t="s">
        <v>2465</v>
      </c>
      <c r="C350" s="268">
        <v>108</v>
      </c>
      <c r="D350" s="268"/>
      <c r="E350" s="7">
        <v>757</v>
      </c>
      <c r="F350" s="40">
        <v>255657</v>
      </c>
      <c r="G350" s="7">
        <v>61</v>
      </c>
      <c r="H350" s="7">
        <v>327</v>
      </c>
      <c r="I350" s="269">
        <v>75152.92</v>
      </c>
      <c r="J350" s="269"/>
      <c r="K350" s="7">
        <v>6</v>
      </c>
      <c r="L350" s="7">
        <v>197</v>
      </c>
      <c r="M350" s="7">
        <v>202</v>
      </c>
      <c r="N350" s="40">
        <v>72378</v>
      </c>
      <c r="O350" s="7">
        <v>551</v>
      </c>
      <c r="P350" s="7">
        <v>1287</v>
      </c>
      <c r="Q350" s="40">
        <v>451595</v>
      </c>
      <c r="R350" s="7">
        <v>856</v>
      </c>
      <c r="S350" s="269">
        <v>779630</v>
      </c>
      <c r="T350" s="269"/>
      <c r="U350" s="60"/>
    </row>
    <row r="351" spans="1:21" s="1" customFormat="1" ht="15" customHeight="1">
      <c r="A351" s="60"/>
      <c r="B351" s="6" t="s">
        <v>2466</v>
      </c>
      <c r="C351" s="268">
        <v>1393</v>
      </c>
      <c r="D351" s="268"/>
      <c r="E351" s="7">
        <v>11245</v>
      </c>
      <c r="F351" s="40">
        <v>15502307</v>
      </c>
      <c r="G351" s="7">
        <v>36</v>
      </c>
      <c r="H351" s="7">
        <v>377</v>
      </c>
      <c r="I351" s="269">
        <v>18300.119999999995</v>
      </c>
      <c r="J351" s="269"/>
      <c r="K351" s="7">
        <v>60</v>
      </c>
      <c r="L351" s="7">
        <v>7</v>
      </c>
      <c r="M351" s="7">
        <v>7</v>
      </c>
      <c r="N351" s="40">
        <v>55304</v>
      </c>
      <c r="O351" s="7"/>
      <c r="P351" s="7"/>
      <c r="Q351" s="40"/>
      <c r="R351" s="7">
        <v>1400</v>
      </c>
      <c r="S351" s="269">
        <v>15557611</v>
      </c>
      <c r="T351" s="269"/>
      <c r="U351" s="60"/>
    </row>
    <row r="352" spans="1:21" s="1" customFormat="1" ht="15" customHeight="1">
      <c r="A352" s="60"/>
      <c r="B352" s="6" t="s">
        <v>2467</v>
      </c>
      <c r="C352" s="268">
        <v>114</v>
      </c>
      <c r="D352" s="268"/>
      <c r="E352" s="7">
        <v>1245</v>
      </c>
      <c r="F352" s="40">
        <v>1121721</v>
      </c>
      <c r="G352" s="7">
        <v>19</v>
      </c>
      <c r="H352" s="7">
        <v>217</v>
      </c>
      <c r="I352" s="269">
        <v>20553.440000000002</v>
      </c>
      <c r="J352" s="269"/>
      <c r="K352" s="7">
        <v>2</v>
      </c>
      <c r="L352" s="7"/>
      <c r="M352" s="7"/>
      <c r="N352" s="40"/>
      <c r="O352" s="7"/>
      <c r="P352" s="7"/>
      <c r="Q352" s="40"/>
      <c r="R352" s="7">
        <v>114</v>
      </c>
      <c r="S352" s="269">
        <v>1121721</v>
      </c>
      <c r="T352" s="269"/>
      <c r="U352" s="60"/>
    </row>
    <row r="353" spans="1:21" s="1" customFormat="1" ht="15" customHeight="1">
      <c r="A353" s="60"/>
      <c r="B353" s="6" t="s">
        <v>2468</v>
      </c>
      <c r="C353" s="268">
        <v>837</v>
      </c>
      <c r="D353" s="268"/>
      <c r="E353" s="7">
        <v>4293</v>
      </c>
      <c r="F353" s="40">
        <v>4352487</v>
      </c>
      <c r="G353" s="7">
        <v>13</v>
      </c>
      <c r="H353" s="7">
        <v>163</v>
      </c>
      <c r="I353" s="269">
        <v>20272.830000000002</v>
      </c>
      <c r="J353" s="269"/>
      <c r="K353" s="7">
        <v>33</v>
      </c>
      <c r="L353" s="7">
        <v>49</v>
      </c>
      <c r="M353" s="7">
        <v>49</v>
      </c>
      <c r="N353" s="40">
        <v>191929</v>
      </c>
      <c r="O353" s="7">
        <v>115</v>
      </c>
      <c r="P353" s="7">
        <v>115</v>
      </c>
      <c r="Q353" s="40">
        <v>456569</v>
      </c>
      <c r="R353" s="7">
        <v>1001</v>
      </c>
      <c r="S353" s="269">
        <v>5000985</v>
      </c>
      <c r="T353" s="269"/>
      <c r="U353" s="60"/>
    </row>
    <row r="354" spans="1:21" s="1" customFormat="1" ht="15" customHeight="1">
      <c r="A354" s="60"/>
      <c r="B354" s="6" t="s">
        <v>2469</v>
      </c>
      <c r="C354" s="268">
        <v>1192</v>
      </c>
      <c r="D354" s="268"/>
      <c r="E354" s="7">
        <v>4608</v>
      </c>
      <c r="F354" s="40">
        <v>3705402</v>
      </c>
      <c r="G354" s="7">
        <v>8</v>
      </c>
      <c r="H354" s="7">
        <v>70</v>
      </c>
      <c r="I354" s="269">
        <v>10158.11</v>
      </c>
      <c r="J354" s="269"/>
      <c r="K354" s="7">
        <v>3</v>
      </c>
      <c r="L354" s="7">
        <v>662</v>
      </c>
      <c r="M354" s="7">
        <v>662</v>
      </c>
      <c r="N354" s="40">
        <v>1522818</v>
      </c>
      <c r="O354" s="7">
        <v>84</v>
      </c>
      <c r="P354" s="7">
        <v>84</v>
      </c>
      <c r="Q354" s="40">
        <v>192908</v>
      </c>
      <c r="R354" s="7">
        <v>1938</v>
      </c>
      <c r="S354" s="269">
        <v>5421128</v>
      </c>
      <c r="T354" s="269"/>
      <c r="U354" s="60"/>
    </row>
    <row r="355" spans="1:21" s="1" customFormat="1" ht="15" customHeight="1">
      <c r="A355" s="60"/>
      <c r="B355" s="6" t="s">
        <v>2470</v>
      </c>
      <c r="C355" s="268">
        <v>927</v>
      </c>
      <c r="D355" s="268"/>
      <c r="E355" s="7">
        <v>8346</v>
      </c>
      <c r="F355" s="40">
        <v>9094469</v>
      </c>
      <c r="G355" s="7">
        <v>29</v>
      </c>
      <c r="H355" s="7">
        <v>374</v>
      </c>
      <c r="I355" s="269">
        <v>102170.39000000001</v>
      </c>
      <c r="J355" s="269"/>
      <c r="K355" s="7">
        <v>26</v>
      </c>
      <c r="L355" s="7">
        <v>39</v>
      </c>
      <c r="M355" s="7">
        <v>39</v>
      </c>
      <c r="N355" s="40">
        <v>193934</v>
      </c>
      <c r="O355" s="7">
        <v>2</v>
      </c>
      <c r="P355" s="7">
        <v>2</v>
      </c>
      <c r="Q355" s="40">
        <v>14960</v>
      </c>
      <c r="R355" s="7">
        <v>968</v>
      </c>
      <c r="S355" s="269">
        <v>9303363</v>
      </c>
      <c r="T355" s="269"/>
      <c r="U355" s="60"/>
    </row>
    <row r="356" spans="1:21" s="1" customFormat="1" ht="15" customHeight="1">
      <c r="A356" s="60"/>
      <c r="B356" s="6" t="s">
        <v>2471</v>
      </c>
      <c r="C356" s="268">
        <v>807</v>
      </c>
      <c r="D356" s="268"/>
      <c r="E356" s="7">
        <v>6141</v>
      </c>
      <c r="F356" s="40">
        <v>4330129</v>
      </c>
      <c r="G356" s="7">
        <v>154</v>
      </c>
      <c r="H356" s="7">
        <v>1028</v>
      </c>
      <c r="I356" s="269">
        <v>166906.12</v>
      </c>
      <c r="J356" s="269"/>
      <c r="K356" s="7">
        <v>7</v>
      </c>
      <c r="L356" s="7">
        <v>39</v>
      </c>
      <c r="M356" s="7">
        <v>39</v>
      </c>
      <c r="N356" s="40">
        <v>90080</v>
      </c>
      <c r="O356" s="7">
        <v>18</v>
      </c>
      <c r="P356" s="7">
        <v>18</v>
      </c>
      <c r="Q356" s="40">
        <v>44091</v>
      </c>
      <c r="R356" s="7">
        <v>864</v>
      </c>
      <c r="S356" s="269">
        <v>4464300</v>
      </c>
      <c r="T356" s="269"/>
      <c r="U356" s="60"/>
    </row>
    <row r="357" spans="1:21" s="1" customFormat="1" ht="15" customHeight="1">
      <c r="A357" s="60"/>
      <c r="B357" s="6" t="s">
        <v>2472</v>
      </c>
      <c r="C357" s="268">
        <v>15766</v>
      </c>
      <c r="D357" s="268"/>
      <c r="E357" s="7">
        <v>62412</v>
      </c>
      <c r="F357" s="40">
        <v>47276135</v>
      </c>
      <c r="G357" s="7">
        <v>60</v>
      </c>
      <c r="H357" s="7">
        <v>377</v>
      </c>
      <c r="I357" s="269">
        <v>67258.199999999983</v>
      </c>
      <c r="J357" s="269"/>
      <c r="K357" s="7">
        <v>94</v>
      </c>
      <c r="L357" s="7">
        <v>4845</v>
      </c>
      <c r="M357" s="7">
        <v>4845</v>
      </c>
      <c r="N357" s="40">
        <v>10635368</v>
      </c>
      <c r="O357" s="7">
        <v>18717</v>
      </c>
      <c r="P357" s="7">
        <v>18779</v>
      </c>
      <c r="Q357" s="40">
        <v>41437123</v>
      </c>
      <c r="R357" s="7">
        <v>39328</v>
      </c>
      <c r="S357" s="269">
        <v>99348626</v>
      </c>
      <c r="T357" s="269"/>
      <c r="U357" s="60"/>
    </row>
    <row r="358" spans="1:21" s="1" customFormat="1" ht="15" customHeight="1">
      <c r="A358" s="60"/>
      <c r="B358" s="6" t="s">
        <v>2473</v>
      </c>
      <c r="C358" s="268">
        <v>672</v>
      </c>
      <c r="D358" s="268"/>
      <c r="E358" s="7">
        <v>3373</v>
      </c>
      <c r="F358" s="40">
        <v>855891</v>
      </c>
      <c r="G358" s="7">
        <v>46</v>
      </c>
      <c r="H358" s="7">
        <v>424</v>
      </c>
      <c r="I358" s="269">
        <v>135620.51</v>
      </c>
      <c r="J358" s="269"/>
      <c r="K358" s="7">
        <v>19</v>
      </c>
      <c r="L358" s="7">
        <v>814</v>
      </c>
      <c r="M358" s="7">
        <v>814</v>
      </c>
      <c r="N358" s="40">
        <v>837869</v>
      </c>
      <c r="O358" s="7">
        <v>2129</v>
      </c>
      <c r="P358" s="7">
        <v>2132</v>
      </c>
      <c r="Q358" s="40">
        <v>2228505</v>
      </c>
      <c r="R358" s="7">
        <v>3615</v>
      </c>
      <c r="S358" s="269">
        <v>3922265</v>
      </c>
      <c r="T358" s="269"/>
      <c r="U358" s="60"/>
    </row>
    <row r="359" spans="1:21" s="1" customFormat="1" ht="15" customHeight="1">
      <c r="A359" s="60"/>
      <c r="B359" s="6" t="s">
        <v>2474</v>
      </c>
      <c r="C359" s="268">
        <v>483</v>
      </c>
      <c r="D359" s="268"/>
      <c r="E359" s="7">
        <v>2045</v>
      </c>
      <c r="F359" s="40">
        <v>1159868</v>
      </c>
      <c r="G359" s="7">
        <v>118</v>
      </c>
      <c r="H359" s="7">
        <v>601</v>
      </c>
      <c r="I359" s="269">
        <v>240242.47</v>
      </c>
      <c r="J359" s="269"/>
      <c r="K359" s="7">
        <v>9</v>
      </c>
      <c r="L359" s="7">
        <v>385</v>
      </c>
      <c r="M359" s="7">
        <v>385</v>
      </c>
      <c r="N359" s="40">
        <v>552025</v>
      </c>
      <c r="O359" s="7">
        <v>110</v>
      </c>
      <c r="P359" s="7">
        <v>111</v>
      </c>
      <c r="Q359" s="40">
        <v>156800</v>
      </c>
      <c r="R359" s="7">
        <v>978</v>
      </c>
      <c r="S359" s="269">
        <v>1868693</v>
      </c>
      <c r="T359" s="269"/>
      <c r="U359" s="60"/>
    </row>
    <row r="360" spans="1:21" s="1" customFormat="1" ht="15" customHeight="1">
      <c r="A360" s="60"/>
      <c r="B360" s="6" t="s">
        <v>2475</v>
      </c>
      <c r="C360" s="268">
        <v>57</v>
      </c>
      <c r="D360" s="268"/>
      <c r="E360" s="7">
        <v>254</v>
      </c>
      <c r="F360" s="40">
        <v>123307</v>
      </c>
      <c r="G360" s="7">
        <v>2</v>
      </c>
      <c r="H360" s="7">
        <v>117</v>
      </c>
      <c r="I360" s="269">
        <v>39437.19</v>
      </c>
      <c r="J360" s="269"/>
      <c r="K360" s="7"/>
      <c r="L360" s="7">
        <v>308</v>
      </c>
      <c r="M360" s="7">
        <v>308</v>
      </c>
      <c r="N360" s="40">
        <v>457491</v>
      </c>
      <c r="O360" s="7">
        <v>333</v>
      </c>
      <c r="P360" s="7">
        <v>333</v>
      </c>
      <c r="Q360" s="40">
        <v>489769</v>
      </c>
      <c r="R360" s="7">
        <v>698</v>
      </c>
      <c r="S360" s="269">
        <v>1070567</v>
      </c>
      <c r="T360" s="269"/>
      <c r="U360" s="60"/>
    </row>
    <row r="361" spans="1:21" s="1" customFormat="1" ht="15" customHeight="1">
      <c r="A361" s="60"/>
      <c r="B361" s="6" t="s">
        <v>2476</v>
      </c>
      <c r="C361" s="268">
        <v>80</v>
      </c>
      <c r="D361" s="268"/>
      <c r="E361" s="7">
        <v>623</v>
      </c>
      <c r="F361" s="40">
        <v>128875</v>
      </c>
      <c r="G361" s="7">
        <v>21</v>
      </c>
      <c r="H361" s="7">
        <v>188</v>
      </c>
      <c r="I361" s="269">
        <v>27654.61</v>
      </c>
      <c r="J361" s="269"/>
      <c r="K361" s="7"/>
      <c r="L361" s="7">
        <v>95</v>
      </c>
      <c r="M361" s="7">
        <v>95</v>
      </c>
      <c r="N361" s="40">
        <v>129020</v>
      </c>
      <c r="O361" s="7">
        <v>468</v>
      </c>
      <c r="P361" s="7">
        <v>468</v>
      </c>
      <c r="Q361" s="40">
        <v>686547</v>
      </c>
      <c r="R361" s="7">
        <v>643</v>
      </c>
      <c r="S361" s="269">
        <v>944442</v>
      </c>
      <c r="T361" s="269"/>
      <c r="U361" s="60"/>
    </row>
    <row r="362" spans="1:21" s="1" customFormat="1" ht="15" customHeight="1">
      <c r="A362" s="60"/>
      <c r="B362" s="6" t="s">
        <v>2477</v>
      </c>
      <c r="C362" s="268">
        <v>282</v>
      </c>
      <c r="D362" s="268"/>
      <c r="E362" s="7">
        <v>1087</v>
      </c>
      <c r="F362" s="40">
        <v>277101</v>
      </c>
      <c r="G362" s="7">
        <v>58</v>
      </c>
      <c r="H362" s="7">
        <v>271</v>
      </c>
      <c r="I362" s="269">
        <v>6271.2799999999988</v>
      </c>
      <c r="J362" s="269"/>
      <c r="K362" s="7">
        <v>6</v>
      </c>
      <c r="L362" s="7">
        <v>480</v>
      </c>
      <c r="M362" s="7">
        <v>480</v>
      </c>
      <c r="N362" s="40">
        <v>457786</v>
      </c>
      <c r="O362" s="7">
        <v>1517</v>
      </c>
      <c r="P362" s="7">
        <v>1518</v>
      </c>
      <c r="Q362" s="40">
        <v>1459601</v>
      </c>
      <c r="R362" s="7">
        <v>2279</v>
      </c>
      <c r="S362" s="269">
        <v>2194488</v>
      </c>
      <c r="T362" s="269"/>
      <c r="U362" s="60"/>
    </row>
    <row r="363" spans="1:21" s="1" customFormat="1" ht="15" customHeight="1">
      <c r="A363" s="60"/>
      <c r="B363" s="6" t="s">
        <v>2478</v>
      </c>
      <c r="C363" s="268">
        <v>269</v>
      </c>
      <c r="D363" s="268"/>
      <c r="E363" s="7">
        <v>2244</v>
      </c>
      <c r="F363" s="40">
        <v>683385</v>
      </c>
      <c r="G363" s="7">
        <v>12</v>
      </c>
      <c r="H363" s="7">
        <v>101</v>
      </c>
      <c r="I363" s="269">
        <v>23932.45</v>
      </c>
      <c r="J363" s="269"/>
      <c r="K363" s="7">
        <v>18</v>
      </c>
      <c r="L363" s="7">
        <v>1388</v>
      </c>
      <c r="M363" s="7">
        <v>1388</v>
      </c>
      <c r="N363" s="40">
        <v>3671834</v>
      </c>
      <c r="O363" s="7">
        <v>10355</v>
      </c>
      <c r="P363" s="7">
        <v>10362</v>
      </c>
      <c r="Q363" s="40">
        <v>24701430</v>
      </c>
      <c r="R363" s="7">
        <v>12012</v>
      </c>
      <c r="S363" s="269">
        <v>29056649</v>
      </c>
      <c r="T363" s="269"/>
      <c r="U363" s="60"/>
    </row>
    <row r="364" spans="1:21" s="1" customFormat="1" ht="15" customHeight="1">
      <c r="A364" s="60"/>
      <c r="B364" s="6" t="s">
        <v>2479</v>
      </c>
      <c r="C364" s="268">
        <v>312</v>
      </c>
      <c r="D364" s="268"/>
      <c r="E364" s="7">
        <v>4072</v>
      </c>
      <c r="F364" s="40">
        <v>1605614</v>
      </c>
      <c r="G364" s="7">
        <v>71</v>
      </c>
      <c r="H364" s="7">
        <v>718</v>
      </c>
      <c r="I364" s="269">
        <v>142654.96000000002</v>
      </c>
      <c r="J364" s="269"/>
      <c r="K364" s="7">
        <v>23</v>
      </c>
      <c r="L364" s="7">
        <v>24</v>
      </c>
      <c r="M364" s="7">
        <v>37</v>
      </c>
      <c r="N364" s="40">
        <v>12803</v>
      </c>
      <c r="O364" s="7">
        <v>11</v>
      </c>
      <c r="P364" s="7">
        <v>11</v>
      </c>
      <c r="Q364" s="40">
        <v>2882</v>
      </c>
      <c r="R364" s="7">
        <v>347</v>
      </c>
      <c r="S364" s="269">
        <v>1621299</v>
      </c>
      <c r="T364" s="269"/>
      <c r="U364" s="60"/>
    </row>
    <row r="365" spans="1:21" s="1" customFormat="1" ht="15" customHeight="1">
      <c r="A365" s="60"/>
      <c r="B365" s="6" t="s">
        <v>2480</v>
      </c>
      <c r="C365" s="268">
        <v>152</v>
      </c>
      <c r="D365" s="268"/>
      <c r="E365" s="7">
        <v>1336</v>
      </c>
      <c r="F365" s="40">
        <v>395528</v>
      </c>
      <c r="G365" s="7">
        <v>13</v>
      </c>
      <c r="H365" s="7">
        <v>85</v>
      </c>
      <c r="I365" s="269">
        <v>11306.940000000002</v>
      </c>
      <c r="J365" s="269"/>
      <c r="K365" s="7">
        <v>9</v>
      </c>
      <c r="L365" s="7">
        <v>77</v>
      </c>
      <c r="M365" s="7">
        <v>99</v>
      </c>
      <c r="N365" s="40">
        <v>30856</v>
      </c>
      <c r="O365" s="7">
        <v>128</v>
      </c>
      <c r="P365" s="7">
        <v>137</v>
      </c>
      <c r="Q365" s="40">
        <v>36851</v>
      </c>
      <c r="R365" s="7">
        <v>357</v>
      </c>
      <c r="S365" s="269">
        <v>463235</v>
      </c>
      <c r="T365" s="269"/>
      <c r="U365" s="60"/>
    </row>
    <row r="366" spans="1:21" s="1" customFormat="1" ht="15" customHeight="1">
      <c r="A366" s="60"/>
      <c r="B366" s="6" t="s">
        <v>2481</v>
      </c>
      <c r="C366" s="268">
        <v>459</v>
      </c>
      <c r="D366" s="268"/>
      <c r="E366" s="7">
        <v>2779</v>
      </c>
      <c r="F366" s="40">
        <v>793009</v>
      </c>
      <c r="G366" s="7">
        <v>19</v>
      </c>
      <c r="H366" s="7">
        <v>124</v>
      </c>
      <c r="I366" s="269">
        <v>37517.729999999996</v>
      </c>
      <c r="J366" s="269"/>
      <c r="K366" s="7">
        <v>18</v>
      </c>
      <c r="L366" s="7">
        <v>85</v>
      </c>
      <c r="M366" s="7">
        <v>129</v>
      </c>
      <c r="N366" s="40">
        <v>33778</v>
      </c>
      <c r="O366" s="7">
        <v>16</v>
      </c>
      <c r="P366" s="7">
        <v>16</v>
      </c>
      <c r="Q366" s="40">
        <v>4113</v>
      </c>
      <c r="R366" s="7">
        <v>560</v>
      </c>
      <c r="S366" s="269">
        <v>830900</v>
      </c>
      <c r="T366" s="269"/>
      <c r="U366" s="60"/>
    </row>
    <row r="367" spans="1:21" s="1" customFormat="1" ht="15" customHeight="1">
      <c r="A367" s="60"/>
      <c r="B367" s="6" t="s">
        <v>2482</v>
      </c>
      <c r="C367" s="268">
        <v>582</v>
      </c>
      <c r="D367" s="268"/>
      <c r="E367" s="7">
        <v>3609</v>
      </c>
      <c r="F367" s="40">
        <v>636441</v>
      </c>
      <c r="G367" s="7">
        <v>60</v>
      </c>
      <c r="H367" s="7">
        <v>287</v>
      </c>
      <c r="I367" s="269">
        <v>67726.34</v>
      </c>
      <c r="J367" s="269"/>
      <c r="K367" s="7">
        <v>27</v>
      </c>
      <c r="L367" s="7">
        <v>647</v>
      </c>
      <c r="M367" s="7">
        <v>658</v>
      </c>
      <c r="N367" s="40">
        <v>120192</v>
      </c>
      <c r="O367" s="7">
        <v>592</v>
      </c>
      <c r="P367" s="7">
        <v>922</v>
      </c>
      <c r="Q367" s="40">
        <v>168194</v>
      </c>
      <c r="R367" s="7">
        <v>1821</v>
      </c>
      <c r="S367" s="269">
        <v>924827</v>
      </c>
      <c r="T367" s="269"/>
      <c r="U367" s="60"/>
    </row>
    <row r="368" spans="1:21" s="1" customFormat="1" ht="15" customHeight="1">
      <c r="A368" s="60"/>
      <c r="B368" s="6" t="s">
        <v>2483</v>
      </c>
      <c r="C368" s="268">
        <v>1381</v>
      </c>
      <c r="D368" s="268"/>
      <c r="E368" s="7">
        <v>12956</v>
      </c>
      <c r="F368" s="40">
        <v>3703632</v>
      </c>
      <c r="G368" s="7">
        <v>161</v>
      </c>
      <c r="H368" s="7">
        <v>2010</v>
      </c>
      <c r="I368" s="269">
        <v>385926.83</v>
      </c>
      <c r="J368" s="269"/>
      <c r="K368" s="7">
        <v>158</v>
      </c>
      <c r="L368" s="7">
        <v>2</v>
      </c>
      <c r="M368" s="7">
        <v>2</v>
      </c>
      <c r="N368" s="40">
        <v>4548</v>
      </c>
      <c r="O368" s="7"/>
      <c r="P368" s="7"/>
      <c r="Q368" s="40"/>
      <c r="R368" s="7">
        <v>1383</v>
      </c>
      <c r="S368" s="269">
        <v>3708180</v>
      </c>
      <c r="T368" s="269"/>
      <c r="U368" s="60"/>
    </row>
    <row r="369" spans="1:21" s="1" customFormat="1" ht="15" customHeight="1">
      <c r="A369" s="60"/>
      <c r="B369" s="6" t="s">
        <v>2484</v>
      </c>
      <c r="C369" s="268">
        <v>23470</v>
      </c>
      <c r="D369" s="268"/>
      <c r="E369" s="7">
        <v>120035</v>
      </c>
      <c r="F369" s="40">
        <v>53185081</v>
      </c>
      <c r="G369" s="7">
        <v>1072</v>
      </c>
      <c r="H369" s="7">
        <v>10888</v>
      </c>
      <c r="I369" s="269">
        <v>2062426.7999999998</v>
      </c>
      <c r="J369" s="269"/>
      <c r="K369" s="7">
        <v>887</v>
      </c>
      <c r="L369" s="7">
        <v>9</v>
      </c>
      <c r="M369" s="7">
        <v>9</v>
      </c>
      <c r="N369" s="40">
        <v>14109</v>
      </c>
      <c r="O369" s="7"/>
      <c r="P369" s="7"/>
      <c r="Q369" s="40"/>
      <c r="R369" s="7">
        <v>23479</v>
      </c>
      <c r="S369" s="269">
        <v>53199190</v>
      </c>
      <c r="T369" s="269"/>
      <c r="U369" s="60"/>
    </row>
    <row r="370" spans="1:21" s="1" customFormat="1" ht="15" customHeight="1">
      <c r="A370" s="60"/>
      <c r="B370" s="6" t="s">
        <v>2485</v>
      </c>
      <c r="C370" s="268">
        <v>2543</v>
      </c>
      <c r="D370" s="268"/>
      <c r="E370" s="7">
        <v>12544</v>
      </c>
      <c r="F370" s="40">
        <v>6240122</v>
      </c>
      <c r="G370" s="7">
        <v>144</v>
      </c>
      <c r="H370" s="7">
        <v>946</v>
      </c>
      <c r="I370" s="269">
        <v>184193.89</v>
      </c>
      <c r="J370" s="269"/>
      <c r="K370" s="7">
        <v>140</v>
      </c>
      <c r="L370" s="7">
        <v>11</v>
      </c>
      <c r="M370" s="7">
        <v>16</v>
      </c>
      <c r="N370" s="40">
        <v>5970</v>
      </c>
      <c r="O370" s="7">
        <v>2</v>
      </c>
      <c r="P370" s="7">
        <v>2</v>
      </c>
      <c r="Q370" s="40">
        <v>760</v>
      </c>
      <c r="R370" s="7">
        <v>2556</v>
      </c>
      <c r="S370" s="269">
        <v>6246852</v>
      </c>
      <c r="T370" s="269"/>
      <c r="U370" s="60"/>
    </row>
    <row r="371" spans="1:21" s="1" customFormat="1" ht="15" customHeight="1">
      <c r="A371" s="60"/>
      <c r="B371" s="6" t="s">
        <v>2486</v>
      </c>
      <c r="C371" s="268">
        <v>58654</v>
      </c>
      <c r="D371" s="268"/>
      <c r="E371" s="7">
        <v>204221</v>
      </c>
      <c r="F371" s="40">
        <v>129924217</v>
      </c>
      <c r="G371" s="7">
        <v>7638</v>
      </c>
      <c r="H371" s="7">
        <v>17610</v>
      </c>
      <c r="I371" s="269">
        <v>3043269.75</v>
      </c>
      <c r="J371" s="269"/>
      <c r="K371" s="7">
        <v>1120</v>
      </c>
      <c r="L371" s="7">
        <v>323</v>
      </c>
      <c r="M371" s="7">
        <v>350</v>
      </c>
      <c r="N371" s="40">
        <v>169973</v>
      </c>
      <c r="O371" s="7">
        <v>7</v>
      </c>
      <c r="P371" s="7">
        <v>7</v>
      </c>
      <c r="Q371" s="40">
        <v>3458</v>
      </c>
      <c r="R371" s="7">
        <v>58984</v>
      </c>
      <c r="S371" s="269">
        <v>130097648</v>
      </c>
      <c r="T371" s="269"/>
      <c r="U371" s="60"/>
    </row>
    <row r="372" spans="1:21" s="1" customFormat="1" ht="15" customHeight="1">
      <c r="A372" s="60"/>
      <c r="B372" s="6" t="s">
        <v>2487</v>
      </c>
      <c r="C372" s="268">
        <v>801</v>
      </c>
      <c r="D372" s="268"/>
      <c r="E372" s="7">
        <v>3769</v>
      </c>
      <c r="F372" s="40">
        <v>1770851</v>
      </c>
      <c r="G372" s="7">
        <v>25</v>
      </c>
      <c r="H372" s="7">
        <v>188</v>
      </c>
      <c r="I372" s="269">
        <v>36163.17</v>
      </c>
      <c r="J372" s="269"/>
      <c r="K372" s="7">
        <v>27</v>
      </c>
      <c r="L372" s="7">
        <v>33</v>
      </c>
      <c r="M372" s="7">
        <v>33</v>
      </c>
      <c r="N372" s="40">
        <v>51959</v>
      </c>
      <c r="O372" s="7">
        <v>7</v>
      </c>
      <c r="P372" s="7">
        <v>7</v>
      </c>
      <c r="Q372" s="40">
        <v>11065</v>
      </c>
      <c r="R372" s="7">
        <v>841</v>
      </c>
      <c r="S372" s="269">
        <v>1833875</v>
      </c>
      <c r="T372" s="269"/>
      <c r="U372" s="60"/>
    </row>
    <row r="373" spans="1:21" s="1" customFormat="1" ht="15" customHeight="1">
      <c r="A373" s="60"/>
      <c r="B373" s="6" t="s">
        <v>2488</v>
      </c>
      <c r="C373" s="268">
        <v>77</v>
      </c>
      <c r="D373" s="268"/>
      <c r="E373" s="7">
        <v>437</v>
      </c>
      <c r="F373" s="40">
        <v>181475</v>
      </c>
      <c r="G373" s="7">
        <v>14</v>
      </c>
      <c r="H373" s="7">
        <v>80</v>
      </c>
      <c r="I373" s="269">
        <v>14689.73</v>
      </c>
      <c r="J373" s="269"/>
      <c r="K373" s="7">
        <v>4</v>
      </c>
      <c r="L373" s="7">
        <v>1</v>
      </c>
      <c r="M373" s="7">
        <v>1</v>
      </c>
      <c r="N373" s="40">
        <v>2715</v>
      </c>
      <c r="O373" s="7"/>
      <c r="P373" s="7"/>
      <c r="Q373" s="40"/>
      <c r="R373" s="7">
        <v>78</v>
      </c>
      <c r="S373" s="269">
        <v>184190</v>
      </c>
      <c r="T373" s="269"/>
      <c r="U373" s="60"/>
    </row>
    <row r="374" spans="1:21" s="1" customFormat="1" ht="15" customHeight="1">
      <c r="A374" s="60"/>
      <c r="B374" s="6" t="s">
        <v>2489</v>
      </c>
      <c r="C374" s="268">
        <v>482</v>
      </c>
      <c r="D374" s="268"/>
      <c r="E374" s="7">
        <v>2289</v>
      </c>
      <c r="F374" s="40">
        <v>487171</v>
      </c>
      <c r="G374" s="7">
        <v>62</v>
      </c>
      <c r="H374" s="7">
        <v>256</v>
      </c>
      <c r="I374" s="269">
        <v>31982.76</v>
      </c>
      <c r="J374" s="269"/>
      <c r="K374" s="7">
        <v>263</v>
      </c>
      <c r="L374" s="7">
        <v>77</v>
      </c>
      <c r="M374" s="7">
        <v>86</v>
      </c>
      <c r="N374" s="40">
        <v>17345</v>
      </c>
      <c r="O374" s="7">
        <v>16</v>
      </c>
      <c r="P374" s="7">
        <v>16</v>
      </c>
      <c r="Q374" s="40">
        <v>3252</v>
      </c>
      <c r="R374" s="7">
        <v>575</v>
      </c>
      <c r="S374" s="269">
        <v>507768</v>
      </c>
      <c r="T374" s="269"/>
      <c r="U374" s="60"/>
    </row>
    <row r="375" spans="1:21" s="1" customFormat="1" ht="15" customHeight="1">
      <c r="A375" s="60"/>
      <c r="B375" s="6" t="s">
        <v>2490</v>
      </c>
      <c r="C375" s="268">
        <v>228</v>
      </c>
      <c r="D375" s="268"/>
      <c r="E375" s="7">
        <v>1096</v>
      </c>
      <c r="F375" s="40">
        <v>457340</v>
      </c>
      <c r="G375" s="7">
        <v>12</v>
      </c>
      <c r="H375" s="7">
        <v>99</v>
      </c>
      <c r="I375" s="269">
        <v>35044.880000000005</v>
      </c>
      <c r="J375" s="269"/>
      <c r="K375" s="7">
        <v>124</v>
      </c>
      <c r="L375" s="7">
        <v>257</v>
      </c>
      <c r="M375" s="7">
        <v>257</v>
      </c>
      <c r="N375" s="40">
        <v>531893</v>
      </c>
      <c r="O375" s="7">
        <v>244</v>
      </c>
      <c r="P375" s="7">
        <v>244</v>
      </c>
      <c r="Q375" s="40">
        <v>506036</v>
      </c>
      <c r="R375" s="7">
        <v>729</v>
      </c>
      <c r="S375" s="269">
        <v>1495269</v>
      </c>
      <c r="T375" s="269"/>
      <c r="U375" s="60"/>
    </row>
    <row r="376" spans="1:21" s="1" customFormat="1" ht="15" customHeight="1">
      <c r="A376" s="60"/>
      <c r="B376" s="6" t="s">
        <v>2491</v>
      </c>
      <c r="C376" s="268">
        <v>1092</v>
      </c>
      <c r="D376" s="268"/>
      <c r="E376" s="7">
        <v>3979</v>
      </c>
      <c r="F376" s="40">
        <v>2651496</v>
      </c>
      <c r="G376" s="7">
        <v>21</v>
      </c>
      <c r="H376" s="7">
        <v>189</v>
      </c>
      <c r="I376" s="269">
        <v>47768.11</v>
      </c>
      <c r="J376" s="269"/>
      <c r="K376" s="7">
        <v>62</v>
      </c>
      <c r="L376" s="7">
        <v>232</v>
      </c>
      <c r="M376" s="7">
        <v>234</v>
      </c>
      <c r="N376" s="40">
        <v>93573</v>
      </c>
      <c r="O376" s="7">
        <v>53</v>
      </c>
      <c r="P376" s="7">
        <v>63</v>
      </c>
      <c r="Q376" s="40">
        <v>25394</v>
      </c>
      <c r="R376" s="7">
        <v>1377</v>
      </c>
      <c r="S376" s="269">
        <v>2770463</v>
      </c>
      <c r="T376" s="269"/>
      <c r="U376" s="60"/>
    </row>
    <row r="377" spans="1:21" s="1" customFormat="1" ht="15" customHeight="1">
      <c r="A377" s="60"/>
      <c r="B377" s="6" t="s">
        <v>2492</v>
      </c>
      <c r="C377" s="268">
        <v>2079</v>
      </c>
      <c r="D377" s="268"/>
      <c r="E377" s="7">
        <v>12832</v>
      </c>
      <c r="F377" s="40">
        <v>2411814</v>
      </c>
      <c r="G377" s="7">
        <v>140</v>
      </c>
      <c r="H377" s="7">
        <v>1474</v>
      </c>
      <c r="I377" s="269">
        <v>184058.76</v>
      </c>
      <c r="J377" s="269"/>
      <c r="K377" s="7">
        <v>151</v>
      </c>
      <c r="L377" s="7">
        <v>915</v>
      </c>
      <c r="M377" s="7">
        <v>1551</v>
      </c>
      <c r="N377" s="40">
        <v>348104</v>
      </c>
      <c r="O377" s="7">
        <v>3</v>
      </c>
      <c r="P377" s="7">
        <v>3</v>
      </c>
      <c r="Q377" s="40">
        <v>585</v>
      </c>
      <c r="R377" s="7">
        <v>2997</v>
      </c>
      <c r="S377" s="269">
        <v>2760503</v>
      </c>
      <c r="T377" s="269"/>
      <c r="U377" s="60"/>
    </row>
    <row r="378" spans="1:21" s="1" customFormat="1" ht="15" customHeight="1">
      <c r="A378" s="60"/>
      <c r="B378" s="6" t="s">
        <v>2493</v>
      </c>
      <c r="C378" s="268">
        <v>466</v>
      </c>
      <c r="D378" s="268"/>
      <c r="E378" s="7">
        <v>1416</v>
      </c>
      <c r="F378" s="40">
        <v>620257</v>
      </c>
      <c r="G378" s="7">
        <v>52</v>
      </c>
      <c r="H378" s="7">
        <v>214</v>
      </c>
      <c r="I378" s="269">
        <v>31526.729999999996</v>
      </c>
      <c r="J378" s="269"/>
      <c r="K378" s="7">
        <v>10</v>
      </c>
      <c r="L378" s="7">
        <v>1004</v>
      </c>
      <c r="M378" s="7">
        <v>1006</v>
      </c>
      <c r="N378" s="40">
        <v>352566</v>
      </c>
      <c r="O378" s="7">
        <v>312</v>
      </c>
      <c r="P378" s="7">
        <v>318</v>
      </c>
      <c r="Q378" s="40">
        <v>111117</v>
      </c>
      <c r="R378" s="7">
        <v>1782</v>
      </c>
      <c r="S378" s="269">
        <v>1083940</v>
      </c>
      <c r="T378" s="269"/>
      <c r="U378" s="60"/>
    </row>
    <row r="379" spans="1:21" s="1" customFormat="1" ht="15" customHeight="1">
      <c r="A379" s="60"/>
      <c r="B379" s="6" t="s">
        <v>2494</v>
      </c>
      <c r="C379" s="268">
        <v>884</v>
      </c>
      <c r="D379" s="268"/>
      <c r="E379" s="7">
        <v>3335</v>
      </c>
      <c r="F379" s="40">
        <v>1090980</v>
      </c>
      <c r="G379" s="7">
        <v>162</v>
      </c>
      <c r="H379" s="7">
        <v>895</v>
      </c>
      <c r="I379" s="269">
        <v>244990.96</v>
      </c>
      <c r="J379" s="269"/>
      <c r="K379" s="7">
        <v>29</v>
      </c>
      <c r="L379" s="7">
        <v>4804</v>
      </c>
      <c r="M379" s="7">
        <v>4804</v>
      </c>
      <c r="N379" s="40">
        <v>4595611</v>
      </c>
      <c r="O379" s="7">
        <v>21353</v>
      </c>
      <c r="P379" s="7">
        <v>21387</v>
      </c>
      <c r="Q379" s="40">
        <v>20467605</v>
      </c>
      <c r="R379" s="7">
        <v>27041</v>
      </c>
      <c r="S379" s="269">
        <v>26154196</v>
      </c>
      <c r="T379" s="269"/>
      <c r="U379" s="60"/>
    </row>
    <row r="380" spans="1:21" s="1" customFormat="1" ht="15" customHeight="1">
      <c r="A380" s="60"/>
      <c r="B380" s="6" t="s">
        <v>2495</v>
      </c>
      <c r="C380" s="268">
        <v>136</v>
      </c>
      <c r="D380" s="268"/>
      <c r="E380" s="7">
        <v>742</v>
      </c>
      <c r="F380" s="40">
        <v>66409</v>
      </c>
      <c r="G380" s="7">
        <v>5</v>
      </c>
      <c r="H380" s="7">
        <v>44</v>
      </c>
      <c r="I380" s="269">
        <v>2112.0700000000002</v>
      </c>
      <c r="J380" s="269"/>
      <c r="K380" s="7">
        <v>8</v>
      </c>
      <c r="L380" s="7">
        <v>661</v>
      </c>
      <c r="M380" s="7">
        <v>869</v>
      </c>
      <c r="N380" s="40">
        <v>54763</v>
      </c>
      <c r="O380" s="7">
        <v>1</v>
      </c>
      <c r="P380" s="7">
        <v>1</v>
      </c>
      <c r="Q380" s="40">
        <v>54</v>
      </c>
      <c r="R380" s="7">
        <v>798</v>
      </c>
      <c r="S380" s="269">
        <v>121226</v>
      </c>
      <c r="T380" s="269"/>
      <c r="U380" s="60"/>
    </row>
    <row r="381" spans="1:21" s="1" customFormat="1" ht="15" customHeight="1">
      <c r="A381" s="60"/>
      <c r="B381" s="6" t="s">
        <v>2496</v>
      </c>
      <c r="C381" s="268">
        <v>3492</v>
      </c>
      <c r="D381" s="268"/>
      <c r="E381" s="7">
        <v>18174</v>
      </c>
      <c r="F381" s="40">
        <v>3959759</v>
      </c>
      <c r="G381" s="7">
        <v>822</v>
      </c>
      <c r="H381" s="7">
        <v>3686</v>
      </c>
      <c r="I381" s="269">
        <v>511919.65</v>
      </c>
      <c r="J381" s="269"/>
      <c r="K381" s="7">
        <v>278</v>
      </c>
      <c r="L381" s="7">
        <v>480</v>
      </c>
      <c r="M381" s="7">
        <v>519</v>
      </c>
      <c r="N381" s="40">
        <v>99857</v>
      </c>
      <c r="O381" s="7">
        <v>69</v>
      </c>
      <c r="P381" s="7">
        <v>111</v>
      </c>
      <c r="Q381" s="40">
        <v>21255</v>
      </c>
      <c r="R381" s="7">
        <v>4041</v>
      </c>
      <c r="S381" s="269">
        <v>4080871</v>
      </c>
      <c r="T381" s="269"/>
      <c r="U381" s="60"/>
    </row>
    <row r="382" spans="1:21" s="1" customFormat="1" ht="15" customHeight="1">
      <c r="A382" s="60"/>
      <c r="B382" s="6" t="s">
        <v>2497</v>
      </c>
      <c r="C382" s="268">
        <v>1165</v>
      </c>
      <c r="D382" s="268"/>
      <c r="E382" s="7">
        <v>8663</v>
      </c>
      <c r="F382" s="40">
        <v>1190188</v>
      </c>
      <c r="G382" s="7">
        <v>131</v>
      </c>
      <c r="H382" s="7">
        <v>959</v>
      </c>
      <c r="I382" s="269">
        <v>99392.08</v>
      </c>
      <c r="J382" s="269"/>
      <c r="K382" s="7">
        <v>89</v>
      </c>
      <c r="L382" s="7">
        <v>1263</v>
      </c>
      <c r="M382" s="7">
        <v>1882</v>
      </c>
      <c r="N382" s="40">
        <v>258729</v>
      </c>
      <c r="O382" s="7">
        <v>389</v>
      </c>
      <c r="P382" s="7">
        <v>391</v>
      </c>
      <c r="Q382" s="40">
        <v>49079</v>
      </c>
      <c r="R382" s="7">
        <v>2817</v>
      </c>
      <c r="S382" s="269">
        <v>1497996</v>
      </c>
      <c r="T382" s="269"/>
      <c r="U382" s="60"/>
    </row>
    <row r="383" spans="1:21" s="1" customFormat="1" ht="15" customHeight="1">
      <c r="A383" s="60"/>
      <c r="B383" s="6" t="s">
        <v>2498</v>
      </c>
      <c r="C383" s="268">
        <v>323</v>
      </c>
      <c r="D383" s="268"/>
      <c r="E383" s="7">
        <v>6241</v>
      </c>
      <c r="F383" s="40">
        <v>2374375</v>
      </c>
      <c r="G383" s="7">
        <v>74</v>
      </c>
      <c r="H383" s="7">
        <v>2973</v>
      </c>
      <c r="I383" s="269">
        <v>792079.69</v>
      </c>
      <c r="J383" s="269"/>
      <c r="K383" s="7">
        <v>9</v>
      </c>
      <c r="L383" s="7">
        <v>557</v>
      </c>
      <c r="M383" s="7">
        <v>1114</v>
      </c>
      <c r="N383" s="40">
        <v>261791</v>
      </c>
      <c r="O383" s="7"/>
      <c r="P383" s="7"/>
      <c r="Q383" s="40"/>
      <c r="R383" s="7">
        <v>880</v>
      </c>
      <c r="S383" s="269">
        <v>2636166</v>
      </c>
      <c r="T383" s="269"/>
      <c r="U383" s="60"/>
    </row>
    <row r="384" spans="1:21" s="1" customFormat="1" ht="15" customHeight="1">
      <c r="A384" s="60"/>
      <c r="B384" s="6" t="s">
        <v>2499</v>
      </c>
      <c r="C384" s="268">
        <v>993</v>
      </c>
      <c r="D384" s="268"/>
      <c r="E384" s="7">
        <v>44408</v>
      </c>
      <c r="F384" s="40">
        <v>18390337</v>
      </c>
      <c r="G384" s="7">
        <v>13</v>
      </c>
      <c r="H384" s="7">
        <v>389</v>
      </c>
      <c r="I384" s="269">
        <v>74132.739999999991</v>
      </c>
      <c r="J384" s="269"/>
      <c r="K384" s="7">
        <v>12</v>
      </c>
      <c r="L384" s="7">
        <v>9</v>
      </c>
      <c r="M384" s="7">
        <v>11</v>
      </c>
      <c r="N384" s="40">
        <v>2343</v>
      </c>
      <c r="O384" s="7"/>
      <c r="P384" s="7"/>
      <c r="Q384" s="40"/>
      <c r="R384" s="7">
        <v>1002</v>
      </c>
      <c r="S384" s="269">
        <v>18392680</v>
      </c>
      <c r="T384" s="269"/>
      <c r="U384" s="60"/>
    </row>
    <row r="385" spans="1:21" s="1" customFormat="1" ht="15" customHeight="1">
      <c r="A385" s="60"/>
      <c r="B385" s="6" t="s">
        <v>2500</v>
      </c>
      <c r="C385" s="268">
        <v>1438</v>
      </c>
      <c r="D385" s="268"/>
      <c r="E385" s="7">
        <v>26662</v>
      </c>
      <c r="F385" s="40">
        <v>14315636</v>
      </c>
      <c r="G385" s="7">
        <v>13</v>
      </c>
      <c r="H385" s="7">
        <v>349</v>
      </c>
      <c r="I385" s="269">
        <v>61622</v>
      </c>
      <c r="J385" s="269"/>
      <c r="K385" s="7">
        <v>6</v>
      </c>
      <c r="L385" s="7">
        <v>13</v>
      </c>
      <c r="M385" s="7">
        <v>17</v>
      </c>
      <c r="N385" s="40">
        <v>3451</v>
      </c>
      <c r="O385" s="7">
        <v>5</v>
      </c>
      <c r="P385" s="7">
        <v>5</v>
      </c>
      <c r="Q385" s="40">
        <v>1015</v>
      </c>
      <c r="R385" s="7">
        <v>1456</v>
      </c>
      <c r="S385" s="269">
        <v>14320102</v>
      </c>
      <c r="T385" s="269"/>
      <c r="U385" s="60"/>
    </row>
    <row r="386" spans="1:21" s="1" customFormat="1" ht="15" customHeight="1">
      <c r="A386" s="60"/>
      <c r="B386" s="6" t="s">
        <v>2501</v>
      </c>
      <c r="C386" s="268">
        <v>2896</v>
      </c>
      <c r="D386" s="268"/>
      <c r="E386" s="7">
        <v>25172</v>
      </c>
      <c r="F386" s="40">
        <v>10605634</v>
      </c>
      <c r="G386" s="7">
        <v>82</v>
      </c>
      <c r="H386" s="7">
        <v>828</v>
      </c>
      <c r="I386" s="269">
        <v>150149.68</v>
      </c>
      <c r="J386" s="269"/>
      <c r="K386" s="7">
        <v>5</v>
      </c>
      <c r="L386" s="7">
        <v>37</v>
      </c>
      <c r="M386" s="7">
        <v>69</v>
      </c>
      <c r="N386" s="40">
        <v>21009</v>
      </c>
      <c r="O386" s="7">
        <v>2</v>
      </c>
      <c r="P386" s="7">
        <v>2</v>
      </c>
      <c r="Q386" s="40">
        <v>407</v>
      </c>
      <c r="R386" s="7">
        <v>2935</v>
      </c>
      <c r="S386" s="269">
        <v>10627050</v>
      </c>
      <c r="T386" s="269"/>
      <c r="U386" s="60"/>
    </row>
    <row r="387" spans="1:21" s="1" customFormat="1" ht="15" customHeight="1">
      <c r="A387" s="60"/>
      <c r="B387" s="6" t="s">
        <v>2502</v>
      </c>
      <c r="C387" s="268">
        <v>5020</v>
      </c>
      <c r="D387" s="268"/>
      <c r="E387" s="7">
        <v>35861</v>
      </c>
      <c r="F387" s="40">
        <v>16533463</v>
      </c>
      <c r="G387" s="7">
        <v>220</v>
      </c>
      <c r="H387" s="7">
        <v>3570</v>
      </c>
      <c r="I387" s="269">
        <v>1376195.08</v>
      </c>
      <c r="J387" s="269"/>
      <c r="K387" s="7">
        <v>212</v>
      </c>
      <c r="L387" s="7">
        <v>161</v>
      </c>
      <c r="M387" s="7">
        <v>274</v>
      </c>
      <c r="N387" s="40">
        <v>60227</v>
      </c>
      <c r="O387" s="7">
        <v>12</v>
      </c>
      <c r="P387" s="7">
        <v>13</v>
      </c>
      <c r="Q387" s="40">
        <v>2675</v>
      </c>
      <c r="R387" s="7">
        <v>5193</v>
      </c>
      <c r="S387" s="269">
        <v>16596365</v>
      </c>
      <c r="T387" s="269"/>
      <c r="U387" s="60"/>
    </row>
    <row r="388" spans="1:21" s="1" customFormat="1" ht="15" customHeight="1">
      <c r="A388" s="60"/>
      <c r="B388" s="6" t="s">
        <v>2503</v>
      </c>
      <c r="C388" s="268">
        <v>3861</v>
      </c>
      <c r="D388" s="268"/>
      <c r="E388" s="7">
        <v>19587</v>
      </c>
      <c r="F388" s="40">
        <v>7602555</v>
      </c>
      <c r="G388" s="7">
        <v>142</v>
      </c>
      <c r="H388" s="7">
        <v>1306</v>
      </c>
      <c r="I388" s="269">
        <v>507561.61</v>
      </c>
      <c r="J388" s="269"/>
      <c r="K388" s="7">
        <v>154</v>
      </c>
      <c r="L388" s="7">
        <v>464</v>
      </c>
      <c r="M388" s="7">
        <v>851</v>
      </c>
      <c r="N388" s="40">
        <v>181147</v>
      </c>
      <c r="O388" s="7">
        <v>14</v>
      </c>
      <c r="P388" s="7">
        <v>14</v>
      </c>
      <c r="Q388" s="40">
        <v>2836</v>
      </c>
      <c r="R388" s="7">
        <v>4339</v>
      </c>
      <c r="S388" s="269">
        <v>7786538</v>
      </c>
      <c r="T388" s="269"/>
      <c r="U388" s="60"/>
    </row>
    <row r="389" spans="1:21" s="1" customFormat="1" ht="15" customHeight="1">
      <c r="A389" s="60"/>
      <c r="B389" s="6" t="s">
        <v>2504</v>
      </c>
      <c r="C389" s="268">
        <v>70476</v>
      </c>
      <c r="D389" s="268"/>
      <c r="E389" s="7">
        <v>220660</v>
      </c>
      <c r="F389" s="40">
        <v>54812475</v>
      </c>
      <c r="G389" s="7">
        <v>300</v>
      </c>
      <c r="H389" s="7">
        <v>1352</v>
      </c>
      <c r="I389" s="269">
        <v>-1849.570000000007</v>
      </c>
      <c r="J389" s="269"/>
      <c r="K389" s="7">
        <v>405</v>
      </c>
      <c r="L389" s="7">
        <v>342</v>
      </c>
      <c r="M389" s="7">
        <v>342</v>
      </c>
      <c r="N389" s="40">
        <v>69252</v>
      </c>
      <c r="O389" s="7">
        <v>2</v>
      </c>
      <c r="P389" s="7">
        <v>2</v>
      </c>
      <c r="Q389" s="40">
        <v>406</v>
      </c>
      <c r="R389" s="7">
        <v>70820</v>
      </c>
      <c r="S389" s="269">
        <v>54882133</v>
      </c>
      <c r="T389" s="269"/>
      <c r="U389" s="60"/>
    </row>
    <row r="390" spans="1:21" s="1" customFormat="1" ht="15" customHeight="1">
      <c r="A390" s="60"/>
      <c r="B390" s="6" t="s">
        <v>2505</v>
      </c>
      <c r="C390" s="268">
        <v>210</v>
      </c>
      <c r="D390" s="268"/>
      <c r="E390" s="7">
        <v>2234</v>
      </c>
      <c r="F390" s="40">
        <v>2494049</v>
      </c>
      <c r="G390" s="7">
        <v>5</v>
      </c>
      <c r="H390" s="7">
        <v>84</v>
      </c>
      <c r="I390" s="269">
        <v>42004.2</v>
      </c>
      <c r="J390" s="269"/>
      <c r="K390" s="7">
        <v>9</v>
      </c>
      <c r="L390" s="7"/>
      <c r="M390" s="7"/>
      <c r="N390" s="40"/>
      <c r="O390" s="7"/>
      <c r="P390" s="7"/>
      <c r="Q390" s="40"/>
      <c r="R390" s="7">
        <v>210</v>
      </c>
      <c r="S390" s="269">
        <v>2494049</v>
      </c>
      <c r="T390" s="269"/>
      <c r="U390" s="60"/>
    </row>
    <row r="391" spans="1:21" s="1" customFormat="1" ht="15" customHeight="1">
      <c r="A391" s="60"/>
      <c r="B391" s="6" t="s">
        <v>2506</v>
      </c>
      <c r="C391" s="268">
        <v>30</v>
      </c>
      <c r="D391" s="268"/>
      <c r="E391" s="7">
        <v>172</v>
      </c>
      <c r="F391" s="40">
        <v>160002</v>
      </c>
      <c r="G391" s="7"/>
      <c r="H391" s="7">
        <v>0</v>
      </c>
      <c r="I391" s="269"/>
      <c r="J391" s="269"/>
      <c r="K391" s="7"/>
      <c r="L391" s="7"/>
      <c r="M391" s="7"/>
      <c r="N391" s="40"/>
      <c r="O391" s="7"/>
      <c r="P391" s="7"/>
      <c r="Q391" s="40"/>
      <c r="R391" s="7">
        <v>30</v>
      </c>
      <c r="S391" s="269">
        <v>160002</v>
      </c>
      <c r="T391" s="269"/>
      <c r="U391" s="60"/>
    </row>
    <row r="392" spans="1:21" s="1" customFormat="1" ht="15" customHeight="1">
      <c r="A392" s="60"/>
      <c r="B392" s="6" t="s">
        <v>2507</v>
      </c>
      <c r="C392" s="268">
        <v>527</v>
      </c>
      <c r="D392" s="268"/>
      <c r="E392" s="7">
        <v>4339</v>
      </c>
      <c r="F392" s="40">
        <v>2437609</v>
      </c>
      <c r="G392" s="7">
        <v>32</v>
      </c>
      <c r="H392" s="7">
        <v>505</v>
      </c>
      <c r="I392" s="269">
        <v>169731.26</v>
      </c>
      <c r="J392" s="269"/>
      <c r="K392" s="7">
        <v>13</v>
      </c>
      <c r="L392" s="7">
        <v>259</v>
      </c>
      <c r="M392" s="7">
        <v>259</v>
      </c>
      <c r="N392" s="40">
        <v>826146</v>
      </c>
      <c r="O392" s="7">
        <v>313</v>
      </c>
      <c r="P392" s="7">
        <v>315</v>
      </c>
      <c r="Q392" s="40">
        <v>1003261</v>
      </c>
      <c r="R392" s="7">
        <v>1099</v>
      </c>
      <c r="S392" s="269">
        <v>4267016</v>
      </c>
      <c r="T392" s="269"/>
      <c r="U392" s="60"/>
    </row>
    <row r="393" spans="1:21" s="1" customFormat="1" ht="15" customHeight="1">
      <c r="A393" s="60"/>
      <c r="B393" s="6" t="s">
        <v>2508</v>
      </c>
      <c r="C393" s="268">
        <v>5044</v>
      </c>
      <c r="D393" s="268"/>
      <c r="E393" s="7">
        <v>53034</v>
      </c>
      <c r="F393" s="40">
        <v>8750031</v>
      </c>
      <c r="G393" s="7">
        <v>123</v>
      </c>
      <c r="H393" s="7">
        <v>1079</v>
      </c>
      <c r="I393" s="269">
        <v>79022.13</v>
      </c>
      <c r="J393" s="269"/>
      <c r="K393" s="7">
        <v>77</v>
      </c>
      <c r="L393" s="7">
        <v>579</v>
      </c>
      <c r="M393" s="7">
        <v>845</v>
      </c>
      <c r="N393" s="40">
        <v>160352</v>
      </c>
      <c r="O393" s="7">
        <v>341</v>
      </c>
      <c r="P393" s="7">
        <v>895</v>
      </c>
      <c r="Q393" s="40">
        <v>148717</v>
      </c>
      <c r="R393" s="7">
        <v>5964</v>
      </c>
      <c r="S393" s="269">
        <v>9059100</v>
      </c>
      <c r="T393" s="269"/>
      <c r="U393" s="60"/>
    </row>
    <row r="394" spans="1:21" s="1" customFormat="1" ht="15" customHeight="1">
      <c r="A394" s="60"/>
      <c r="B394" s="6" t="s">
        <v>2509</v>
      </c>
      <c r="C394" s="268">
        <v>234</v>
      </c>
      <c r="D394" s="268"/>
      <c r="E394" s="7">
        <v>1677</v>
      </c>
      <c r="F394" s="40">
        <v>548997</v>
      </c>
      <c r="G394" s="7">
        <v>7</v>
      </c>
      <c r="H394" s="7">
        <v>110</v>
      </c>
      <c r="I394" s="269">
        <v>20238.64</v>
      </c>
      <c r="J394" s="269"/>
      <c r="K394" s="7">
        <v>5</v>
      </c>
      <c r="L394" s="7">
        <v>85</v>
      </c>
      <c r="M394" s="7">
        <v>142</v>
      </c>
      <c r="N394" s="40">
        <v>35676</v>
      </c>
      <c r="O394" s="7">
        <v>56</v>
      </c>
      <c r="P394" s="7">
        <v>148</v>
      </c>
      <c r="Q394" s="40">
        <v>37515</v>
      </c>
      <c r="R394" s="7">
        <v>375</v>
      </c>
      <c r="S394" s="269">
        <v>622188</v>
      </c>
      <c r="T394" s="269"/>
      <c r="U394" s="60"/>
    </row>
    <row r="395" spans="1:21" s="1" customFormat="1" ht="15" customHeight="1">
      <c r="A395" s="60"/>
      <c r="B395" s="6" t="s">
        <v>2510</v>
      </c>
      <c r="C395" s="268">
        <v>1158</v>
      </c>
      <c r="D395" s="268"/>
      <c r="E395" s="7">
        <v>9816</v>
      </c>
      <c r="F395" s="40">
        <v>4071250</v>
      </c>
      <c r="G395" s="7">
        <v>40</v>
      </c>
      <c r="H395" s="7">
        <v>495</v>
      </c>
      <c r="I395" s="269">
        <v>126628.79999999999</v>
      </c>
      <c r="J395" s="269"/>
      <c r="K395" s="7">
        <v>66</v>
      </c>
      <c r="L395" s="7">
        <v>195</v>
      </c>
      <c r="M395" s="7">
        <v>315</v>
      </c>
      <c r="N395" s="40">
        <v>100375</v>
      </c>
      <c r="O395" s="7">
        <v>88</v>
      </c>
      <c r="P395" s="7">
        <v>252</v>
      </c>
      <c r="Q395" s="40">
        <v>73562</v>
      </c>
      <c r="R395" s="7">
        <v>1441</v>
      </c>
      <c r="S395" s="269">
        <v>4245187</v>
      </c>
      <c r="T395" s="269"/>
      <c r="U395" s="60"/>
    </row>
    <row r="396" spans="1:21" s="1" customFormat="1" ht="15" customHeight="1">
      <c r="A396" s="60"/>
      <c r="B396" s="6" t="s">
        <v>2511</v>
      </c>
      <c r="C396" s="268">
        <v>234</v>
      </c>
      <c r="D396" s="268"/>
      <c r="E396" s="7">
        <v>2604</v>
      </c>
      <c r="F396" s="40">
        <v>875577</v>
      </c>
      <c r="G396" s="7">
        <v>56</v>
      </c>
      <c r="H396" s="7">
        <v>508</v>
      </c>
      <c r="I396" s="269">
        <v>107734.94</v>
      </c>
      <c r="J396" s="269"/>
      <c r="K396" s="7">
        <v>7</v>
      </c>
      <c r="L396" s="7">
        <v>17</v>
      </c>
      <c r="M396" s="7">
        <v>27</v>
      </c>
      <c r="N396" s="40">
        <v>7166</v>
      </c>
      <c r="O396" s="7">
        <v>23</v>
      </c>
      <c r="P396" s="7">
        <v>31</v>
      </c>
      <c r="Q396" s="40">
        <v>8757</v>
      </c>
      <c r="R396" s="7">
        <v>274</v>
      </c>
      <c r="S396" s="269">
        <v>891500</v>
      </c>
      <c r="T396" s="269"/>
      <c r="U396" s="60"/>
    </row>
    <row r="397" spans="1:21" s="1" customFormat="1" ht="15" customHeight="1">
      <c r="A397" s="60"/>
      <c r="B397" s="6" t="s">
        <v>2512</v>
      </c>
      <c r="C397" s="268">
        <v>685</v>
      </c>
      <c r="D397" s="268"/>
      <c r="E397" s="7">
        <v>5520</v>
      </c>
      <c r="F397" s="40">
        <v>1575340</v>
      </c>
      <c r="G397" s="7">
        <v>20</v>
      </c>
      <c r="H397" s="7">
        <v>120</v>
      </c>
      <c r="I397" s="269">
        <v>20597.760000000002</v>
      </c>
      <c r="J397" s="269"/>
      <c r="K397" s="7">
        <v>13</v>
      </c>
      <c r="L397" s="7">
        <v>176</v>
      </c>
      <c r="M397" s="7">
        <v>266</v>
      </c>
      <c r="N397" s="40">
        <v>83406</v>
      </c>
      <c r="O397" s="7">
        <v>155</v>
      </c>
      <c r="P397" s="7">
        <v>230</v>
      </c>
      <c r="Q397" s="40">
        <v>51273</v>
      </c>
      <c r="R397" s="7">
        <v>1016</v>
      </c>
      <c r="S397" s="269">
        <v>1710019</v>
      </c>
      <c r="T397" s="269"/>
      <c r="U397" s="60"/>
    </row>
    <row r="398" spans="1:21" s="1" customFormat="1" ht="15" customHeight="1">
      <c r="A398" s="60"/>
      <c r="B398" s="6" t="s">
        <v>2513</v>
      </c>
      <c r="C398" s="268">
        <v>427</v>
      </c>
      <c r="D398" s="268"/>
      <c r="E398" s="7">
        <v>7583</v>
      </c>
      <c r="F398" s="40">
        <v>3158154</v>
      </c>
      <c r="G398" s="7">
        <v>111</v>
      </c>
      <c r="H398" s="7">
        <v>1558</v>
      </c>
      <c r="I398" s="269">
        <v>379056.54999999993</v>
      </c>
      <c r="J398" s="269"/>
      <c r="K398" s="7">
        <v>16</v>
      </c>
      <c r="L398" s="7">
        <v>27</v>
      </c>
      <c r="M398" s="7">
        <v>27</v>
      </c>
      <c r="N398" s="40">
        <v>54125</v>
      </c>
      <c r="O398" s="7">
        <v>15</v>
      </c>
      <c r="P398" s="7">
        <v>15</v>
      </c>
      <c r="Q398" s="40">
        <v>30891</v>
      </c>
      <c r="R398" s="7">
        <v>469</v>
      </c>
      <c r="S398" s="269">
        <v>3243170</v>
      </c>
      <c r="T398" s="269"/>
      <c r="U398" s="60"/>
    </row>
    <row r="399" spans="1:21" s="1" customFormat="1" ht="15" customHeight="1">
      <c r="A399" s="60"/>
      <c r="B399" s="6" t="s">
        <v>2514</v>
      </c>
      <c r="C399" s="268">
        <v>967</v>
      </c>
      <c r="D399" s="268"/>
      <c r="E399" s="7">
        <v>7412</v>
      </c>
      <c r="F399" s="40">
        <v>2950792</v>
      </c>
      <c r="G399" s="7">
        <v>21</v>
      </c>
      <c r="H399" s="7">
        <v>298</v>
      </c>
      <c r="I399" s="269">
        <v>43472.25</v>
      </c>
      <c r="J399" s="269"/>
      <c r="K399" s="7">
        <v>25</v>
      </c>
      <c r="L399" s="7">
        <v>515</v>
      </c>
      <c r="M399" s="7">
        <v>515</v>
      </c>
      <c r="N399" s="40">
        <v>1131550</v>
      </c>
      <c r="O399" s="7">
        <v>624</v>
      </c>
      <c r="P399" s="7">
        <v>638</v>
      </c>
      <c r="Q399" s="40">
        <v>1430999</v>
      </c>
      <c r="R399" s="7">
        <v>2106</v>
      </c>
      <c r="S399" s="269">
        <v>5513341</v>
      </c>
      <c r="T399" s="269"/>
      <c r="U399" s="60"/>
    </row>
    <row r="400" spans="1:21" s="1" customFormat="1" ht="15" customHeight="1">
      <c r="A400" s="60"/>
      <c r="B400" s="6" t="s">
        <v>2515</v>
      </c>
      <c r="C400" s="268">
        <v>1815</v>
      </c>
      <c r="D400" s="268"/>
      <c r="E400" s="7">
        <v>30048</v>
      </c>
      <c r="F400" s="40">
        <v>9243839</v>
      </c>
      <c r="G400" s="7">
        <v>589</v>
      </c>
      <c r="H400" s="7">
        <v>7520</v>
      </c>
      <c r="I400" s="269">
        <v>1612536.6800000002</v>
      </c>
      <c r="J400" s="269"/>
      <c r="K400" s="7">
        <v>154</v>
      </c>
      <c r="L400" s="7">
        <v>90</v>
      </c>
      <c r="M400" s="7">
        <v>149</v>
      </c>
      <c r="N400" s="40">
        <v>131554</v>
      </c>
      <c r="O400" s="7">
        <v>144</v>
      </c>
      <c r="P400" s="7">
        <v>666</v>
      </c>
      <c r="Q400" s="40">
        <v>198876</v>
      </c>
      <c r="R400" s="7">
        <v>2049</v>
      </c>
      <c r="S400" s="269">
        <v>9574269</v>
      </c>
      <c r="T400" s="269"/>
      <c r="U400" s="60"/>
    </row>
    <row r="401" spans="1:21" s="1" customFormat="1" ht="15" customHeight="1">
      <c r="A401" s="60"/>
      <c r="B401" s="6" t="s">
        <v>2516</v>
      </c>
      <c r="C401" s="268">
        <v>1280</v>
      </c>
      <c r="D401" s="268"/>
      <c r="E401" s="7">
        <v>16214</v>
      </c>
      <c r="F401" s="40">
        <v>3624869</v>
      </c>
      <c r="G401" s="7">
        <v>90</v>
      </c>
      <c r="H401" s="7">
        <v>855</v>
      </c>
      <c r="I401" s="269">
        <v>132304.81</v>
      </c>
      <c r="J401" s="269"/>
      <c r="K401" s="7">
        <v>124</v>
      </c>
      <c r="L401" s="7">
        <v>257</v>
      </c>
      <c r="M401" s="7">
        <v>404</v>
      </c>
      <c r="N401" s="40">
        <v>152507</v>
      </c>
      <c r="O401" s="7">
        <v>378</v>
      </c>
      <c r="P401" s="7">
        <v>1301</v>
      </c>
      <c r="Q401" s="40">
        <v>249651</v>
      </c>
      <c r="R401" s="7">
        <v>1915</v>
      </c>
      <c r="S401" s="269">
        <v>4027027</v>
      </c>
      <c r="T401" s="269"/>
      <c r="U401" s="60"/>
    </row>
    <row r="402" spans="1:21" s="1" customFormat="1" ht="15" customHeight="1">
      <c r="A402" s="60"/>
      <c r="B402" s="6" t="s">
        <v>2517</v>
      </c>
      <c r="C402" s="268">
        <v>132</v>
      </c>
      <c r="D402" s="268"/>
      <c r="E402" s="7">
        <v>2390</v>
      </c>
      <c r="F402" s="40">
        <v>651834</v>
      </c>
      <c r="G402" s="7">
        <v>18</v>
      </c>
      <c r="H402" s="7">
        <v>414</v>
      </c>
      <c r="I402" s="269">
        <v>84727.41</v>
      </c>
      <c r="J402" s="269"/>
      <c r="K402" s="7">
        <v>8</v>
      </c>
      <c r="L402" s="7">
        <v>22</v>
      </c>
      <c r="M402" s="7">
        <v>34</v>
      </c>
      <c r="N402" s="40">
        <v>10651</v>
      </c>
      <c r="O402" s="7">
        <v>30</v>
      </c>
      <c r="P402" s="7">
        <v>104</v>
      </c>
      <c r="Q402" s="40">
        <v>33807</v>
      </c>
      <c r="R402" s="7">
        <v>184</v>
      </c>
      <c r="S402" s="269">
        <v>696292</v>
      </c>
      <c r="T402" s="269"/>
      <c r="U402" s="60"/>
    </row>
    <row r="403" spans="1:21" s="1" customFormat="1" ht="15" customHeight="1">
      <c r="A403" s="60"/>
      <c r="B403" s="6" t="s">
        <v>2518</v>
      </c>
      <c r="C403" s="268">
        <v>351</v>
      </c>
      <c r="D403" s="268"/>
      <c r="E403" s="7">
        <v>5030</v>
      </c>
      <c r="F403" s="40">
        <v>3201815</v>
      </c>
      <c r="G403" s="7">
        <v>80</v>
      </c>
      <c r="H403" s="7">
        <v>1183</v>
      </c>
      <c r="I403" s="269">
        <v>356450.63</v>
      </c>
      <c r="J403" s="269"/>
      <c r="K403" s="7">
        <v>5</v>
      </c>
      <c r="L403" s="7">
        <v>7</v>
      </c>
      <c r="M403" s="7">
        <v>7</v>
      </c>
      <c r="N403" s="40">
        <v>19548</v>
      </c>
      <c r="O403" s="7">
        <v>2</v>
      </c>
      <c r="P403" s="7">
        <v>2</v>
      </c>
      <c r="Q403" s="40">
        <v>4758</v>
      </c>
      <c r="R403" s="7">
        <v>360</v>
      </c>
      <c r="S403" s="269">
        <v>3226121</v>
      </c>
      <c r="T403" s="269"/>
      <c r="U403" s="60"/>
    </row>
    <row r="404" spans="1:21" s="1" customFormat="1" ht="15" customHeight="1">
      <c r="A404" s="60"/>
      <c r="B404" s="6" t="s">
        <v>2519</v>
      </c>
      <c r="C404" s="268">
        <v>803</v>
      </c>
      <c r="D404" s="268"/>
      <c r="E404" s="7">
        <v>5323</v>
      </c>
      <c r="F404" s="40">
        <v>3496418</v>
      </c>
      <c r="G404" s="7">
        <v>5</v>
      </c>
      <c r="H404" s="7">
        <v>34</v>
      </c>
      <c r="I404" s="269">
        <v>8018.3299999999981</v>
      </c>
      <c r="J404" s="269"/>
      <c r="K404" s="7">
        <v>25</v>
      </c>
      <c r="L404" s="7">
        <v>80</v>
      </c>
      <c r="M404" s="7">
        <v>80</v>
      </c>
      <c r="N404" s="40">
        <v>222817</v>
      </c>
      <c r="O404" s="7">
        <v>17</v>
      </c>
      <c r="P404" s="7">
        <v>17</v>
      </c>
      <c r="Q404" s="40">
        <v>49479</v>
      </c>
      <c r="R404" s="7">
        <v>900</v>
      </c>
      <c r="S404" s="269">
        <v>3768714</v>
      </c>
      <c r="T404" s="269"/>
      <c r="U404" s="60"/>
    </row>
    <row r="405" spans="1:21" s="1" customFormat="1" ht="15" customHeight="1">
      <c r="A405" s="60"/>
      <c r="B405" s="6" t="s">
        <v>2520</v>
      </c>
      <c r="C405" s="268">
        <v>3091</v>
      </c>
      <c r="D405" s="268"/>
      <c r="E405" s="7">
        <v>13984</v>
      </c>
      <c r="F405" s="40">
        <v>12944792</v>
      </c>
      <c r="G405" s="7">
        <v>115</v>
      </c>
      <c r="H405" s="7">
        <v>1525</v>
      </c>
      <c r="I405" s="269">
        <v>427314.02</v>
      </c>
      <c r="J405" s="269"/>
      <c r="K405" s="7">
        <v>51</v>
      </c>
      <c r="L405" s="7">
        <v>1390</v>
      </c>
      <c r="M405" s="7">
        <v>1390</v>
      </c>
      <c r="N405" s="40">
        <v>4037625</v>
      </c>
      <c r="O405" s="7">
        <v>2088</v>
      </c>
      <c r="P405" s="7">
        <v>2216</v>
      </c>
      <c r="Q405" s="40">
        <v>6148686</v>
      </c>
      <c r="R405" s="7">
        <v>6569</v>
      </c>
      <c r="S405" s="269">
        <v>23131103</v>
      </c>
      <c r="T405" s="269"/>
      <c r="U405" s="60"/>
    </row>
    <row r="406" spans="1:21" s="1" customFormat="1" ht="15" customHeight="1">
      <c r="A406" s="60"/>
      <c r="B406" s="6" t="s">
        <v>2521</v>
      </c>
      <c r="C406" s="268">
        <v>72</v>
      </c>
      <c r="D406" s="268"/>
      <c r="E406" s="7">
        <v>192</v>
      </c>
      <c r="F406" s="40">
        <v>546270</v>
      </c>
      <c r="G406" s="7"/>
      <c r="H406" s="7">
        <v>0</v>
      </c>
      <c r="I406" s="269"/>
      <c r="J406" s="269"/>
      <c r="K406" s="7"/>
      <c r="L406" s="7">
        <v>3</v>
      </c>
      <c r="M406" s="7">
        <v>3</v>
      </c>
      <c r="N406" s="40">
        <v>22524</v>
      </c>
      <c r="O406" s="7"/>
      <c r="P406" s="7"/>
      <c r="Q406" s="40"/>
      <c r="R406" s="7">
        <v>75</v>
      </c>
      <c r="S406" s="269">
        <v>568794</v>
      </c>
      <c r="T406" s="269"/>
      <c r="U406" s="60"/>
    </row>
    <row r="407" spans="1:21" s="1" customFormat="1" ht="15" customHeight="1">
      <c r="A407" s="60"/>
      <c r="B407" s="6" t="s">
        <v>2522</v>
      </c>
      <c r="C407" s="268">
        <v>2415</v>
      </c>
      <c r="D407" s="268"/>
      <c r="E407" s="7">
        <v>25585</v>
      </c>
      <c r="F407" s="40">
        <v>10310537</v>
      </c>
      <c r="G407" s="7">
        <v>123</v>
      </c>
      <c r="H407" s="7">
        <v>1290</v>
      </c>
      <c r="I407" s="269">
        <v>248966.25</v>
      </c>
      <c r="J407" s="269"/>
      <c r="K407" s="7"/>
      <c r="L407" s="7">
        <v>232</v>
      </c>
      <c r="M407" s="7">
        <v>299</v>
      </c>
      <c r="N407" s="40">
        <v>165099</v>
      </c>
      <c r="O407" s="7">
        <v>96</v>
      </c>
      <c r="P407" s="7">
        <v>110</v>
      </c>
      <c r="Q407" s="40">
        <v>46904</v>
      </c>
      <c r="R407" s="7">
        <v>2743</v>
      </c>
      <c r="S407" s="269">
        <v>10522540</v>
      </c>
      <c r="T407" s="269"/>
      <c r="U407" s="60"/>
    </row>
    <row r="408" spans="1:21" s="1" customFormat="1" ht="15" customHeight="1">
      <c r="A408" s="60"/>
      <c r="B408" s="6" t="s">
        <v>2523</v>
      </c>
      <c r="C408" s="268">
        <v>10123</v>
      </c>
      <c r="D408" s="268"/>
      <c r="E408" s="7">
        <v>58673</v>
      </c>
      <c r="F408" s="40">
        <v>25033766</v>
      </c>
      <c r="G408" s="7">
        <v>1064</v>
      </c>
      <c r="H408" s="7">
        <v>8403</v>
      </c>
      <c r="I408" s="269">
        <v>1957601.9500000002</v>
      </c>
      <c r="J408" s="269"/>
      <c r="K408" s="7"/>
      <c r="L408" s="7">
        <v>623</v>
      </c>
      <c r="M408" s="7">
        <v>624</v>
      </c>
      <c r="N408" s="40">
        <v>261983</v>
      </c>
      <c r="O408" s="7">
        <v>2944</v>
      </c>
      <c r="P408" s="7">
        <v>7286</v>
      </c>
      <c r="Q408" s="40">
        <v>2970393</v>
      </c>
      <c r="R408" s="7">
        <v>13690</v>
      </c>
      <c r="S408" s="269">
        <v>28266142</v>
      </c>
      <c r="T408" s="269"/>
      <c r="U408" s="60"/>
    </row>
    <row r="409" spans="1:21" s="1" customFormat="1" ht="15" customHeight="1">
      <c r="A409" s="60"/>
      <c r="B409" s="6" t="s">
        <v>2524</v>
      </c>
      <c r="C409" s="268">
        <v>578</v>
      </c>
      <c r="D409" s="268"/>
      <c r="E409" s="7">
        <v>5096</v>
      </c>
      <c r="F409" s="40">
        <v>880336</v>
      </c>
      <c r="G409" s="7">
        <v>43</v>
      </c>
      <c r="H409" s="7">
        <v>356</v>
      </c>
      <c r="I409" s="269">
        <v>46379.26</v>
      </c>
      <c r="J409" s="269"/>
      <c r="K409" s="7">
        <v>23</v>
      </c>
      <c r="L409" s="7">
        <v>443</v>
      </c>
      <c r="M409" s="7">
        <v>594</v>
      </c>
      <c r="N409" s="40">
        <v>112127</v>
      </c>
      <c r="O409" s="7">
        <v>672</v>
      </c>
      <c r="P409" s="7">
        <v>1053</v>
      </c>
      <c r="Q409" s="40">
        <v>151079</v>
      </c>
      <c r="R409" s="7">
        <v>1693</v>
      </c>
      <c r="S409" s="269">
        <v>1143542</v>
      </c>
      <c r="T409" s="269"/>
      <c r="U409" s="60"/>
    </row>
    <row r="410" spans="1:21" s="1" customFormat="1" ht="15" customHeight="1">
      <c r="A410" s="60"/>
      <c r="B410" s="6" t="s">
        <v>2525</v>
      </c>
      <c r="C410" s="268">
        <v>214</v>
      </c>
      <c r="D410" s="268"/>
      <c r="E410" s="7">
        <v>2220</v>
      </c>
      <c r="F410" s="40">
        <v>386459</v>
      </c>
      <c r="G410" s="7">
        <v>56</v>
      </c>
      <c r="H410" s="7">
        <v>508</v>
      </c>
      <c r="I410" s="269">
        <v>76464.84</v>
      </c>
      <c r="J410" s="269"/>
      <c r="K410" s="7">
        <v>4</v>
      </c>
      <c r="L410" s="7">
        <v>312</v>
      </c>
      <c r="M410" s="7">
        <v>393</v>
      </c>
      <c r="N410" s="40">
        <v>73353</v>
      </c>
      <c r="O410" s="7">
        <v>365</v>
      </c>
      <c r="P410" s="7">
        <v>367</v>
      </c>
      <c r="Q410" s="40">
        <v>64616</v>
      </c>
      <c r="R410" s="7">
        <v>891</v>
      </c>
      <c r="S410" s="269">
        <v>524428</v>
      </c>
      <c r="T410" s="269"/>
      <c r="U410" s="60"/>
    </row>
    <row r="411" spans="1:21" s="1" customFormat="1" ht="15" customHeight="1">
      <c r="A411" s="60"/>
      <c r="B411" s="6" t="s">
        <v>2526</v>
      </c>
      <c r="C411" s="268">
        <v>258</v>
      </c>
      <c r="D411" s="268"/>
      <c r="E411" s="7">
        <v>3152</v>
      </c>
      <c r="F411" s="40">
        <v>828627</v>
      </c>
      <c r="G411" s="7">
        <v>62</v>
      </c>
      <c r="H411" s="7">
        <v>513</v>
      </c>
      <c r="I411" s="269">
        <v>80051</v>
      </c>
      <c r="J411" s="269"/>
      <c r="K411" s="7">
        <v>11</v>
      </c>
      <c r="L411" s="7">
        <v>16</v>
      </c>
      <c r="M411" s="7">
        <v>29</v>
      </c>
      <c r="N411" s="40">
        <v>11001</v>
      </c>
      <c r="O411" s="7">
        <v>22</v>
      </c>
      <c r="P411" s="7">
        <v>22</v>
      </c>
      <c r="Q411" s="40">
        <v>4947</v>
      </c>
      <c r="R411" s="7">
        <v>296</v>
      </c>
      <c r="S411" s="269">
        <v>844575</v>
      </c>
      <c r="T411" s="269"/>
      <c r="U411" s="60"/>
    </row>
    <row r="412" spans="1:21" s="1" customFormat="1" ht="15" customHeight="1">
      <c r="A412" s="60"/>
      <c r="B412" s="6" t="s">
        <v>2527</v>
      </c>
      <c r="C412" s="268">
        <v>264</v>
      </c>
      <c r="D412" s="268"/>
      <c r="E412" s="7">
        <v>2557</v>
      </c>
      <c r="F412" s="40">
        <v>631210</v>
      </c>
      <c r="G412" s="7">
        <v>3</v>
      </c>
      <c r="H412" s="7">
        <v>28</v>
      </c>
      <c r="I412" s="269">
        <v>3053.4799999999996</v>
      </c>
      <c r="J412" s="269"/>
      <c r="K412" s="7">
        <v>5</v>
      </c>
      <c r="L412" s="7">
        <v>68</v>
      </c>
      <c r="M412" s="7">
        <v>103</v>
      </c>
      <c r="N412" s="40">
        <v>33030</v>
      </c>
      <c r="O412" s="7">
        <v>82</v>
      </c>
      <c r="P412" s="7">
        <v>91</v>
      </c>
      <c r="Q412" s="40">
        <v>14063</v>
      </c>
      <c r="R412" s="7">
        <v>414</v>
      </c>
      <c r="S412" s="269">
        <v>678303</v>
      </c>
      <c r="T412" s="269"/>
      <c r="U412" s="60"/>
    </row>
    <row r="413" spans="1:21" s="1" customFormat="1" ht="15" customHeight="1">
      <c r="A413" s="60"/>
      <c r="B413" s="6" t="s">
        <v>2528</v>
      </c>
      <c r="C413" s="268">
        <v>206</v>
      </c>
      <c r="D413" s="268"/>
      <c r="E413" s="7">
        <v>1939</v>
      </c>
      <c r="F413" s="40">
        <v>664030</v>
      </c>
      <c r="G413" s="7">
        <v>7</v>
      </c>
      <c r="H413" s="7">
        <v>184</v>
      </c>
      <c r="I413" s="269">
        <v>39998.949999999997</v>
      </c>
      <c r="J413" s="269"/>
      <c r="K413" s="7">
        <v>6</v>
      </c>
      <c r="L413" s="7">
        <v>25</v>
      </c>
      <c r="M413" s="7">
        <v>48</v>
      </c>
      <c r="N413" s="40">
        <v>10403</v>
      </c>
      <c r="O413" s="7">
        <v>3</v>
      </c>
      <c r="P413" s="7">
        <v>3</v>
      </c>
      <c r="Q413" s="40">
        <v>652</v>
      </c>
      <c r="R413" s="7">
        <v>234</v>
      </c>
      <c r="S413" s="269">
        <v>675085</v>
      </c>
      <c r="T413" s="269"/>
      <c r="U413" s="60"/>
    </row>
    <row r="414" spans="1:21" s="1" customFormat="1" ht="15" customHeight="1">
      <c r="A414" s="60"/>
      <c r="B414" s="6" t="s">
        <v>2529</v>
      </c>
      <c r="C414" s="268">
        <v>564</v>
      </c>
      <c r="D414" s="268"/>
      <c r="E414" s="7">
        <v>6396</v>
      </c>
      <c r="F414" s="40">
        <v>1917248</v>
      </c>
      <c r="G414" s="7">
        <v>24</v>
      </c>
      <c r="H414" s="7">
        <v>450</v>
      </c>
      <c r="I414" s="269">
        <v>81578.849999999991</v>
      </c>
      <c r="J414" s="269"/>
      <c r="K414" s="7">
        <v>27</v>
      </c>
      <c r="L414" s="7">
        <v>46</v>
      </c>
      <c r="M414" s="7">
        <v>74</v>
      </c>
      <c r="N414" s="40">
        <v>23708</v>
      </c>
      <c r="O414" s="7">
        <v>12</v>
      </c>
      <c r="P414" s="7">
        <v>65</v>
      </c>
      <c r="Q414" s="40">
        <v>15517</v>
      </c>
      <c r="R414" s="7">
        <v>622</v>
      </c>
      <c r="S414" s="269">
        <v>1956473</v>
      </c>
      <c r="T414" s="269"/>
      <c r="U414" s="60"/>
    </row>
    <row r="415" spans="1:21" s="1" customFormat="1" ht="15" customHeight="1">
      <c r="A415" s="60"/>
      <c r="B415" s="6" t="s">
        <v>2530</v>
      </c>
      <c r="C415" s="268">
        <v>644</v>
      </c>
      <c r="D415" s="268"/>
      <c r="E415" s="7">
        <v>5992</v>
      </c>
      <c r="F415" s="40">
        <v>1883565</v>
      </c>
      <c r="G415" s="7">
        <v>148</v>
      </c>
      <c r="H415" s="7">
        <v>988</v>
      </c>
      <c r="I415" s="269">
        <v>169871.5</v>
      </c>
      <c r="J415" s="269"/>
      <c r="K415" s="7">
        <v>28</v>
      </c>
      <c r="L415" s="7">
        <v>40</v>
      </c>
      <c r="M415" s="7">
        <v>67</v>
      </c>
      <c r="N415" s="40">
        <v>15622</v>
      </c>
      <c r="O415" s="7"/>
      <c r="P415" s="7"/>
      <c r="Q415" s="40"/>
      <c r="R415" s="7">
        <v>684</v>
      </c>
      <c r="S415" s="269">
        <v>1899187</v>
      </c>
      <c r="T415" s="269"/>
      <c r="U415" s="60"/>
    </row>
    <row r="416" spans="1:21" s="1" customFormat="1" ht="15" customHeight="1">
      <c r="A416" s="60"/>
      <c r="B416" s="6" t="s">
        <v>2531</v>
      </c>
      <c r="C416" s="268">
        <v>853</v>
      </c>
      <c r="D416" s="268"/>
      <c r="E416" s="7">
        <v>6773</v>
      </c>
      <c r="F416" s="40">
        <v>1852991</v>
      </c>
      <c r="G416" s="7">
        <v>20</v>
      </c>
      <c r="H416" s="7">
        <v>127</v>
      </c>
      <c r="I416" s="269">
        <v>19174.46</v>
      </c>
      <c r="J416" s="269"/>
      <c r="K416" s="7">
        <v>11</v>
      </c>
      <c r="L416" s="7">
        <v>101</v>
      </c>
      <c r="M416" s="7">
        <v>168</v>
      </c>
      <c r="N416" s="40">
        <v>41883</v>
      </c>
      <c r="O416" s="7">
        <v>2</v>
      </c>
      <c r="P416" s="7">
        <v>2</v>
      </c>
      <c r="Q416" s="40">
        <v>413</v>
      </c>
      <c r="R416" s="7">
        <v>956</v>
      </c>
      <c r="S416" s="269">
        <v>1895287</v>
      </c>
      <c r="T416" s="269"/>
      <c r="U416" s="60"/>
    </row>
    <row r="417" spans="1:21" s="1" customFormat="1" ht="15" customHeight="1">
      <c r="A417" s="60"/>
      <c r="B417" s="6" t="s">
        <v>2532</v>
      </c>
      <c r="C417" s="268">
        <v>848</v>
      </c>
      <c r="D417" s="268"/>
      <c r="E417" s="7">
        <v>6590</v>
      </c>
      <c r="F417" s="40">
        <v>2027984</v>
      </c>
      <c r="G417" s="7">
        <v>53</v>
      </c>
      <c r="H417" s="7">
        <v>534</v>
      </c>
      <c r="I417" s="269">
        <v>96665.18</v>
      </c>
      <c r="J417" s="269"/>
      <c r="K417" s="7">
        <v>10</v>
      </c>
      <c r="L417" s="7">
        <v>56</v>
      </c>
      <c r="M417" s="7">
        <v>102</v>
      </c>
      <c r="N417" s="40">
        <v>27308</v>
      </c>
      <c r="O417" s="7">
        <v>7</v>
      </c>
      <c r="P417" s="7">
        <v>24</v>
      </c>
      <c r="Q417" s="40">
        <v>5373</v>
      </c>
      <c r="R417" s="7">
        <v>911</v>
      </c>
      <c r="S417" s="269">
        <v>2060665</v>
      </c>
      <c r="T417" s="269"/>
      <c r="U417" s="60"/>
    </row>
    <row r="418" spans="1:21" s="1" customFormat="1" ht="15" customHeight="1">
      <c r="A418" s="60"/>
      <c r="B418" s="6" t="s">
        <v>2533</v>
      </c>
      <c r="C418" s="268">
        <v>2163</v>
      </c>
      <c r="D418" s="268"/>
      <c r="E418" s="7">
        <v>9504</v>
      </c>
      <c r="F418" s="40">
        <v>5304170</v>
      </c>
      <c r="G418" s="7">
        <v>67</v>
      </c>
      <c r="H418" s="7">
        <v>397</v>
      </c>
      <c r="I418" s="269">
        <v>115474.69</v>
      </c>
      <c r="J418" s="269"/>
      <c r="K418" s="7">
        <v>11</v>
      </c>
      <c r="L418" s="7">
        <v>192</v>
      </c>
      <c r="M418" s="7">
        <v>199</v>
      </c>
      <c r="N418" s="40">
        <v>76905</v>
      </c>
      <c r="O418" s="7">
        <v>17</v>
      </c>
      <c r="P418" s="7">
        <v>30</v>
      </c>
      <c r="Q418" s="40">
        <v>11595</v>
      </c>
      <c r="R418" s="7">
        <v>2372</v>
      </c>
      <c r="S418" s="269">
        <v>5392670</v>
      </c>
      <c r="T418" s="269"/>
      <c r="U418" s="60"/>
    </row>
    <row r="419" spans="1:21" s="1" customFormat="1" ht="15" customHeight="1">
      <c r="A419" s="60"/>
      <c r="B419" s="6" t="s">
        <v>2534</v>
      </c>
      <c r="C419" s="268">
        <v>2198</v>
      </c>
      <c r="D419" s="268"/>
      <c r="E419" s="7">
        <v>27219</v>
      </c>
      <c r="F419" s="40">
        <v>10461359</v>
      </c>
      <c r="G419" s="7">
        <v>99</v>
      </c>
      <c r="H419" s="7">
        <v>1953</v>
      </c>
      <c r="I419" s="269">
        <v>547917.13</v>
      </c>
      <c r="J419" s="269"/>
      <c r="K419" s="7">
        <v>50</v>
      </c>
      <c r="L419" s="7">
        <v>105</v>
      </c>
      <c r="M419" s="7">
        <v>184</v>
      </c>
      <c r="N419" s="40">
        <v>64492</v>
      </c>
      <c r="O419" s="7">
        <v>44</v>
      </c>
      <c r="P419" s="7">
        <v>96</v>
      </c>
      <c r="Q419" s="40">
        <v>30789</v>
      </c>
      <c r="R419" s="7">
        <v>2347</v>
      </c>
      <c r="S419" s="269">
        <v>10556640</v>
      </c>
      <c r="T419" s="269"/>
      <c r="U419" s="60"/>
    </row>
    <row r="420" spans="1:21" s="1" customFormat="1" ht="15" customHeight="1">
      <c r="A420" s="60"/>
      <c r="B420" s="6" t="s">
        <v>2535</v>
      </c>
      <c r="C420" s="268">
        <v>149</v>
      </c>
      <c r="D420" s="268"/>
      <c r="E420" s="7">
        <v>3146</v>
      </c>
      <c r="F420" s="40">
        <v>1383990</v>
      </c>
      <c r="G420" s="7">
        <v>15</v>
      </c>
      <c r="H420" s="7">
        <v>693</v>
      </c>
      <c r="I420" s="269">
        <v>201900.17</v>
      </c>
      <c r="J420" s="269"/>
      <c r="K420" s="7">
        <v>8</v>
      </c>
      <c r="L420" s="7">
        <v>17</v>
      </c>
      <c r="M420" s="7">
        <v>17</v>
      </c>
      <c r="N420" s="40">
        <v>101235</v>
      </c>
      <c r="O420" s="7">
        <v>16</v>
      </c>
      <c r="P420" s="7">
        <v>26</v>
      </c>
      <c r="Q420" s="40">
        <v>94495</v>
      </c>
      <c r="R420" s="7">
        <v>182</v>
      </c>
      <c r="S420" s="269">
        <v>1579720</v>
      </c>
      <c r="T420" s="269"/>
      <c r="U420" s="60"/>
    </row>
    <row r="421" spans="1:21" s="1" customFormat="1" ht="15" customHeight="1">
      <c r="A421" s="60"/>
      <c r="B421" s="6" t="s">
        <v>2536</v>
      </c>
      <c r="C421" s="268">
        <v>1328</v>
      </c>
      <c r="D421" s="268"/>
      <c r="E421" s="7">
        <v>11635</v>
      </c>
      <c r="F421" s="40">
        <v>3197379</v>
      </c>
      <c r="G421" s="7">
        <v>95</v>
      </c>
      <c r="H421" s="7">
        <v>1143</v>
      </c>
      <c r="I421" s="269">
        <v>188972.52</v>
      </c>
      <c r="J421" s="269"/>
      <c r="K421" s="7">
        <v>46</v>
      </c>
      <c r="L421" s="7">
        <v>213</v>
      </c>
      <c r="M421" s="7">
        <v>324</v>
      </c>
      <c r="N421" s="40">
        <v>74026</v>
      </c>
      <c r="O421" s="7">
        <v>55</v>
      </c>
      <c r="P421" s="7">
        <v>272</v>
      </c>
      <c r="Q421" s="40">
        <v>52890</v>
      </c>
      <c r="R421" s="7">
        <v>1596</v>
      </c>
      <c r="S421" s="269">
        <v>3324295</v>
      </c>
      <c r="T421" s="269"/>
      <c r="U421" s="60"/>
    </row>
    <row r="422" spans="1:21" s="1" customFormat="1" ht="15" customHeight="1">
      <c r="A422" s="60"/>
      <c r="B422" s="6" t="s">
        <v>2537</v>
      </c>
      <c r="C422" s="268">
        <v>509</v>
      </c>
      <c r="D422" s="268"/>
      <c r="E422" s="7">
        <v>5252</v>
      </c>
      <c r="F422" s="40">
        <v>736506</v>
      </c>
      <c r="G422" s="7">
        <v>23</v>
      </c>
      <c r="H422" s="7">
        <v>208</v>
      </c>
      <c r="I422" s="269">
        <v>10481.09</v>
      </c>
      <c r="J422" s="269"/>
      <c r="K422" s="7">
        <v>28</v>
      </c>
      <c r="L422" s="7">
        <v>73</v>
      </c>
      <c r="M422" s="7">
        <v>105</v>
      </c>
      <c r="N422" s="40">
        <v>16631</v>
      </c>
      <c r="O422" s="7">
        <v>42</v>
      </c>
      <c r="P422" s="7">
        <v>311</v>
      </c>
      <c r="Q422" s="40">
        <v>46603</v>
      </c>
      <c r="R422" s="7">
        <v>624</v>
      </c>
      <c r="S422" s="269">
        <v>799740</v>
      </c>
      <c r="T422" s="269"/>
      <c r="U422" s="60"/>
    </row>
    <row r="423" spans="1:21" s="1" customFormat="1" ht="15" customHeight="1">
      <c r="A423" s="60"/>
      <c r="B423" s="6" t="s">
        <v>2538</v>
      </c>
      <c r="C423" s="268">
        <v>690</v>
      </c>
      <c r="D423" s="268"/>
      <c r="E423" s="7">
        <v>7505</v>
      </c>
      <c r="F423" s="40">
        <v>892585</v>
      </c>
      <c r="G423" s="7">
        <v>26</v>
      </c>
      <c r="H423" s="7">
        <v>369</v>
      </c>
      <c r="I423" s="269">
        <v>20829.72</v>
      </c>
      <c r="J423" s="269"/>
      <c r="K423" s="7">
        <v>45</v>
      </c>
      <c r="L423" s="7">
        <v>154</v>
      </c>
      <c r="M423" s="7">
        <v>227</v>
      </c>
      <c r="N423" s="40">
        <v>42129</v>
      </c>
      <c r="O423" s="7">
        <v>80</v>
      </c>
      <c r="P423" s="7">
        <v>387</v>
      </c>
      <c r="Q423" s="40">
        <v>65927</v>
      </c>
      <c r="R423" s="7">
        <v>924</v>
      </c>
      <c r="S423" s="269">
        <v>1000641</v>
      </c>
      <c r="T423" s="269"/>
      <c r="U423" s="60"/>
    </row>
    <row r="424" spans="1:21" s="1" customFormat="1" ht="15" customHeight="1">
      <c r="A424" s="60"/>
      <c r="B424" s="6" t="s">
        <v>2539</v>
      </c>
      <c r="C424" s="268">
        <v>3999</v>
      </c>
      <c r="D424" s="268"/>
      <c r="E424" s="7">
        <v>47077</v>
      </c>
      <c r="F424" s="40">
        <v>12791015</v>
      </c>
      <c r="G424" s="7">
        <v>156</v>
      </c>
      <c r="H424" s="7">
        <v>4674</v>
      </c>
      <c r="I424" s="269">
        <v>580469.24</v>
      </c>
      <c r="J424" s="269"/>
      <c r="K424" s="7">
        <v>766</v>
      </c>
      <c r="L424" s="7">
        <v>585</v>
      </c>
      <c r="M424" s="7">
        <v>902</v>
      </c>
      <c r="N424" s="40">
        <v>191446</v>
      </c>
      <c r="O424" s="7">
        <v>505</v>
      </c>
      <c r="P424" s="7">
        <v>8417</v>
      </c>
      <c r="Q424" s="40">
        <v>1600258</v>
      </c>
      <c r="R424" s="7">
        <v>5089</v>
      </c>
      <c r="S424" s="269">
        <v>14582719</v>
      </c>
      <c r="T424" s="269"/>
      <c r="U424" s="60"/>
    </row>
    <row r="425" spans="1:21" s="1" customFormat="1" ht="15" customHeight="1">
      <c r="A425" s="60"/>
      <c r="B425" s="6" t="s">
        <v>2540</v>
      </c>
      <c r="C425" s="268">
        <v>2318</v>
      </c>
      <c r="D425" s="268"/>
      <c r="E425" s="7">
        <v>28858</v>
      </c>
      <c r="F425" s="40">
        <v>5435753</v>
      </c>
      <c r="G425" s="7">
        <v>125</v>
      </c>
      <c r="H425" s="7">
        <v>2770</v>
      </c>
      <c r="I425" s="269">
        <v>179007.49</v>
      </c>
      <c r="J425" s="269"/>
      <c r="K425" s="7">
        <v>123</v>
      </c>
      <c r="L425" s="7">
        <v>293</v>
      </c>
      <c r="M425" s="7">
        <v>468</v>
      </c>
      <c r="N425" s="40">
        <v>105051</v>
      </c>
      <c r="O425" s="7">
        <v>401</v>
      </c>
      <c r="P425" s="7">
        <v>684</v>
      </c>
      <c r="Q425" s="40">
        <v>134514</v>
      </c>
      <c r="R425" s="7">
        <v>3012</v>
      </c>
      <c r="S425" s="269">
        <v>5675318</v>
      </c>
      <c r="T425" s="269"/>
      <c r="U425" s="60"/>
    </row>
    <row r="426" spans="1:21" s="1" customFormat="1" ht="15" customHeight="1">
      <c r="A426" s="60"/>
      <c r="B426" s="6" t="s">
        <v>2541</v>
      </c>
      <c r="C426" s="268">
        <v>12259</v>
      </c>
      <c r="D426" s="268"/>
      <c r="E426" s="7">
        <v>189817</v>
      </c>
      <c r="F426" s="40">
        <v>47331098</v>
      </c>
      <c r="G426" s="7">
        <v>666</v>
      </c>
      <c r="H426" s="7">
        <v>16687</v>
      </c>
      <c r="I426" s="269">
        <v>1752494.21</v>
      </c>
      <c r="J426" s="269"/>
      <c r="K426" s="7">
        <v>1688</v>
      </c>
      <c r="L426" s="7">
        <v>643</v>
      </c>
      <c r="M426" s="7">
        <v>1009</v>
      </c>
      <c r="N426" s="40">
        <v>205588</v>
      </c>
      <c r="O426" s="7">
        <v>1077</v>
      </c>
      <c r="P426" s="7">
        <v>8802</v>
      </c>
      <c r="Q426" s="40">
        <v>1579352</v>
      </c>
      <c r="R426" s="7">
        <v>13979</v>
      </c>
      <c r="S426" s="269">
        <v>49116038</v>
      </c>
      <c r="T426" s="269"/>
      <c r="U426" s="60"/>
    </row>
    <row r="427" spans="1:21" s="1" customFormat="1" ht="15" customHeight="1">
      <c r="A427" s="60"/>
      <c r="B427" s="6" t="s">
        <v>2542</v>
      </c>
      <c r="C427" s="268">
        <v>385</v>
      </c>
      <c r="D427" s="268"/>
      <c r="E427" s="7">
        <v>2576</v>
      </c>
      <c r="F427" s="40">
        <v>891389</v>
      </c>
      <c r="G427" s="7">
        <v>7</v>
      </c>
      <c r="H427" s="7">
        <v>185</v>
      </c>
      <c r="I427" s="269">
        <v>18753.23</v>
      </c>
      <c r="J427" s="269"/>
      <c r="K427" s="7">
        <v>16</v>
      </c>
      <c r="L427" s="7">
        <v>67</v>
      </c>
      <c r="M427" s="7">
        <v>106</v>
      </c>
      <c r="N427" s="40">
        <v>28063</v>
      </c>
      <c r="O427" s="7">
        <v>582</v>
      </c>
      <c r="P427" s="7">
        <v>781</v>
      </c>
      <c r="Q427" s="40">
        <v>178407</v>
      </c>
      <c r="R427" s="7">
        <v>1034</v>
      </c>
      <c r="S427" s="269">
        <v>1097859</v>
      </c>
      <c r="T427" s="269"/>
      <c r="U427" s="60"/>
    </row>
    <row r="428" spans="1:21" s="1" customFormat="1" ht="15" customHeight="1">
      <c r="A428" s="60"/>
      <c r="B428" s="6" t="s">
        <v>2543</v>
      </c>
      <c r="C428" s="268">
        <v>414</v>
      </c>
      <c r="D428" s="268"/>
      <c r="E428" s="7">
        <v>3297</v>
      </c>
      <c r="F428" s="40">
        <v>975353</v>
      </c>
      <c r="G428" s="7">
        <v>26</v>
      </c>
      <c r="H428" s="7">
        <v>310</v>
      </c>
      <c r="I428" s="269">
        <v>63869.5</v>
      </c>
      <c r="J428" s="269"/>
      <c r="K428" s="7">
        <v>7</v>
      </c>
      <c r="L428" s="7">
        <v>111</v>
      </c>
      <c r="M428" s="7">
        <v>165</v>
      </c>
      <c r="N428" s="40">
        <v>53562</v>
      </c>
      <c r="O428" s="7">
        <v>468</v>
      </c>
      <c r="P428" s="7">
        <v>3925</v>
      </c>
      <c r="Q428" s="40">
        <v>963492</v>
      </c>
      <c r="R428" s="7">
        <v>993</v>
      </c>
      <c r="S428" s="269">
        <v>1992407</v>
      </c>
      <c r="T428" s="269"/>
      <c r="U428" s="60"/>
    </row>
    <row r="429" spans="1:21" s="1" customFormat="1" ht="15" customHeight="1">
      <c r="A429" s="60"/>
      <c r="B429" s="6" t="s">
        <v>2544</v>
      </c>
      <c r="C429" s="268">
        <v>87</v>
      </c>
      <c r="D429" s="268"/>
      <c r="E429" s="7">
        <v>361</v>
      </c>
      <c r="F429" s="40">
        <v>97094</v>
      </c>
      <c r="G429" s="7">
        <v>3</v>
      </c>
      <c r="H429" s="7">
        <v>7</v>
      </c>
      <c r="I429" s="269">
        <v>967.90000000000009</v>
      </c>
      <c r="J429" s="269"/>
      <c r="K429" s="7">
        <v>5</v>
      </c>
      <c r="L429" s="7">
        <v>123</v>
      </c>
      <c r="M429" s="7">
        <v>123</v>
      </c>
      <c r="N429" s="40">
        <v>24798</v>
      </c>
      <c r="O429" s="7"/>
      <c r="P429" s="7"/>
      <c r="Q429" s="40"/>
      <c r="R429" s="7">
        <v>210</v>
      </c>
      <c r="S429" s="269">
        <v>121892</v>
      </c>
      <c r="T429" s="269"/>
      <c r="U429" s="60"/>
    </row>
    <row r="430" spans="1:21" s="1" customFormat="1" ht="15" customHeight="1">
      <c r="A430" s="60"/>
      <c r="B430" s="6" t="s">
        <v>2545</v>
      </c>
      <c r="C430" s="268">
        <v>145</v>
      </c>
      <c r="D430" s="268"/>
      <c r="E430" s="7">
        <v>1329</v>
      </c>
      <c r="F430" s="40">
        <v>619361</v>
      </c>
      <c r="G430" s="7">
        <v>4</v>
      </c>
      <c r="H430" s="7">
        <v>21</v>
      </c>
      <c r="I430" s="269">
        <v>8968.66</v>
      </c>
      <c r="J430" s="269"/>
      <c r="K430" s="7">
        <v>16</v>
      </c>
      <c r="L430" s="7">
        <v>60</v>
      </c>
      <c r="M430" s="7">
        <v>60</v>
      </c>
      <c r="N430" s="40">
        <v>185549</v>
      </c>
      <c r="O430" s="7">
        <v>42</v>
      </c>
      <c r="P430" s="7">
        <v>42</v>
      </c>
      <c r="Q430" s="40">
        <v>128920</v>
      </c>
      <c r="R430" s="7">
        <v>247</v>
      </c>
      <c r="S430" s="269">
        <v>933830</v>
      </c>
      <c r="T430" s="269"/>
      <c r="U430" s="60"/>
    </row>
    <row r="431" spans="1:21" s="1" customFormat="1" ht="15" customHeight="1">
      <c r="A431" s="60"/>
      <c r="B431" s="6" t="s">
        <v>2546</v>
      </c>
      <c r="C431" s="268">
        <v>269</v>
      </c>
      <c r="D431" s="268"/>
      <c r="E431" s="7">
        <v>4192</v>
      </c>
      <c r="F431" s="40">
        <v>1737726</v>
      </c>
      <c r="G431" s="7">
        <v>21</v>
      </c>
      <c r="H431" s="7">
        <v>633</v>
      </c>
      <c r="I431" s="269">
        <v>192170.96</v>
      </c>
      <c r="J431" s="269"/>
      <c r="K431" s="7">
        <v>7</v>
      </c>
      <c r="L431" s="7">
        <v>45</v>
      </c>
      <c r="M431" s="7">
        <v>45</v>
      </c>
      <c r="N431" s="40">
        <v>190277</v>
      </c>
      <c r="O431" s="7">
        <v>26</v>
      </c>
      <c r="P431" s="7">
        <v>30</v>
      </c>
      <c r="Q431" s="40">
        <v>110445</v>
      </c>
      <c r="R431" s="7">
        <v>340</v>
      </c>
      <c r="S431" s="269">
        <v>2038448</v>
      </c>
      <c r="T431" s="269"/>
      <c r="U431" s="60"/>
    </row>
    <row r="432" spans="1:21" s="1" customFormat="1" ht="15" customHeight="1">
      <c r="A432" s="60"/>
      <c r="B432" s="6" t="s">
        <v>2547</v>
      </c>
      <c r="C432" s="268">
        <v>365</v>
      </c>
      <c r="D432" s="268"/>
      <c r="E432" s="7">
        <v>1970</v>
      </c>
      <c r="F432" s="40">
        <v>974215</v>
      </c>
      <c r="G432" s="7">
        <v>25</v>
      </c>
      <c r="H432" s="7">
        <v>243</v>
      </c>
      <c r="I432" s="269">
        <v>63826.33</v>
      </c>
      <c r="J432" s="269"/>
      <c r="K432" s="7">
        <v>2</v>
      </c>
      <c r="L432" s="7">
        <v>328</v>
      </c>
      <c r="M432" s="7">
        <v>328</v>
      </c>
      <c r="N432" s="40">
        <v>592013</v>
      </c>
      <c r="O432" s="7">
        <v>136</v>
      </c>
      <c r="P432" s="7">
        <v>136</v>
      </c>
      <c r="Q432" s="40">
        <v>243620</v>
      </c>
      <c r="R432" s="7">
        <v>829</v>
      </c>
      <c r="S432" s="269">
        <v>1809848</v>
      </c>
      <c r="T432" s="269"/>
      <c r="U432" s="60"/>
    </row>
    <row r="433" spans="1:21" s="1" customFormat="1" ht="15" customHeight="1">
      <c r="A433" s="60"/>
      <c r="B433" s="6" t="s">
        <v>2548</v>
      </c>
      <c r="C433" s="268">
        <v>588</v>
      </c>
      <c r="D433" s="268"/>
      <c r="E433" s="7">
        <v>9357</v>
      </c>
      <c r="F433" s="40">
        <v>4986827</v>
      </c>
      <c r="G433" s="7">
        <v>178</v>
      </c>
      <c r="H433" s="7">
        <v>2866</v>
      </c>
      <c r="I433" s="269">
        <v>682294.60000000009</v>
      </c>
      <c r="J433" s="269"/>
      <c r="K433" s="7">
        <v>18</v>
      </c>
      <c r="L433" s="7">
        <v>12</v>
      </c>
      <c r="M433" s="7">
        <v>12</v>
      </c>
      <c r="N433" s="40">
        <v>23990</v>
      </c>
      <c r="O433" s="7">
        <v>7</v>
      </c>
      <c r="P433" s="7">
        <v>8</v>
      </c>
      <c r="Q433" s="40">
        <v>14584</v>
      </c>
      <c r="R433" s="7">
        <v>607</v>
      </c>
      <c r="S433" s="269">
        <v>5025401</v>
      </c>
      <c r="T433" s="269"/>
      <c r="U433" s="60"/>
    </row>
    <row r="434" spans="1:21" s="1" customFormat="1" ht="15" customHeight="1">
      <c r="A434" s="60"/>
      <c r="B434" s="6" t="s">
        <v>2549</v>
      </c>
      <c r="C434" s="268">
        <v>1395</v>
      </c>
      <c r="D434" s="268"/>
      <c r="E434" s="7">
        <v>9252</v>
      </c>
      <c r="F434" s="40">
        <v>4496223</v>
      </c>
      <c r="G434" s="7">
        <v>63</v>
      </c>
      <c r="H434" s="7">
        <v>693</v>
      </c>
      <c r="I434" s="269">
        <v>105299.81</v>
      </c>
      <c r="J434" s="269"/>
      <c r="K434" s="7">
        <v>32</v>
      </c>
      <c r="L434" s="7">
        <v>449</v>
      </c>
      <c r="M434" s="7">
        <v>449</v>
      </c>
      <c r="N434" s="40">
        <v>1028746</v>
      </c>
      <c r="O434" s="7">
        <v>239</v>
      </c>
      <c r="P434" s="7">
        <v>242</v>
      </c>
      <c r="Q434" s="40">
        <v>686431</v>
      </c>
      <c r="R434" s="7">
        <v>2083</v>
      </c>
      <c r="S434" s="269">
        <v>6211400</v>
      </c>
      <c r="T434" s="269"/>
      <c r="U434" s="60"/>
    </row>
    <row r="435" spans="1:21" s="1" customFormat="1" ht="15" customHeight="1">
      <c r="A435" s="60"/>
      <c r="B435" s="6" t="s">
        <v>2550</v>
      </c>
      <c r="C435" s="268">
        <v>147</v>
      </c>
      <c r="D435" s="268"/>
      <c r="E435" s="7">
        <v>1405</v>
      </c>
      <c r="F435" s="40">
        <v>468554</v>
      </c>
      <c r="G435" s="7">
        <v>52</v>
      </c>
      <c r="H435" s="7">
        <v>343</v>
      </c>
      <c r="I435" s="269">
        <v>70895.049999999988</v>
      </c>
      <c r="J435" s="269"/>
      <c r="K435" s="7">
        <v>1</v>
      </c>
      <c r="L435" s="7">
        <v>8</v>
      </c>
      <c r="M435" s="7">
        <v>11</v>
      </c>
      <c r="N435" s="40">
        <v>2483</v>
      </c>
      <c r="O435" s="7"/>
      <c r="P435" s="7"/>
      <c r="Q435" s="40"/>
      <c r="R435" s="7">
        <v>155</v>
      </c>
      <c r="S435" s="269">
        <v>471037</v>
      </c>
      <c r="T435" s="269"/>
      <c r="U435" s="60"/>
    </row>
    <row r="436" spans="1:21" s="1" customFormat="1" ht="15" customHeight="1">
      <c r="A436" s="60"/>
      <c r="B436" s="6" t="s">
        <v>2551</v>
      </c>
      <c r="C436" s="268">
        <v>371</v>
      </c>
      <c r="D436" s="268"/>
      <c r="E436" s="7">
        <v>2067</v>
      </c>
      <c r="F436" s="40">
        <v>714263</v>
      </c>
      <c r="G436" s="7">
        <v>33</v>
      </c>
      <c r="H436" s="7">
        <v>274</v>
      </c>
      <c r="I436" s="269">
        <v>44531.38</v>
      </c>
      <c r="J436" s="269"/>
      <c r="K436" s="7"/>
      <c r="L436" s="7">
        <v>91</v>
      </c>
      <c r="M436" s="7">
        <v>103</v>
      </c>
      <c r="N436" s="40">
        <v>23222</v>
      </c>
      <c r="O436" s="7">
        <v>19</v>
      </c>
      <c r="P436" s="7">
        <v>37</v>
      </c>
      <c r="Q436" s="40">
        <v>8329</v>
      </c>
      <c r="R436" s="7">
        <v>481</v>
      </c>
      <c r="S436" s="269">
        <v>745814</v>
      </c>
      <c r="T436" s="269"/>
      <c r="U436" s="60"/>
    </row>
    <row r="437" spans="1:21" s="1" customFormat="1" ht="15" customHeight="1">
      <c r="A437" s="60"/>
      <c r="B437" s="6" t="s">
        <v>2552</v>
      </c>
      <c r="C437" s="268">
        <v>318</v>
      </c>
      <c r="D437" s="268"/>
      <c r="E437" s="7">
        <v>939</v>
      </c>
      <c r="F437" s="40">
        <v>483952</v>
      </c>
      <c r="G437" s="7">
        <v>11</v>
      </c>
      <c r="H437" s="7">
        <v>35</v>
      </c>
      <c r="I437" s="269">
        <v>9546.869999999999</v>
      </c>
      <c r="J437" s="269"/>
      <c r="K437" s="7">
        <v>2</v>
      </c>
      <c r="L437" s="7">
        <v>221</v>
      </c>
      <c r="M437" s="7">
        <v>222</v>
      </c>
      <c r="N437" s="40">
        <v>78152</v>
      </c>
      <c r="O437" s="7">
        <v>14</v>
      </c>
      <c r="P437" s="7">
        <v>14</v>
      </c>
      <c r="Q437" s="40">
        <v>4884</v>
      </c>
      <c r="R437" s="7">
        <v>553</v>
      </c>
      <c r="S437" s="269">
        <v>566988</v>
      </c>
      <c r="T437" s="269"/>
      <c r="U437" s="60"/>
    </row>
    <row r="438" spans="1:21" s="1" customFormat="1" ht="15" customHeight="1">
      <c r="A438" s="60"/>
      <c r="B438" s="6" t="s">
        <v>2553</v>
      </c>
      <c r="C438" s="268">
        <v>157</v>
      </c>
      <c r="D438" s="268"/>
      <c r="E438" s="7">
        <v>984</v>
      </c>
      <c r="F438" s="40">
        <v>244153</v>
      </c>
      <c r="G438" s="7">
        <v>7</v>
      </c>
      <c r="H438" s="7">
        <v>22</v>
      </c>
      <c r="I438" s="269">
        <v>3570.41</v>
      </c>
      <c r="J438" s="269"/>
      <c r="K438" s="7">
        <v>1</v>
      </c>
      <c r="L438" s="7">
        <v>60</v>
      </c>
      <c r="M438" s="7">
        <v>97</v>
      </c>
      <c r="N438" s="40">
        <v>26403</v>
      </c>
      <c r="O438" s="7">
        <v>2</v>
      </c>
      <c r="P438" s="7">
        <v>2</v>
      </c>
      <c r="Q438" s="40">
        <v>420</v>
      </c>
      <c r="R438" s="7">
        <v>219</v>
      </c>
      <c r="S438" s="269">
        <v>270976</v>
      </c>
      <c r="T438" s="269"/>
      <c r="U438" s="60"/>
    </row>
    <row r="439" spans="1:21" s="1" customFormat="1" ht="15" customHeight="1">
      <c r="A439" s="60"/>
      <c r="B439" s="6" t="s">
        <v>2554</v>
      </c>
      <c r="C439" s="268">
        <v>79</v>
      </c>
      <c r="D439" s="268"/>
      <c r="E439" s="7">
        <v>284</v>
      </c>
      <c r="F439" s="40">
        <v>93642</v>
      </c>
      <c r="G439" s="7">
        <v>4</v>
      </c>
      <c r="H439" s="7">
        <v>21</v>
      </c>
      <c r="I439" s="269">
        <v>3974.2299999999996</v>
      </c>
      <c r="J439" s="269"/>
      <c r="K439" s="7">
        <v>1</v>
      </c>
      <c r="L439" s="7">
        <v>23</v>
      </c>
      <c r="M439" s="7">
        <v>23</v>
      </c>
      <c r="N439" s="40">
        <v>4942</v>
      </c>
      <c r="O439" s="7">
        <v>22</v>
      </c>
      <c r="P439" s="7">
        <v>38</v>
      </c>
      <c r="Q439" s="40">
        <v>8129</v>
      </c>
      <c r="R439" s="7">
        <v>124</v>
      </c>
      <c r="S439" s="269">
        <v>106713</v>
      </c>
      <c r="T439" s="269"/>
      <c r="U439" s="60"/>
    </row>
    <row r="440" spans="1:21" s="1" customFormat="1" ht="15" customHeight="1">
      <c r="A440" s="60"/>
      <c r="B440" s="6" t="s">
        <v>2555</v>
      </c>
      <c r="C440" s="268">
        <v>570</v>
      </c>
      <c r="D440" s="268"/>
      <c r="E440" s="7">
        <v>5366</v>
      </c>
      <c r="F440" s="40">
        <v>1476678</v>
      </c>
      <c r="G440" s="7">
        <v>166</v>
      </c>
      <c r="H440" s="7">
        <v>1376</v>
      </c>
      <c r="I440" s="269">
        <v>279259.71000000002</v>
      </c>
      <c r="J440" s="269"/>
      <c r="K440" s="7">
        <v>9</v>
      </c>
      <c r="L440" s="7">
        <v>38</v>
      </c>
      <c r="M440" s="7">
        <v>50</v>
      </c>
      <c r="N440" s="40">
        <v>9812</v>
      </c>
      <c r="O440" s="7">
        <v>1</v>
      </c>
      <c r="P440" s="7">
        <v>1</v>
      </c>
      <c r="Q440" s="40">
        <v>271</v>
      </c>
      <c r="R440" s="7">
        <v>609</v>
      </c>
      <c r="S440" s="269">
        <v>1486761</v>
      </c>
      <c r="T440" s="269"/>
      <c r="U440" s="60"/>
    </row>
    <row r="441" spans="1:21" s="1" customFormat="1" ht="15" customHeight="1">
      <c r="A441" s="60"/>
      <c r="B441" s="6" t="s">
        <v>2556</v>
      </c>
      <c r="C441" s="268">
        <v>565</v>
      </c>
      <c r="D441" s="268"/>
      <c r="E441" s="7">
        <v>3836</v>
      </c>
      <c r="F441" s="40">
        <v>869413</v>
      </c>
      <c r="G441" s="7">
        <v>74</v>
      </c>
      <c r="H441" s="7">
        <v>379</v>
      </c>
      <c r="I441" s="269">
        <v>64561.98</v>
      </c>
      <c r="J441" s="269"/>
      <c r="K441" s="7">
        <v>4</v>
      </c>
      <c r="L441" s="7">
        <v>311</v>
      </c>
      <c r="M441" s="7">
        <v>461</v>
      </c>
      <c r="N441" s="40">
        <v>85875</v>
      </c>
      <c r="O441" s="7">
        <v>10</v>
      </c>
      <c r="P441" s="7">
        <v>39</v>
      </c>
      <c r="Q441" s="40">
        <v>6791</v>
      </c>
      <c r="R441" s="7">
        <v>886</v>
      </c>
      <c r="S441" s="269">
        <v>962079</v>
      </c>
      <c r="T441" s="269"/>
      <c r="U441" s="60"/>
    </row>
    <row r="442" spans="1:21" s="1" customFormat="1" ht="15" customHeight="1">
      <c r="A442" s="60"/>
      <c r="B442" s="6" t="s">
        <v>2557</v>
      </c>
      <c r="C442" s="268">
        <v>222</v>
      </c>
      <c r="D442" s="268"/>
      <c r="E442" s="7">
        <v>908</v>
      </c>
      <c r="F442" s="40">
        <v>498439</v>
      </c>
      <c r="G442" s="7">
        <v>54</v>
      </c>
      <c r="H442" s="7">
        <v>255</v>
      </c>
      <c r="I442" s="269">
        <v>94136.31</v>
      </c>
      <c r="J442" s="269"/>
      <c r="K442" s="7">
        <v>4</v>
      </c>
      <c r="L442" s="7">
        <v>243</v>
      </c>
      <c r="M442" s="7">
        <v>255</v>
      </c>
      <c r="N442" s="40">
        <v>123237</v>
      </c>
      <c r="O442" s="7">
        <v>17</v>
      </c>
      <c r="P442" s="7">
        <v>53</v>
      </c>
      <c r="Q442" s="40">
        <v>24372</v>
      </c>
      <c r="R442" s="7">
        <v>482</v>
      </c>
      <c r="S442" s="269">
        <v>646048</v>
      </c>
      <c r="T442" s="269"/>
      <c r="U442" s="60"/>
    </row>
    <row r="443" spans="1:21" s="1" customFormat="1" ht="15" customHeight="1">
      <c r="A443" s="60"/>
      <c r="B443" s="6" t="s">
        <v>2558</v>
      </c>
      <c r="C443" s="268">
        <v>414</v>
      </c>
      <c r="D443" s="268"/>
      <c r="E443" s="7">
        <v>4977</v>
      </c>
      <c r="F443" s="40">
        <v>1092609</v>
      </c>
      <c r="G443" s="7">
        <v>132</v>
      </c>
      <c r="H443" s="7">
        <v>1503</v>
      </c>
      <c r="I443" s="269">
        <v>213347.24</v>
      </c>
      <c r="J443" s="269"/>
      <c r="K443" s="7">
        <v>14</v>
      </c>
      <c r="L443" s="7">
        <v>51</v>
      </c>
      <c r="M443" s="7">
        <v>85</v>
      </c>
      <c r="N443" s="40">
        <v>18863</v>
      </c>
      <c r="O443" s="7">
        <v>9</v>
      </c>
      <c r="P443" s="7">
        <v>91</v>
      </c>
      <c r="Q443" s="40">
        <v>15754</v>
      </c>
      <c r="R443" s="7">
        <v>474</v>
      </c>
      <c r="S443" s="269">
        <v>1127226</v>
      </c>
      <c r="T443" s="269"/>
      <c r="U443" s="60"/>
    </row>
    <row r="444" spans="1:21" s="1" customFormat="1" ht="15" customHeight="1">
      <c r="A444" s="60"/>
      <c r="B444" s="6" t="s">
        <v>2559</v>
      </c>
      <c r="C444" s="268">
        <v>985</v>
      </c>
      <c r="D444" s="268"/>
      <c r="E444" s="7">
        <v>7409</v>
      </c>
      <c r="F444" s="40">
        <v>1429095</v>
      </c>
      <c r="G444" s="7">
        <v>49</v>
      </c>
      <c r="H444" s="7">
        <v>489</v>
      </c>
      <c r="I444" s="269">
        <v>65074.22</v>
      </c>
      <c r="J444" s="269"/>
      <c r="K444" s="7">
        <v>35</v>
      </c>
      <c r="L444" s="7">
        <v>590</v>
      </c>
      <c r="M444" s="7">
        <v>889</v>
      </c>
      <c r="N444" s="40">
        <v>163526</v>
      </c>
      <c r="O444" s="7">
        <v>154</v>
      </c>
      <c r="P444" s="7">
        <v>242</v>
      </c>
      <c r="Q444" s="40">
        <v>32811</v>
      </c>
      <c r="R444" s="7">
        <v>1729</v>
      </c>
      <c r="S444" s="269">
        <v>1625432</v>
      </c>
      <c r="T444" s="269"/>
      <c r="U444" s="60"/>
    </row>
    <row r="445" spans="1:21" s="1" customFormat="1" ht="15" customHeight="1">
      <c r="A445" s="60"/>
      <c r="B445" s="6" t="s">
        <v>2560</v>
      </c>
      <c r="C445" s="268">
        <v>70</v>
      </c>
      <c r="D445" s="268"/>
      <c r="E445" s="7">
        <v>807</v>
      </c>
      <c r="F445" s="40">
        <v>242015</v>
      </c>
      <c r="G445" s="7">
        <v>30</v>
      </c>
      <c r="H445" s="7">
        <v>266</v>
      </c>
      <c r="I445" s="269">
        <v>64179.98</v>
      </c>
      <c r="J445" s="269"/>
      <c r="K445" s="7">
        <v>1</v>
      </c>
      <c r="L445" s="7">
        <v>16</v>
      </c>
      <c r="M445" s="7">
        <v>30</v>
      </c>
      <c r="N445" s="40">
        <v>6510</v>
      </c>
      <c r="O445" s="7">
        <v>2</v>
      </c>
      <c r="P445" s="7">
        <v>2</v>
      </c>
      <c r="Q445" s="40">
        <v>434</v>
      </c>
      <c r="R445" s="7">
        <v>88</v>
      </c>
      <c r="S445" s="269">
        <v>248959</v>
      </c>
      <c r="T445" s="269"/>
      <c r="U445" s="60"/>
    </row>
    <row r="446" spans="1:21" s="1" customFormat="1" ht="15" customHeight="1">
      <c r="A446" s="60"/>
      <c r="B446" s="6" t="s">
        <v>2561</v>
      </c>
      <c r="C446" s="268">
        <v>88</v>
      </c>
      <c r="D446" s="268"/>
      <c r="E446" s="7">
        <v>585</v>
      </c>
      <c r="F446" s="40">
        <v>121657</v>
      </c>
      <c r="G446" s="7">
        <v>2</v>
      </c>
      <c r="H446" s="7">
        <v>16</v>
      </c>
      <c r="I446" s="269">
        <v>2094.6</v>
      </c>
      <c r="J446" s="269"/>
      <c r="K446" s="7">
        <v>1</v>
      </c>
      <c r="L446" s="7">
        <v>77</v>
      </c>
      <c r="M446" s="7">
        <v>111</v>
      </c>
      <c r="N446" s="40">
        <v>16873</v>
      </c>
      <c r="O446" s="7">
        <v>16</v>
      </c>
      <c r="P446" s="7">
        <v>19</v>
      </c>
      <c r="Q446" s="40">
        <v>2507</v>
      </c>
      <c r="R446" s="7">
        <v>181</v>
      </c>
      <c r="S446" s="269">
        <v>141037</v>
      </c>
      <c r="T446" s="269"/>
      <c r="U446" s="60"/>
    </row>
    <row r="447" spans="1:21" s="1" customFormat="1" ht="15" customHeight="1">
      <c r="A447" s="60"/>
      <c r="B447" s="6" t="s">
        <v>2562</v>
      </c>
      <c r="C447" s="268">
        <v>2945</v>
      </c>
      <c r="D447" s="268"/>
      <c r="E447" s="7">
        <v>14306</v>
      </c>
      <c r="F447" s="40">
        <v>7890393</v>
      </c>
      <c r="G447" s="7">
        <v>49</v>
      </c>
      <c r="H447" s="7">
        <v>834</v>
      </c>
      <c r="I447" s="269">
        <v>157617.82</v>
      </c>
      <c r="J447" s="269"/>
      <c r="K447" s="7">
        <v>17</v>
      </c>
      <c r="L447" s="7">
        <v>1417</v>
      </c>
      <c r="M447" s="7">
        <v>1417</v>
      </c>
      <c r="N447" s="40">
        <v>2765280</v>
      </c>
      <c r="O447" s="7">
        <v>1741</v>
      </c>
      <c r="P447" s="7">
        <v>1848</v>
      </c>
      <c r="Q447" s="40">
        <v>3412471</v>
      </c>
      <c r="R447" s="7">
        <v>6103</v>
      </c>
      <c r="S447" s="269">
        <v>14068144</v>
      </c>
      <c r="T447" s="269"/>
      <c r="U447" s="60"/>
    </row>
    <row r="448" spans="1:21" s="1" customFormat="1" ht="15" customHeight="1">
      <c r="A448" s="60"/>
      <c r="B448" s="6" t="s">
        <v>2563</v>
      </c>
      <c r="C448" s="268">
        <v>14</v>
      </c>
      <c r="D448" s="268"/>
      <c r="E448" s="7">
        <v>114</v>
      </c>
      <c r="F448" s="40">
        <v>40976</v>
      </c>
      <c r="G448" s="7"/>
      <c r="H448" s="7">
        <v>0</v>
      </c>
      <c r="I448" s="269"/>
      <c r="J448" s="269"/>
      <c r="K448" s="7"/>
      <c r="L448" s="7">
        <v>39</v>
      </c>
      <c r="M448" s="7">
        <v>46</v>
      </c>
      <c r="N448" s="40">
        <v>9332</v>
      </c>
      <c r="O448" s="7">
        <v>3</v>
      </c>
      <c r="P448" s="7">
        <v>3</v>
      </c>
      <c r="Q448" s="40">
        <v>600</v>
      </c>
      <c r="R448" s="7">
        <v>56</v>
      </c>
      <c r="S448" s="269">
        <v>50908</v>
      </c>
      <c r="T448" s="269"/>
      <c r="U448" s="60"/>
    </row>
    <row r="449" spans="1:21" s="1" customFormat="1" ht="15" customHeight="1">
      <c r="A449" s="60"/>
      <c r="B449" s="6" t="s">
        <v>2564</v>
      </c>
      <c r="C449" s="268">
        <v>2275</v>
      </c>
      <c r="D449" s="268"/>
      <c r="E449" s="7">
        <v>22128</v>
      </c>
      <c r="F449" s="40">
        <v>5812946</v>
      </c>
      <c r="G449" s="7">
        <v>472</v>
      </c>
      <c r="H449" s="7">
        <v>3424</v>
      </c>
      <c r="I449" s="269">
        <v>420504.08000000007</v>
      </c>
      <c r="J449" s="269"/>
      <c r="K449" s="7">
        <v>64</v>
      </c>
      <c r="L449" s="7">
        <v>261</v>
      </c>
      <c r="M449" s="7">
        <v>480</v>
      </c>
      <c r="N449" s="40">
        <v>91366</v>
      </c>
      <c r="O449" s="7">
        <v>85</v>
      </c>
      <c r="P449" s="7">
        <v>179</v>
      </c>
      <c r="Q449" s="40">
        <v>29486</v>
      </c>
      <c r="R449" s="7">
        <v>2621</v>
      </c>
      <c r="S449" s="269">
        <v>5933798</v>
      </c>
      <c r="T449" s="269"/>
      <c r="U449" s="60"/>
    </row>
    <row r="450" spans="1:21" s="1" customFormat="1" ht="15" customHeight="1">
      <c r="A450" s="60"/>
      <c r="B450" s="6" t="s">
        <v>2565</v>
      </c>
      <c r="C450" s="268">
        <v>1444</v>
      </c>
      <c r="D450" s="268"/>
      <c r="E450" s="7">
        <v>10818</v>
      </c>
      <c r="F450" s="40">
        <v>2198145</v>
      </c>
      <c r="G450" s="7">
        <v>62</v>
      </c>
      <c r="H450" s="7">
        <v>549</v>
      </c>
      <c r="I450" s="269">
        <v>68781.149999999994</v>
      </c>
      <c r="J450" s="269"/>
      <c r="K450" s="7">
        <v>44</v>
      </c>
      <c r="L450" s="7">
        <v>421</v>
      </c>
      <c r="M450" s="7">
        <v>680</v>
      </c>
      <c r="N450" s="40">
        <v>111455</v>
      </c>
      <c r="O450" s="7">
        <v>285</v>
      </c>
      <c r="P450" s="7">
        <v>788</v>
      </c>
      <c r="Q450" s="40">
        <v>121452</v>
      </c>
      <c r="R450" s="7">
        <v>2150</v>
      </c>
      <c r="S450" s="269">
        <v>2431052</v>
      </c>
      <c r="T450" s="269"/>
      <c r="U450" s="60"/>
    </row>
    <row r="451" spans="1:21" s="1" customFormat="1" ht="15" customHeight="1">
      <c r="A451" s="60"/>
      <c r="B451" s="6" t="s">
        <v>2566</v>
      </c>
      <c r="C451" s="268">
        <v>39</v>
      </c>
      <c r="D451" s="268"/>
      <c r="E451" s="7">
        <v>332</v>
      </c>
      <c r="F451" s="40">
        <v>47844</v>
      </c>
      <c r="G451" s="7">
        <v>7</v>
      </c>
      <c r="H451" s="7">
        <v>70</v>
      </c>
      <c r="I451" s="269">
        <v>6419.78</v>
      </c>
      <c r="J451" s="269"/>
      <c r="K451" s="7">
        <v>1</v>
      </c>
      <c r="L451" s="7">
        <v>84</v>
      </c>
      <c r="M451" s="7">
        <v>84</v>
      </c>
      <c r="N451" s="40">
        <v>20109</v>
      </c>
      <c r="O451" s="7">
        <v>712</v>
      </c>
      <c r="P451" s="7">
        <v>736</v>
      </c>
      <c r="Q451" s="40">
        <v>177389</v>
      </c>
      <c r="R451" s="7">
        <v>835</v>
      </c>
      <c r="S451" s="269">
        <v>245342</v>
      </c>
      <c r="T451" s="269"/>
      <c r="U451" s="60"/>
    </row>
    <row r="452" spans="1:21" s="1" customFormat="1" ht="15" customHeight="1">
      <c r="A452" s="60"/>
      <c r="B452" s="6" t="s">
        <v>2567</v>
      </c>
      <c r="C452" s="268">
        <v>401</v>
      </c>
      <c r="D452" s="268"/>
      <c r="E452" s="7">
        <v>3373</v>
      </c>
      <c r="F452" s="40">
        <v>764050</v>
      </c>
      <c r="G452" s="7">
        <v>97</v>
      </c>
      <c r="H452" s="7">
        <v>547</v>
      </c>
      <c r="I452" s="269">
        <v>94034.57</v>
      </c>
      <c r="J452" s="269"/>
      <c r="K452" s="7">
        <v>2</v>
      </c>
      <c r="L452" s="7">
        <v>173</v>
      </c>
      <c r="M452" s="7">
        <v>174</v>
      </c>
      <c r="N452" s="40">
        <v>40028</v>
      </c>
      <c r="O452" s="7">
        <v>2231</v>
      </c>
      <c r="P452" s="7">
        <v>8047</v>
      </c>
      <c r="Q452" s="40">
        <v>1769845</v>
      </c>
      <c r="R452" s="7">
        <v>2805</v>
      </c>
      <c r="S452" s="269">
        <v>2573923</v>
      </c>
      <c r="T452" s="269"/>
      <c r="U452" s="60"/>
    </row>
    <row r="453" spans="1:21" s="1" customFormat="1" ht="15" customHeight="1">
      <c r="A453" s="60"/>
      <c r="B453" s="6" t="s">
        <v>2568</v>
      </c>
      <c r="C453" s="268">
        <v>1816</v>
      </c>
      <c r="D453" s="268"/>
      <c r="E453" s="7">
        <v>13690</v>
      </c>
      <c r="F453" s="40">
        <v>1776317</v>
      </c>
      <c r="G453" s="7">
        <v>334</v>
      </c>
      <c r="H453" s="7">
        <v>1962</v>
      </c>
      <c r="I453" s="269">
        <v>137403.68</v>
      </c>
      <c r="J453" s="269"/>
      <c r="K453" s="7">
        <v>19</v>
      </c>
      <c r="L453" s="7">
        <v>2842</v>
      </c>
      <c r="M453" s="7">
        <v>2885</v>
      </c>
      <c r="N453" s="40">
        <v>648656</v>
      </c>
      <c r="O453" s="7">
        <v>4130</v>
      </c>
      <c r="P453" s="7">
        <v>7641</v>
      </c>
      <c r="Q453" s="40">
        <v>1682279</v>
      </c>
      <c r="R453" s="7">
        <v>8788</v>
      </c>
      <c r="S453" s="269">
        <v>4107252</v>
      </c>
      <c r="T453" s="269"/>
      <c r="U453" s="60"/>
    </row>
    <row r="454" spans="1:21" s="1" customFormat="1" ht="15" customHeight="1">
      <c r="A454" s="60"/>
      <c r="B454" s="6" t="s">
        <v>2569</v>
      </c>
      <c r="C454" s="268">
        <v>462</v>
      </c>
      <c r="D454" s="268"/>
      <c r="E454" s="7">
        <v>7024</v>
      </c>
      <c r="F454" s="40">
        <v>3064087</v>
      </c>
      <c r="G454" s="7">
        <v>5</v>
      </c>
      <c r="H454" s="7">
        <v>127</v>
      </c>
      <c r="I454" s="269">
        <v>45776.17</v>
      </c>
      <c r="J454" s="269"/>
      <c r="K454" s="7">
        <v>2</v>
      </c>
      <c r="L454" s="7">
        <v>39</v>
      </c>
      <c r="M454" s="7">
        <v>39</v>
      </c>
      <c r="N454" s="40">
        <v>186032</v>
      </c>
      <c r="O454" s="7">
        <v>31</v>
      </c>
      <c r="P454" s="7">
        <v>35</v>
      </c>
      <c r="Q454" s="40">
        <v>146715</v>
      </c>
      <c r="R454" s="7">
        <v>532</v>
      </c>
      <c r="S454" s="269">
        <v>3396834</v>
      </c>
      <c r="T454" s="269"/>
      <c r="U454" s="60"/>
    </row>
    <row r="455" spans="1:21" s="1" customFormat="1" ht="15" customHeight="1">
      <c r="A455" s="60"/>
      <c r="B455" s="6" t="s">
        <v>2570</v>
      </c>
      <c r="C455" s="268">
        <v>29</v>
      </c>
      <c r="D455" s="268"/>
      <c r="E455" s="7">
        <v>236</v>
      </c>
      <c r="F455" s="40">
        <v>14432</v>
      </c>
      <c r="G455" s="7">
        <v>2</v>
      </c>
      <c r="H455" s="7">
        <v>36</v>
      </c>
      <c r="I455" s="269">
        <v>1622.12</v>
      </c>
      <c r="J455" s="269"/>
      <c r="K455" s="7"/>
      <c r="L455" s="7">
        <v>18</v>
      </c>
      <c r="M455" s="7">
        <v>28</v>
      </c>
      <c r="N455" s="40">
        <v>1601</v>
      </c>
      <c r="O455" s="7">
        <v>15</v>
      </c>
      <c r="P455" s="7">
        <v>15</v>
      </c>
      <c r="Q455" s="40">
        <v>727</v>
      </c>
      <c r="R455" s="7">
        <v>62</v>
      </c>
      <c r="S455" s="269">
        <v>16760</v>
      </c>
      <c r="T455" s="269"/>
      <c r="U455" s="60"/>
    </row>
    <row r="456" spans="1:21" s="1" customFormat="1" ht="15" customHeight="1">
      <c r="A456" s="60"/>
      <c r="B456" s="6" t="s">
        <v>2571</v>
      </c>
      <c r="C456" s="268">
        <v>301</v>
      </c>
      <c r="D456" s="268"/>
      <c r="E456" s="7">
        <v>1864</v>
      </c>
      <c r="F456" s="40">
        <v>4430142</v>
      </c>
      <c r="G456" s="7"/>
      <c r="H456" s="7">
        <v>0</v>
      </c>
      <c r="I456" s="269"/>
      <c r="J456" s="269"/>
      <c r="K456" s="7"/>
      <c r="L456" s="7"/>
      <c r="M456" s="7"/>
      <c r="N456" s="40"/>
      <c r="O456" s="7"/>
      <c r="P456" s="7"/>
      <c r="Q456" s="40"/>
      <c r="R456" s="7">
        <v>301</v>
      </c>
      <c r="S456" s="269">
        <v>4430142</v>
      </c>
      <c r="T456" s="269"/>
      <c r="U456" s="60"/>
    </row>
    <row r="457" spans="1:21" s="1" customFormat="1" ht="15" customHeight="1">
      <c r="A457" s="60"/>
      <c r="B457" s="6" t="s">
        <v>2572</v>
      </c>
      <c r="C457" s="268">
        <v>1084</v>
      </c>
      <c r="D457" s="268"/>
      <c r="E457" s="7">
        <v>23683</v>
      </c>
      <c r="F457" s="40">
        <v>14741188</v>
      </c>
      <c r="G457" s="7">
        <v>4</v>
      </c>
      <c r="H457" s="7">
        <v>82</v>
      </c>
      <c r="I457" s="269">
        <v>43722.720000000001</v>
      </c>
      <c r="J457" s="269"/>
      <c r="K457" s="7">
        <v>213</v>
      </c>
      <c r="L457" s="7">
        <v>59</v>
      </c>
      <c r="M457" s="7">
        <v>106</v>
      </c>
      <c r="N457" s="40">
        <v>54805</v>
      </c>
      <c r="O457" s="7">
        <v>232</v>
      </c>
      <c r="P457" s="7">
        <v>2604</v>
      </c>
      <c r="Q457" s="40">
        <v>1397592</v>
      </c>
      <c r="R457" s="7">
        <v>1375</v>
      </c>
      <c r="S457" s="269">
        <v>16193585</v>
      </c>
      <c r="T457" s="269"/>
      <c r="U457" s="60"/>
    </row>
    <row r="458" spans="1:21" s="1" customFormat="1" ht="15" customHeight="1">
      <c r="A458" s="60"/>
      <c r="B458" s="6" t="s">
        <v>2573</v>
      </c>
      <c r="C458" s="268">
        <v>4</v>
      </c>
      <c r="D458" s="268"/>
      <c r="E458" s="7">
        <v>22</v>
      </c>
      <c r="F458" s="40">
        <v>31013</v>
      </c>
      <c r="G458" s="7"/>
      <c r="H458" s="7">
        <v>0</v>
      </c>
      <c r="I458" s="269"/>
      <c r="J458" s="269"/>
      <c r="K458" s="7">
        <v>1</v>
      </c>
      <c r="L458" s="7">
        <v>1</v>
      </c>
      <c r="M458" s="7">
        <v>1</v>
      </c>
      <c r="N458" s="40">
        <v>5855</v>
      </c>
      <c r="O458" s="7"/>
      <c r="P458" s="7"/>
      <c r="Q458" s="40"/>
      <c r="R458" s="7">
        <v>5</v>
      </c>
      <c r="S458" s="269">
        <v>36868</v>
      </c>
      <c r="T458" s="269"/>
      <c r="U458" s="60"/>
    </row>
    <row r="459" spans="1:21" s="1" customFormat="1" ht="15" customHeight="1">
      <c r="A459" s="60"/>
      <c r="B459" s="6" t="s">
        <v>2574</v>
      </c>
      <c r="C459" s="268">
        <v>262</v>
      </c>
      <c r="D459" s="268"/>
      <c r="E459" s="7">
        <v>3494</v>
      </c>
      <c r="F459" s="40">
        <v>1235201</v>
      </c>
      <c r="G459" s="7">
        <v>4</v>
      </c>
      <c r="H459" s="7">
        <v>126</v>
      </c>
      <c r="I459" s="269">
        <v>32997.040000000001</v>
      </c>
      <c r="J459" s="269"/>
      <c r="K459" s="7"/>
      <c r="L459" s="7">
        <v>32</v>
      </c>
      <c r="M459" s="7">
        <v>32</v>
      </c>
      <c r="N459" s="40">
        <v>104888</v>
      </c>
      <c r="O459" s="7">
        <v>33</v>
      </c>
      <c r="P459" s="7">
        <v>33</v>
      </c>
      <c r="Q459" s="40">
        <v>107542</v>
      </c>
      <c r="R459" s="7">
        <v>327</v>
      </c>
      <c r="S459" s="269">
        <v>1447631</v>
      </c>
      <c r="T459" s="269"/>
      <c r="U459" s="60"/>
    </row>
    <row r="460" spans="1:21" s="1" customFormat="1" ht="15" customHeight="1">
      <c r="A460" s="60"/>
      <c r="B460" s="6" t="s">
        <v>2575</v>
      </c>
      <c r="C460" s="268">
        <v>5775</v>
      </c>
      <c r="D460" s="268"/>
      <c r="E460" s="7">
        <v>28678</v>
      </c>
      <c r="F460" s="40">
        <v>21899332</v>
      </c>
      <c r="G460" s="7">
        <v>40</v>
      </c>
      <c r="H460" s="7">
        <v>342</v>
      </c>
      <c r="I460" s="269">
        <v>77625.429999999993</v>
      </c>
      <c r="J460" s="269"/>
      <c r="K460" s="7">
        <v>349</v>
      </c>
      <c r="L460" s="7">
        <v>1451</v>
      </c>
      <c r="M460" s="7">
        <v>1451</v>
      </c>
      <c r="N460" s="40">
        <v>4054612</v>
      </c>
      <c r="O460" s="7">
        <v>136</v>
      </c>
      <c r="P460" s="7">
        <v>138</v>
      </c>
      <c r="Q460" s="40">
        <v>350762</v>
      </c>
      <c r="R460" s="7">
        <v>7362</v>
      </c>
      <c r="S460" s="269">
        <v>26304706</v>
      </c>
      <c r="T460" s="269"/>
      <c r="U460" s="60"/>
    </row>
    <row r="461" spans="1:21" s="1" customFormat="1" ht="15" customHeight="1">
      <c r="A461" s="60"/>
      <c r="B461" s="6" t="s">
        <v>2576</v>
      </c>
      <c r="C461" s="268">
        <v>221</v>
      </c>
      <c r="D461" s="268"/>
      <c r="E461" s="7">
        <v>8155</v>
      </c>
      <c r="F461" s="40">
        <v>17866888</v>
      </c>
      <c r="G461" s="7">
        <v>18</v>
      </c>
      <c r="H461" s="7">
        <v>656</v>
      </c>
      <c r="I461" s="269">
        <v>925887.14000000013</v>
      </c>
      <c r="J461" s="269"/>
      <c r="K461" s="7">
        <v>1</v>
      </c>
      <c r="L461" s="7"/>
      <c r="M461" s="7"/>
      <c r="N461" s="40"/>
      <c r="O461" s="7"/>
      <c r="P461" s="7"/>
      <c r="Q461" s="40"/>
      <c r="R461" s="7">
        <v>221</v>
      </c>
      <c r="S461" s="269">
        <v>17866888</v>
      </c>
      <c r="T461" s="269"/>
      <c r="U461" s="60"/>
    </row>
    <row r="462" spans="1:21" s="1" customFormat="1" ht="15" customHeight="1">
      <c r="A462" s="60"/>
      <c r="B462" s="6" t="s">
        <v>2577</v>
      </c>
      <c r="C462" s="268">
        <v>1229</v>
      </c>
      <c r="D462" s="268"/>
      <c r="E462" s="7">
        <v>36950</v>
      </c>
      <c r="F462" s="40">
        <v>80646507</v>
      </c>
      <c r="G462" s="7">
        <v>124</v>
      </c>
      <c r="H462" s="7">
        <v>3861</v>
      </c>
      <c r="I462" s="269">
        <v>3851757.99</v>
      </c>
      <c r="J462" s="269"/>
      <c r="K462" s="7"/>
      <c r="L462" s="7"/>
      <c r="M462" s="7"/>
      <c r="N462" s="40"/>
      <c r="O462" s="7"/>
      <c r="P462" s="7"/>
      <c r="Q462" s="40"/>
      <c r="R462" s="7">
        <v>1229</v>
      </c>
      <c r="S462" s="269">
        <v>80646507</v>
      </c>
      <c r="T462" s="269"/>
      <c r="U462" s="60"/>
    </row>
    <row r="463" spans="1:21" s="1" customFormat="1" ht="15" customHeight="1">
      <c r="A463" s="60"/>
      <c r="B463" s="6" t="s">
        <v>2578</v>
      </c>
      <c r="C463" s="268">
        <v>1106</v>
      </c>
      <c r="D463" s="268"/>
      <c r="E463" s="7">
        <v>24761</v>
      </c>
      <c r="F463" s="40">
        <v>15784482</v>
      </c>
      <c r="G463" s="7">
        <v>41</v>
      </c>
      <c r="H463" s="7">
        <v>733</v>
      </c>
      <c r="I463" s="269">
        <v>185379.82999999996</v>
      </c>
      <c r="J463" s="269"/>
      <c r="K463" s="7">
        <v>30</v>
      </c>
      <c r="L463" s="7">
        <v>5</v>
      </c>
      <c r="M463" s="7">
        <v>5</v>
      </c>
      <c r="N463" s="40">
        <v>52490</v>
      </c>
      <c r="O463" s="7">
        <v>1</v>
      </c>
      <c r="P463" s="7">
        <v>1</v>
      </c>
      <c r="Q463" s="40">
        <v>10944</v>
      </c>
      <c r="R463" s="7">
        <v>1112</v>
      </c>
      <c r="S463" s="269">
        <v>15847916</v>
      </c>
      <c r="T463" s="269"/>
      <c r="U463" s="60"/>
    </row>
    <row r="464" spans="1:21" s="1" customFormat="1" ht="15" customHeight="1">
      <c r="A464" s="60"/>
      <c r="B464" s="6" t="s">
        <v>2579</v>
      </c>
      <c r="C464" s="268">
        <v>40</v>
      </c>
      <c r="D464" s="268"/>
      <c r="E464" s="7">
        <v>834</v>
      </c>
      <c r="F464" s="40">
        <v>1067790</v>
      </c>
      <c r="G464" s="7"/>
      <c r="H464" s="7">
        <v>0</v>
      </c>
      <c r="I464" s="269"/>
      <c r="J464" s="269"/>
      <c r="K464" s="7"/>
      <c r="L464" s="7"/>
      <c r="M464" s="7"/>
      <c r="N464" s="40"/>
      <c r="O464" s="7"/>
      <c r="P464" s="7"/>
      <c r="Q464" s="40"/>
      <c r="R464" s="7">
        <v>40</v>
      </c>
      <c r="S464" s="269">
        <v>1067790</v>
      </c>
      <c r="T464" s="269"/>
      <c r="U464" s="60"/>
    </row>
    <row r="465" spans="1:21" s="1" customFormat="1" ht="15" customHeight="1">
      <c r="A465" s="60"/>
      <c r="B465" s="6" t="s">
        <v>2580</v>
      </c>
      <c r="C465" s="268">
        <v>223</v>
      </c>
      <c r="D465" s="268"/>
      <c r="E465" s="7">
        <v>4622</v>
      </c>
      <c r="F465" s="40">
        <v>2980439</v>
      </c>
      <c r="G465" s="7">
        <v>9</v>
      </c>
      <c r="H465" s="7">
        <v>159</v>
      </c>
      <c r="I465" s="269">
        <v>46846.09</v>
      </c>
      <c r="J465" s="269"/>
      <c r="K465" s="7"/>
      <c r="L465" s="7"/>
      <c r="M465" s="7"/>
      <c r="N465" s="40"/>
      <c r="O465" s="7"/>
      <c r="P465" s="7"/>
      <c r="Q465" s="40"/>
      <c r="R465" s="7">
        <v>223</v>
      </c>
      <c r="S465" s="269">
        <v>2980439</v>
      </c>
      <c r="T465" s="269"/>
      <c r="U465" s="60"/>
    </row>
    <row r="466" spans="1:21" s="1" customFormat="1" ht="15" customHeight="1">
      <c r="A466" s="60"/>
      <c r="B466" s="6" t="s">
        <v>2581</v>
      </c>
      <c r="C466" s="268">
        <v>357</v>
      </c>
      <c r="D466" s="268"/>
      <c r="E466" s="7">
        <v>6876</v>
      </c>
      <c r="F466" s="40">
        <v>7010711</v>
      </c>
      <c r="G466" s="7">
        <v>15</v>
      </c>
      <c r="H466" s="7">
        <v>288</v>
      </c>
      <c r="I466" s="269">
        <v>147997.75</v>
      </c>
      <c r="J466" s="269"/>
      <c r="K466" s="7"/>
      <c r="L466" s="7"/>
      <c r="M466" s="7"/>
      <c r="N466" s="40"/>
      <c r="O466" s="7"/>
      <c r="P466" s="7"/>
      <c r="Q466" s="40"/>
      <c r="R466" s="7">
        <v>357</v>
      </c>
      <c r="S466" s="269">
        <v>7010711</v>
      </c>
      <c r="T466" s="269"/>
      <c r="U466" s="60"/>
    </row>
    <row r="467" spans="1:21" s="1" customFormat="1" ht="15" customHeight="1">
      <c r="A467" s="60"/>
      <c r="B467" s="6" t="s">
        <v>2582</v>
      </c>
      <c r="C467" s="268">
        <v>386</v>
      </c>
      <c r="D467" s="268"/>
      <c r="E467" s="7">
        <v>4333</v>
      </c>
      <c r="F467" s="40">
        <v>2904213</v>
      </c>
      <c r="G467" s="7">
        <v>8</v>
      </c>
      <c r="H467" s="7">
        <v>140</v>
      </c>
      <c r="I467" s="269">
        <v>70725.56</v>
      </c>
      <c r="J467" s="269"/>
      <c r="K467" s="7">
        <v>1</v>
      </c>
      <c r="L467" s="7">
        <v>56</v>
      </c>
      <c r="M467" s="7">
        <v>104</v>
      </c>
      <c r="N467" s="40">
        <v>47680</v>
      </c>
      <c r="O467" s="7"/>
      <c r="P467" s="7"/>
      <c r="Q467" s="40"/>
      <c r="R467" s="7">
        <v>442</v>
      </c>
      <c r="S467" s="269">
        <v>2951893</v>
      </c>
      <c r="T467" s="269"/>
      <c r="U467" s="60"/>
    </row>
    <row r="468" spans="1:21" s="1" customFormat="1" ht="15" customHeight="1">
      <c r="A468" s="60"/>
      <c r="B468" s="6" t="s">
        <v>2583</v>
      </c>
      <c r="C468" s="268">
        <v>51</v>
      </c>
      <c r="D468" s="268"/>
      <c r="E468" s="7">
        <v>1572</v>
      </c>
      <c r="F468" s="40">
        <v>767956</v>
      </c>
      <c r="G468" s="7">
        <v>1</v>
      </c>
      <c r="H468" s="7">
        <v>21</v>
      </c>
      <c r="I468" s="269">
        <v>8205.68</v>
      </c>
      <c r="J468" s="269"/>
      <c r="K468" s="7">
        <v>5</v>
      </c>
      <c r="L468" s="7">
        <v>1</v>
      </c>
      <c r="M468" s="7">
        <v>1</v>
      </c>
      <c r="N468" s="40">
        <v>1637</v>
      </c>
      <c r="O468" s="7"/>
      <c r="P468" s="7"/>
      <c r="Q468" s="40"/>
      <c r="R468" s="7">
        <v>52</v>
      </c>
      <c r="S468" s="269">
        <v>769593</v>
      </c>
      <c r="T468" s="269"/>
      <c r="U468" s="60"/>
    </row>
    <row r="469" spans="1:21" s="1" customFormat="1" ht="15" customHeight="1">
      <c r="A469" s="60"/>
      <c r="B469" s="6" t="s">
        <v>2584</v>
      </c>
      <c r="C469" s="268">
        <v>1113</v>
      </c>
      <c r="D469" s="268"/>
      <c r="E469" s="7">
        <v>19949</v>
      </c>
      <c r="F469" s="40">
        <v>8587188</v>
      </c>
      <c r="G469" s="7">
        <v>37</v>
      </c>
      <c r="H469" s="7">
        <v>432</v>
      </c>
      <c r="I469" s="269">
        <v>79916.02999999997</v>
      </c>
      <c r="J469" s="269"/>
      <c r="K469" s="7">
        <v>171</v>
      </c>
      <c r="L469" s="7">
        <v>45</v>
      </c>
      <c r="M469" s="7">
        <v>76</v>
      </c>
      <c r="N469" s="40">
        <v>41184</v>
      </c>
      <c r="O469" s="7">
        <v>13</v>
      </c>
      <c r="P469" s="7">
        <v>109</v>
      </c>
      <c r="Q469" s="40">
        <v>43972</v>
      </c>
      <c r="R469" s="7">
        <v>1171</v>
      </c>
      <c r="S469" s="269">
        <v>8672344</v>
      </c>
      <c r="T469" s="269"/>
      <c r="U469" s="60"/>
    </row>
    <row r="470" spans="1:21" s="1" customFormat="1" ht="15" customHeight="1">
      <c r="A470" s="60"/>
      <c r="B470" s="6" t="s">
        <v>2585</v>
      </c>
      <c r="C470" s="268">
        <v>743</v>
      </c>
      <c r="D470" s="268"/>
      <c r="E470" s="7">
        <v>9029</v>
      </c>
      <c r="F470" s="40">
        <v>3492884</v>
      </c>
      <c r="G470" s="7">
        <v>37</v>
      </c>
      <c r="H470" s="7">
        <v>588</v>
      </c>
      <c r="I470" s="269">
        <v>89966.15</v>
      </c>
      <c r="J470" s="269"/>
      <c r="K470" s="7">
        <v>91</v>
      </c>
      <c r="L470" s="7">
        <v>54</v>
      </c>
      <c r="M470" s="7">
        <v>89</v>
      </c>
      <c r="N470" s="40">
        <v>42430</v>
      </c>
      <c r="O470" s="7">
        <v>58</v>
      </c>
      <c r="P470" s="7">
        <v>362</v>
      </c>
      <c r="Q470" s="40">
        <v>150286</v>
      </c>
      <c r="R470" s="7">
        <v>855</v>
      </c>
      <c r="S470" s="269">
        <v>3685600</v>
      </c>
      <c r="T470" s="269"/>
      <c r="U470" s="60"/>
    </row>
    <row r="471" spans="1:21" s="1" customFormat="1" ht="15" customHeight="1">
      <c r="A471" s="60"/>
      <c r="B471" s="6" t="s">
        <v>2586</v>
      </c>
      <c r="C471" s="268">
        <v>1127</v>
      </c>
      <c r="D471" s="268"/>
      <c r="E471" s="7">
        <v>8205</v>
      </c>
      <c r="F471" s="40">
        <v>6421039</v>
      </c>
      <c r="G471" s="7">
        <v>25</v>
      </c>
      <c r="H471" s="7">
        <v>163</v>
      </c>
      <c r="I471" s="269">
        <v>24966.339999999997</v>
      </c>
      <c r="J471" s="269"/>
      <c r="K471" s="7">
        <v>8</v>
      </c>
      <c r="L471" s="7">
        <v>55</v>
      </c>
      <c r="M471" s="7">
        <v>55</v>
      </c>
      <c r="N471" s="40">
        <v>217141</v>
      </c>
      <c r="O471" s="7">
        <v>1</v>
      </c>
      <c r="P471" s="7">
        <v>1</v>
      </c>
      <c r="Q471" s="40">
        <v>2711</v>
      </c>
      <c r="R471" s="7">
        <v>1183</v>
      </c>
      <c r="S471" s="269">
        <v>6640891</v>
      </c>
      <c r="T471" s="269"/>
      <c r="U471" s="60"/>
    </row>
    <row r="472" spans="1:21" s="1" customFormat="1" ht="15" customHeight="1">
      <c r="A472" s="60"/>
      <c r="B472" s="6" t="s">
        <v>2587</v>
      </c>
      <c r="C472" s="268">
        <v>1115</v>
      </c>
      <c r="D472" s="268"/>
      <c r="E472" s="7">
        <v>13621</v>
      </c>
      <c r="F472" s="40">
        <v>9785694</v>
      </c>
      <c r="G472" s="7">
        <v>3</v>
      </c>
      <c r="H472" s="7">
        <v>76</v>
      </c>
      <c r="I472" s="269">
        <v>31099.45</v>
      </c>
      <c r="J472" s="269"/>
      <c r="K472" s="7">
        <v>793</v>
      </c>
      <c r="L472" s="7">
        <v>168</v>
      </c>
      <c r="M472" s="7">
        <v>188</v>
      </c>
      <c r="N472" s="40">
        <v>120674</v>
      </c>
      <c r="O472" s="7">
        <v>109</v>
      </c>
      <c r="P472" s="7">
        <v>1171</v>
      </c>
      <c r="Q472" s="40">
        <v>718350</v>
      </c>
      <c r="R472" s="7">
        <v>1392</v>
      </c>
      <c r="S472" s="269">
        <v>10624718</v>
      </c>
      <c r="T472" s="269"/>
      <c r="U472" s="60"/>
    </row>
    <row r="473" spans="1:21" s="1" customFormat="1" ht="15" customHeight="1">
      <c r="A473" s="60"/>
      <c r="B473" s="6" t="s">
        <v>2588</v>
      </c>
      <c r="C473" s="268">
        <v>1453</v>
      </c>
      <c r="D473" s="268"/>
      <c r="E473" s="7">
        <v>15431</v>
      </c>
      <c r="F473" s="40">
        <v>11134798</v>
      </c>
      <c r="G473" s="7">
        <v>381</v>
      </c>
      <c r="H473" s="7">
        <v>2885</v>
      </c>
      <c r="I473" s="269">
        <v>524108.52</v>
      </c>
      <c r="J473" s="269"/>
      <c r="K473" s="7">
        <v>76</v>
      </c>
      <c r="L473" s="7">
        <v>17</v>
      </c>
      <c r="M473" s="7">
        <v>17</v>
      </c>
      <c r="N473" s="40">
        <v>45674</v>
      </c>
      <c r="O473" s="7"/>
      <c r="P473" s="7"/>
      <c r="Q473" s="40"/>
      <c r="R473" s="7">
        <v>1470</v>
      </c>
      <c r="S473" s="269">
        <v>11180472</v>
      </c>
      <c r="T473" s="269"/>
      <c r="U473" s="60"/>
    </row>
    <row r="474" spans="1:21" s="1" customFormat="1" ht="15" customHeight="1">
      <c r="A474" s="60"/>
      <c r="B474" s="6" t="s">
        <v>2589</v>
      </c>
      <c r="C474" s="268">
        <v>13388</v>
      </c>
      <c r="D474" s="268"/>
      <c r="E474" s="7">
        <v>51460</v>
      </c>
      <c r="F474" s="40">
        <v>42444197</v>
      </c>
      <c r="G474" s="7">
        <v>638</v>
      </c>
      <c r="H474" s="7">
        <v>2902</v>
      </c>
      <c r="I474" s="269">
        <v>541048.10000000009</v>
      </c>
      <c r="J474" s="269"/>
      <c r="K474" s="7">
        <v>440</v>
      </c>
      <c r="L474" s="7">
        <v>1559</v>
      </c>
      <c r="M474" s="7">
        <v>1559</v>
      </c>
      <c r="N474" s="40">
        <v>3621105</v>
      </c>
      <c r="O474" s="7">
        <v>53</v>
      </c>
      <c r="P474" s="7">
        <v>53</v>
      </c>
      <c r="Q474" s="40">
        <v>124241</v>
      </c>
      <c r="R474" s="7">
        <v>15000</v>
      </c>
      <c r="S474" s="269">
        <v>46189543</v>
      </c>
      <c r="T474" s="269"/>
      <c r="U474" s="60"/>
    </row>
    <row r="475" spans="1:21" s="1" customFormat="1" ht="15" customHeight="1">
      <c r="A475" s="60"/>
      <c r="B475" s="6" t="s">
        <v>2590</v>
      </c>
      <c r="C475" s="268">
        <v>26</v>
      </c>
      <c r="D475" s="268"/>
      <c r="E475" s="7">
        <v>804</v>
      </c>
      <c r="F475" s="40">
        <v>1183972</v>
      </c>
      <c r="G475" s="7">
        <v>3</v>
      </c>
      <c r="H475" s="7">
        <v>78</v>
      </c>
      <c r="I475" s="269">
        <v>84913.4</v>
      </c>
      <c r="J475" s="269"/>
      <c r="K475" s="7"/>
      <c r="L475" s="7"/>
      <c r="M475" s="7"/>
      <c r="N475" s="40"/>
      <c r="O475" s="7"/>
      <c r="P475" s="7"/>
      <c r="Q475" s="40"/>
      <c r="R475" s="7">
        <v>26</v>
      </c>
      <c r="S475" s="269">
        <v>1183972</v>
      </c>
      <c r="T475" s="269"/>
      <c r="U475" s="60"/>
    </row>
    <row r="476" spans="1:21" s="1" customFormat="1" ht="15" customHeight="1">
      <c r="A476" s="60"/>
      <c r="B476" s="6" t="s">
        <v>2591</v>
      </c>
      <c r="C476" s="268">
        <v>186</v>
      </c>
      <c r="D476" s="268"/>
      <c r="E476" s="7">
        <v>1983</v>
      </c>
      <c r="F476" s="40">
        <v>3821384</v>
      </c>
      <c r="G476" s="7"/>
      <c r="H476" s="7">
        <v>0</v>
      </c>
      <c r="I476" s="269"/>
      <c r="J476" s="269"/>
      <c r="K476" s="7">
        <v>2</v>
      </c>
      <c r="L476" s="7">
        <v>4</v>
      </c>
      <c r="M476" s="7">
        <v>4</v>
      </c>
      <c r="N476" s="40">
        <v>60214</v>
      </c>
      <c r="O476" s="7"/>
      <c r="P476" s="7"/>
      <c r="Q476" s="40"/>
      <c r="R476" s="7">
        <v>190</v>
      </c>
      <c r="S476" s="269">
        <v>3881598</v>
      </c>
      <c r="T476" s="269"/>
      <c r="U476" s="60"/>
    </row>
    <row r="477" spans="1:21" s="1" customFormat="1" ht="15" customHeight="1">
      <c r="A477" s="60"/>
      <c r="B477" s="6" t="s">
        <v>2592</v>
      </c>
      <c r="C477" s="268">
        <v>359</v>
      </c>
      <c r="D477" s="268"/>
      <c r="E477" s="7">
        <v>4773</v>
      </c>
      <c r="F477" s="40">
        <v>4805490</v>
      </c>
      <c r="G477" s="7">
        <v>83</v>
      </c>
      <c r="H477" s="7">
        <v>1158</v>
      </c>
      <c r="I477" s="269">
        <v>462476.71</v>
      </c>
      <c r="J477" s="269"/>
      <c r="K477" s="7">
        <v>8</v>
      </c>
      <c r="L477" s="7">
        <v>3</v>
      </c>
      <c r="M477" s="7">
        <v>3</v>
      </c>
      <c r="N477" s="40">
        <v>27077</v>
      </c>
      <c r="O477" s="7"/>
      <c r="P477" s="7"/>
      <c r="Q477" s="40"/>
      <c r="R477" s="7">
        <v>362</v>
      </c>
      <c r="S477" s="269">
        <v>4832567</v>
      </c>
      <c r="T477" s="269"/>
      <c r="U477" s="60"/>
    </row>
    <row r="478" spans="1:21" s="1" customFormat="1" ht="15" customHeight="1">
      <c r="A478" s="60"/>
      <c r="B478" s="6" t="s">
        <v>2593</v>
      </c>
      <c r="C478" s="268">
        <v>2406</v>
      </c>
      <c r="D478" s="268"/>
      <c r="E478" s="7">
        <v>16793</v>
      </c>
      <c r="F478" s="40">
        <v>20280090</v>
      </c>
      <c r="G478" s="7">
        <v>44</v>
      </c>
      <c r="H478" s="7">
        <v>336</v>
      </c>
      <c r="I478" s="269">
        <v>158876.52000000002</v>
      </c>
      <c r="J478" s="269"/>
      <c r="K478" s="7">
        <v>33</v>
      </c>
      <c r="L478" s="7">
        <v>137</v>
      </c>
      <c r="M478" s="7">
        <v>137</v>
      </c>
      <c r="N478" s="40">
        <v>852826</v>
      </c>
      <c r="O478" s="7">
        <v>1</v>
      </c>
      <c r="P478" s="7">
        <v>1</v>
      </c>
      <c r="Q478" s="40">
        <v>5781</v>
      </c>
      <c r="R478" s="7">
        <v>2544</v>
      </c>
      <c r="S478" s="269">
        <v>21138697</v>
      </c>
      <c r="T478" s="269"/>
      <c r="U478" s="60"/>
    </row>
    <row r="479" spans="1:21" s="1" customFormat="1" ht="15" customHeight="1">
      <c r="A479" s="60"/>
      <c r="B479" s="6" t="s">
        <v>2594</v>
      </c>
      <c r="C479" s="268">
        <v>160</v>
      </c>
      <c r="D479" s="268"/>
      <c r="E479" s="7">
        <v>2272</v>
      </c>
      <c r="F479" s="40">
        <v>1318718</v>
      </c>
      <c r="G479" s="7">
        <v>75</v>
      </c>
      <c r="H479" s="7">
        <v>1130</v>
      </c>
      <c r="I479" s="269">
        <v>229791.38</v>
      </c>
      <c r="J479" s="269"/>
      <c r="K479" s="7">
        <v>4</v>
      </c>
      <c r="L479" s="7">
        <v>15</v>
      </c>
      <c r="M479" s="7">
        <v>15</v>
      </c>
      <c r="N479" s="40">
        <v>39451</v>
      </c>
      <c r="O479" s="7"/>
      <c r="P479" s="7"/>
      <c r="Q479" s="40"/>
      <c r="R479" s="7">
        <v>175</v>
      </c>
      <c r="S479" s="269">
        <v>1358169</v>
      </c>
      <c r="T479" s="269"/>
      <c r="U479" s="60"/>
    </row>
    <row r="480" spans="1:21" s="1" customFormat="1" ht="15" customHeight="1">
      <c r="A480" s="60"/>
      <c r="B480" s="6" t="s">
        <v>2595</v>
      </c>
      <c r="C480" s="268">
        <v>6719</v>
      </c>
      <c r="D480" s="268"/>
      <c r="E480" s="7">
        <v>27842</v>
      </c>
      <c r="F480" s="40">
        <v>21709200</v>
      </c>
      <c r="G480" s="7">
        <v>151</v>
      </c>
      <c r="H480" s="7">
        <v>1069</v>
      </c>
      <c r="I480" s="269">
        <v>267658.33</v>
      </c>
      <c r="J480" s="269"/>
      <c r="K480" s="7">
        <v>78</v>
      </c>
      <c r="L480" s="7">
        <v>1511</v>
      </c>
      <c r="M480" s="7">
        <v>1511</v>
      </c>
      <c r="N480" s="40">
        <v>3607647</v>
      </c>
      <c r="O480" s="7">
        <v>459</v>
      </c>
      <c r="P480" s="7">
        <v>460</v>
      </c>
      <c r="Q480" s="40">
        <v>1022570</v>
      </c>
      <c r="R480" s="7">
        <v>8689</v>
      </c>
      <c r="S480" s="269">
        <v>26339417</v>
      </c>
      <c r="T480" s="269"/>
      <c r="U480" s="60"/>
    </row>
    <row r="481" spans="1:21" s="1" customFormat="1" ht="15" customHeight="1">
      <c r="A481" s="60"/>
      <c r="B481" s="6" t="s">
        <v>2596</v>
      </c>
      <c r="C481" s="268">
        <v>11</v>
      </c>
      <c r="D481" s="268"/>
      <c r="E481" s="7">
        <v>280</v>
      </c>
      <c r="F481" s="40">
        <v>146383</v>
      </c>
      <c r="G481" s="7">
        <v>1</v>
      </c>
      <c r="H481" s="7">
        <v>24</v>
      </c>
      <c r="I481" s="269">
        <v>7225.2999999999993</v>
      </c>
      <c r="J481" s="269"/>
      <c r="K481" s="7">
        <v>2</v>
      </c>
      <c r="L481" s="7"/>
      <c r="M481" s="7"/>
      <c r="N481" s="40"/>
      <c r="O481" s="7"/>
      <c r="P481" s="7"/>
      <c r="Q481" s="40"/>
      <c r="R481" s="7">
        <v>11</v>
      </c>
      <c r="S481" s="269">
        <v>146383</v>
      </c>
      <c r="T481" s="269"/>
      <c r="U481" s="60"/>
    </row>
    <row r="482" spans="1:21" s="1" customFormat="1" ht="15" customHeight="1">
      <c r="A482" s="60"/>
      <c r="B482" s="6" t="s">
        <v>2597</v>
      </c>
      <c r="C482" s="268">
        <v>30</v>
      </c>
      <c r="D482" s="268"/>
      <c r="E482" s="7">
        <v>428</v>
      </c>
      <c r="F482" s="40">
        <v>154284</v>
      </c>
      <c r="G482" s="7">
        <v>1</v>
      </c>
      <c r="H482" s="7">
        <v>6</v>
      </c>
      <c r="I482" s="269">
        <v>1639.8000000000002</v>
      </c>
      <c r="J482" s="269"/>
      <c r="K482" s="7">
        <v>1</v>
      </c>
      <c r="L482" s="7">
        <v>3</v>
      </c>
      <c r="M482" s="7">
        <v>3</v>
      </c>
      <c r="N482" s="40">
        <v>12717</v>
      </c>
      <c r="O482" s="7"/>
      <c r="P482" s="7"/>
      <c r="Q482" s="40"/>
      <c r="R482" s="7">
        <v>33</v>
      </c>
      <c r="S482" s="269">
        <v>167001</v>
      </c>
      <c r="T482" s="269"/>
      <c r="U482" s="60"/>
    </row>
    <row r="483" spans="1:21" s="1" customFormat="1" ht="15" customHeight="1">
      <c r="A483" s="60"/>
      <c r="B483" s="6" t="s">
        <v>2598</v>
      </c>
      <c r="C483" s="268">
        <v>5946</v>
      </c>
      <c r="D483" s="268"/>
      <c r="E483" s="7">
        <v>17552</v>
      </c>
      <c r="F483" s="40">
        <v>13095347</v>
      </c>
      <c r="G483" s="7">
        <v>519</v>
      </c>
      <c r="H483" s="7">
        <v>2013</v>
      </c>
      <c r="I483" s="269">
        <v>512876.09000000008</v>
      </c>
      <c r="J483" s="269"/>
      <c r="K483" s="7">
        <v>18</v>
      </c>
      <c r="L483" s="7">
        <v>3125</v>
      </c>
      <c r="M483" s="7">
        <v>3125</v>
      </c>
      <c r="N483" s="40">
        <v>6562870</v>
      </c>
      <c r="O483" s="7">
        <v>471</v>
      </c>
      <c r="P483" s="7">
        <v>471</v>
      </c>
      <c r="Q483" s="40">
        <v>958022</v>
      </c>
      <c r="R483" s="7">
        <v>9542</v>
      </c>
      <c r="S483" s="269">
        <v>20616239</v>
      </c>
      <c r="T483" s="269"/>
      <c r="U483" s="60"/>
    </row>
    <row r="484" spans="1:21" s="1" customFormat="1" ht="15" customHeight="1">
      <c r="A484" s="60"/>
      <c r="B484" s="6" t="s">
        <v>2599</v>
      </c>
      <c r="C484" s="268">
        <v>24</v>
      </c>
      <c r="D484" s="268"/>
      <c r="E484" s="7">
        <v>689</v>
      </c>
      <c r="F484" s="40">
        <v>1189782</v>
      </c>
      <c r="G484" s="7"/>
      <c r="H484" s="7">
        <v>0</v>
      </c>
      <c r="I484" s="269"/>
      <c r="J484" s="269"/>
      <c r="K484" s="7"/>
      <c r="L484" s="7"/>
      <c r="M484" s="7"/>
      <c r="N484" s="40"/>
      <c r="O484" s="7"/>
      <c r="P484" s="7"/>
      <c r="Q484" s="40"/>
      <c r="R484" s="7">
        <v>24</v>
      </c>
      <c r="S484" s="269">
        <v>1189782</v>
      </c>
      <c r="T484" s="269"/>
      <c r="U484" s="60"/>
    </row>
    <row r="485" spans="1:21" s="1" customFormat="1" ht="15" customHeight="1">
      <c r="A485" s="60"/>
      <c r="B485" s="6" t="s">
        <v>2600</v>
      </c>
      <c r="C485" s="268">
        <v>8</v>
      </c>
      <c r="D485" s="268"/>
      <c r="E485" s="7">
        <v>65</v>
      </c>
      <c r="F485" s="40">
        <v>231776</v>
      </c>
      <c r="G485" s="7"/>
      <c r="H485" s="7">
        <v>0</v>
      </c>
      <c r="I485" s="269"/>
      <c r="J485" s="269"/>
      <c r="K485" s="7"/>
      <c r="L485" s="7">
        <v>1</v>
      </c>
      <c r="M485" s="7">
        <v>2</v>
      </c>
      <c r="N485" s="40">
        <v>1253</v>
      </c>
      <c r="O485" s="7"/>
      <c r="P485" s="7"/>
      <c r="Q485" s="40"/>
      <c r="R485" s="7">
        <v>9</v>
      </c>
      <c r="S485" s="269">
        <v>233029</v>
      </c>
      <c r="T485" s="269"/>
      <c r="U485" s="60"/>
    </row>
    <row r="486" spans="1:21" s="1" customFormat="1" ht="15" customHeight="1">
      <c r="A486" s="60"/>
      <c r="B486" s="6" t="s">
        <v>2601</v>
      </c>
      <c r="C486" s="268">
        <v>10</v>
      </c>
      <c r="D486" s="268"/>
      <c r="E486" s="7">
        <v>334</v>
      </c>
      <c r="F486" s="40">
        <v>208538</v>
      </c>
      <c r="G486" s="7">
        <v>1</v>
      </c>
      <c r="H486" s="7">
        <v>12</v>
      </c>
      <c r="I486" s="269">
        <v>7794.989999999998</v>
      </c>
      <c r="J486" s="269"/>
      <c r="K486" s="7"/>
      <c r="L486" s="7"/>
      <c r="M486" s="7"/>
      <c r="N486" s="40"/>
      <c r="O486" s="7"/>
      <c r="P486" s="7"/>
      <c r="Q486" s="40"/>
      <c r="R486" s="7">
        <v>10</v>
      </c>
      <c r="S486" s="269">
        <v>208538</v>
      </c>
      <c r="T486" s="269"/>
      <c r="U486" s="60"/>
    </row>
    <row r="487" spans="1:21" s="1" customFormat="1" ht="15" customHeight="1">
      <c r="A487" s="60"/>
      <c r="B487" s="6" t="s">
        <v>2602</v>
      </c>
      <c r="C487" s="268">
        <v>54</v>
      </c>
      <c r="D487" s="268"/>
      <c r="E487" s="7">
        <v>1040</v>
      </c>
      <c r="F487" s="40">
        <v>838373</v>
      </c>
      <c r="G487" s="7">
        <v>7</v>
      </c>
      <c r="H487" s="7">
        <v>69</v>
      </c>
      <c r="I487" s="269">
        <v>34595.160000000003</v>
      </c>
      <c r="J487" s="269"/>
      <c r="K487" s="7">
        <v>4</v>
      </c>
      <c r="L487" s="7">
        <v>9</v>
      </c>
      <c r="M487" s="7">
        <v>9</v>
      </c>
      <c r="N487" s="40">
        <v>101106</v>
      </c>
      <c r="O487" s="7">
        <v>10</v>
      </c>
      <c r="P487" s="7">
        <v>11</v>
      </c>
      <c r="Q487" s="40">
        <v>106539</v>
      </c>
      <c r="R487" s="7">
        <v>73</v>
      </c>
      <c r="S487" s="269">
        <v>1046018</v>
      </c>
      <c r="T487" s="269"/>
      <c r="U487" s="60"/>
    </row>
    <row r="488" spans="1:21" s="1" customFormat="1" ht="15" customHeight="1">
      <c r="A488" s="60"/>
      <c r="B488" s="6" t="s">
        <v>2603</v>
      </c>
      <c r="C488" s="268">
        <v>12</v>
      </c>
      <c r="D488" s="268"/>
      <c r="E488" s="7">
        <v>285</v>
      </c>
      <c r="F488" s="40">
        <v>89188</v>
      </c>
      <c r="G488" s="7">
        <v>3</v>
      </c>
      <c r="H488" s="7">
        <v>56</v>
      </c>
      <c r="I488" s="269">
        <v>22778.19</v>
      </c>
      <c r="J488" s="269"/>
      <c r="K488" s="7"/>
      <c r="L488" s="7">
        <v>1</v>
      </c>
      <c r="M488" s="7">
        <v>2</v>
      </c>
      <c r="N488" s="40">
        <v>1407</v>
      </c>
      <c r="O488" s="7"/>
      <c r="P488" s="7"/>
      <c r="Q488" s="40"/>
      <c r="R488" s="7">
        <v>13</v>
      </c>
      <c r="S488" s="269">
        <v>90595</v>
      </c>
      <c r="T488" s="269"/>
      <c r="U488" s="60"/>
    </row>
    <row r="489" spans="1:21" s="1" customFormat="1" ht="15" customHeight="1">
      <c r="A489" s="60"/>
      <c r="B489" s="6" t="s">
        <v>2604</v>
      </c>
      <c r="C489" s="268">
        <v>31</v>
      </c>
      <c r="D489" s="268"/>
      <c r="E489" s="7">
        <v>571</v>
      </c>
      <c r="F489" s="40">
        <v>167435</v>
      </c>
      <c r="G489" s="7">
        <v>9</v>
      </c>
      <c r="H489" s="7">
        <v>146</v>
      </c>
      <c r="I489" s="269">
        <v>33920.39</v>
      </c>
      <c r="J489" s="269"/>
      <c r="K489" s="7">
        <v>1</v>
      </c>
      <c r="L489" s="7">
        <v>17</v>
      </c>
      <c r="M489" s="7">
        <v>23</v>
      </c>
      <c r="N489" s="40">
        <v>14628</v>
      </c>
      <c r="O489" s="7">
        <v>11</v>
      </c>
      <c r="P489" s="7">
        <v>11</v>
      </c>
      <c r="Q489" s="40">
        <v>6138</v>
      </c>
      <c r="R489" s="7">
        <v>59</v>
      </c>
      <c r="S489" s="269">
        <v>188201</v>
      </c>
      <c r="T489" s="269"/>
      <c r="U489" s="60"/>
    </row>
    <row r="490" spans="1:21" s="1" customFormat="1" ht="15" customHeight="1">
      <c r="A490" s="60"/>
      <c r="B490" s="6" t="s">
        <v>2605</v>
      </c>
      <c r="C490" s="268">
        <v>23</v>
      </c>
      <c r="D490" s="268"/>
      <c r="E490" s="7">
        <v>312</v>
      </c>
      <c r="F490" s="40">
        <v>126262</v>
      </c>
      <c r="G490" s="7"/>
      <c r="H490" s="7">
        <v>0</v>
      </c>
      <c r="I490" s="269"/>
      <c r="J490" s="269"/>
      <c r="K490" s="7"/>
      <c r="L490" s="7">
        <v>1</v>
      </c>
      <c r="M490" s="7">
        <v>2</v>
      </c>
      <c r="N490" s="40">
        <v>1231</v>
      </c>
      <c r="O490" s="7"/>
      <c r="P490" s="7"/>
      <c r="Q490" s="40"/>
      <c r="R490" s="7">
        <v>24</v>
      </c>
      <c r="S490" s="269">
        <v>127493</v>
      </c>
      <c r="T490" s="269"/>
      <c r="U490" s="60"/>
    </row>
    <row r="491" spans="1:21" s="1" customFormat="1" ht="15" customHeight="1">
      <c r="A491" s="60"/>
      <c r="B491" s="6" t="s">
        <v>2606</v>
      </c>
      <c r="C491" s="268">
        <v>239</v>
      </c>
      <c r="D491" s="268"/>
      <c r="E491" s="7">
        <v>2168</v>
      </c>
      <c r="F491" s="40">
        <v>1122445</v>
      </c>
      <c r="G491" s="7">
        <v>17</v>
      </c>
      <c r="H491" s="7">
        <v>170</v>
      </c>
      <c r="I491" s="269">
        <v>44269.8</v>
      </c>
      <c r="J491" s="269"/>
      <c r="K491" s="7">
        <v>7</v>
      </c>
      <c r="L491" s="7">
        <v>90</v>
      </c>
      <c r="M491" s="7">
        <v>137</v>
      </c>
      <c r="N491" s="40">
        <v>76385</v>
      </c>
      <c r="O491" s="7">
        <v>23</v>
      </c>
      <c r="P491" s="7">
        <v>138</v>
      </c>
      <c r="Q491" s="40">
        <v>69352</v>
      </c>
      <c r="R491" s="7">
        <v>352</v>
      </c>
      <c r="S491" s="269">
        <v>1268182</v>
      </c>
      <c r="T491" s="269"/>
      <c r="U491" s="60"/>
    </row>
    <row r="492" spans="1:21" s="1" customFormat="1" ht="15" customHeight="1">
      <c r="A492" s="60"/>
      <c r="B492" s="6" t="s">
        <v>2607</v>
      </c>
      <c r="C492" s="268">
        <v>10</v>
      </c>
      <c r="D492" s="268"/>
      <c r="E492" s="7">
        <v>203</v>
      </c>
      <c r="F492" s="40">
        <v>451128</v>
      </c>
      <c r="G492" s="7"/>
      <c r="H492" s="7">
        <v>0</v>
      </c>
      <c r="I492" s="269"/>
      <c r="J492" s="269"/>
      <c r="K492" s="7"/>
      <c r="L492" s="7"/>
      <c r="M492" s="7"/>
      <c r="N492" s="40"/>
      <c r="O492" s="7"/>
      <c r="P492" s="7"/>
      <c r="Q492" s="40"/>
      <c r="R492" s="7">
        <v>10</v>
      </c>
      <c r="S492" s="269">
        <v>451128</v>
      </c>
      <c r="T492" s="269"/>
      <c r="U492" s="60"/>
    </row>
    <row r="493" spans="1:21" s="1" customFormat="1" ht="15" customHeight="1">
      <c r="A493" s="60"/>
      <c r="B493" s="6" t="s">
        <v>2608</v>
      </c>
      <c r="C493" s="268">
        <v>8</v>
      </c>
      <c r="D493" s="268"/>
      <c r="E493" s="7">
        <v>113</v>
      </c>
      <c r="F493" s="40">
        <v>462736</v>
      </c>
      <c r="G493" s="7"/>
      <c r="H493" s="7">
        <v>0</v>
      </c>
      <c r="I493" s="269"/>
      <c r="J493" s="269"/>
      <c r="K493" s="7"/>
      <c r="L493" s="7"/>
      <c r="M493" s="7"/>
      <c r="N493" s="40"/>
      <c r="O493" s="7"/>
      <c r="P493" s="7"/>
      <c r="Q493" s="40"/>
      <c r="R493" s="7">
        <v>8</v>
      </c>
      <c r="S493" s="269">
        <v>462736</v>
      </c>
      <c r="T493" s="269"/>
      <c r="U493" s="60"/>
    </row>
    <row r="494" spans="1:21" s="1" customFormat="1" ht="15" customHeight="1">
      <c r="A494" s="60"/>
      <c r="B494" s="6" t="s">
        <v>2609</v>
      </c>
      <c r="C494" s="268">
        <v>2147</v>
      </c>
      <c r="D494" s="268"/>
      <c r="E494" s="7">
        <v>17550</v>
      </c>
      <c r="F494" s="40">
        <v>43469674</v>
      </c>
      <c r="G494" s="7">
        <v>8</v>
      </c>
      <c r="H494" s="7">
        <v>124</v>
      </c>
      <c r="I494" s="269">
        <v>90205.25</v>
      </c>
      <c r="J494" s="269"/>
      <c r="K494" s="7">
        <v>276</v>
      </c>
      <c r="L494" s="7">
        <v>135</v>
      </c>
      <c r="M494" s="7">
        <v>135</v>
      </c>
      <c r="N494" s="40">
        <v>1962017</v>
      </c>
      <c r="O494" s="7">
        <v>17</v>
      </c>
      <c r="P494" s="7">
        <v>17</v>
      </c>
      <c r="Q494" s="40">
        <v>249753</v>
      </c>
      <c r="R494" s="7">
        <v>2299</v>
      </c>
      <c r="S494" s="269">
        <v>45681444</v>
      </c>
      <c r="T494" s="269"/>
      <c r="U494" s="60"/>
    </row>
    <row r="495" spans="1:21" s="1" customFormat="1" ht="15" customHeight="1">
      <c r="A495" s="60"/>
      <c r="B495" s="6" t="s">
        <v>2610</v>
      </c>
      <c r="C495" s="268">
        <v>5534</v>
      </c>
      <c r="D495" s="268"/>
      <c r="E495" s="7">
        <v>27113</v>
      </c>
      <c r="F495" s="40">
        <v>35798350</v>
      </c>
      <c r="G495" s="7">
        <v>878</v>
      </c>
      <c r="H495" s="7">
        <v>5671</v>
      </c>
      <c r="I495" s="269">
        <v>3590932.7</v>
      </c>
      <c r="J495" s="269"/>
      <c r="K495" s="7">
        <v>262</v>
      </c>
      <c r="L495" s="7">
        <v>2374</v>
      </c>
      <c r="M495" s="7">
        <v>2374</v>
      </c>
      <c r="N495" s="40">
        <v>10083530</v>
      </c>
      <c r="O495" s="7">
        <v>12</v>
      </c>
      <c r="P495" s="7">
        <v>12</v>
      </c>
      <c r="Q495" s="40">
        <v>43440</v>
      </c>
      <c r="R495" s="7">
        <v>7920</v>
      </c>
      <c r="S495" s="269">
        <v>45925320</v>
      </c>
      <c r="T495" s="269"/>
      <c r="U495" s="60"/>
    </row>
    <row r="496" spans="1:21" s="1" customFormat="1" ht="15" customHeight="1">
      <c r="A496" s="60"/>
      <c r="B496" s="6" t="s">
        <v>2611</v>
      </c>
      <c r="C496" s="268">
        <v>63</v>
      </c>
      <c r="D496" s="268"/>
      <c r="E496" s="7">
        <v>954</v>
      </c>
      <c r="F496" s="40">
        <v>679811</v>
      </c>
      <c r="G496" s="7">
        <v>33</v>
      </c>
      <c r="H496" s="7">
        <v>396</v>
      </c>
      <c r="I496" s="269">
        <v>140909.97999999998</v>
      </c>
      <c r="J496" s="269"/>
      <c r="K496" s="7">
        <v>1</v>
      </c>
      <c r="L496" s="7">
        <v>1</v>
      </c>
      <c r="M496" s="7">
        <v>1</v>
      </c>
      <c r="N496" s="40">
        <v>8401</v>
      </c>
      <c r="O496" s="7"/>
      <c r="P496" s="7"/>
      <c r="Q496" s="40"/>
      <c r="R496" s="7">
        <v>64</v>
      </c>
      <c r="S496" s="269">
        <v>688212</v>
      </c>
      <c r="T496" s="269"/>
      <c r="U496" s="60"/>
    </row>
    <row r="497" spans="1:21" s="1" customFormat="1" ht="15" customHeight="1">
      <c r="A497" s="60"/>
      <c r="B497" s="6" t="s">
        <v>2612</v>
      </c>
      <c r="C497" s="268">
        <v>953</v>
      </c>
      <c r="D497" s="268"/>
      <c r="E497" s="7">
        <v>5121</v>
      </c>
      <c r="F497" s="40">
        <v>5498659</v>
      </c>
      <c r="G497" s="7">
        <v>36</v>
      </c>
      <c r="H497" s="7">
        <v>314</v>
      </c>
      <c r="I497" s="269">
        <v>132183.91999999998</v>
      </c>
      <c r="J497" s="269"/>
      <c r="K497" s="7">
        <v>12</v>
      </c>
      <c r="L497" s="7">
        <v>151</v>
      </c>
      <c r="M497" s="7">
        <v>151</v>
      </c>
      <c r="N497" s="40">
        <v>622568</v>
      </c>
      <c r="O497" s="7"/>
      <c r="P497" s="7"/>
      <c r="Q497" s="40"/>
      <c r="R497" s="7">
        <v>1104</v>
      </c>
      <c r="S497" s="269">
        <v>6121227</v>
      </c>
      <c r="T497" s="269"/>
      <c r="U497" s="60"/>
    </row>
    <row r="498" spans="1:21" s="1" customFormat="1" ht="15" customHeight="1">
      <c r="A498" s="60"/>
      <c r="B498" s="6" t="s">
        <v>2613</v>
      </c>
      <c r="C498" s="268">
        <v>268</v>
      </c>
      <c r="D498" s="268"/>
      <c r="E498" s="7">
        <v>2659</v>
      </c>
      <c r="F498" s="40">
        <v>741020</v>
      </c>
      <c r="G498" s="7">
        <v>16</v>
      </c>
      <c r="H498" s="7">
        <v>137</v>
      </c>
      <c r="I498" s="269">
        <v>23868.15</v>
      </c>
      <c r="J498" s="269"/>
      <c r="K498" s="7">
        <v>3</v>
      </c>
      <c r="L498" s="7">
        <v>31</v>
      </c>
      <c r="M498" s="7">
        <v>50</v>
      </c>
      <c r="N498" s="40">
        <v>19153</v>
      </c>
      <c r="O498" s="7">
        <v>1</v>
      </c>
      <c r="P498" s="7">
        <v>4</v>
      </c>
      <c r="Q498" s="40">
        <v>1373</v>
      </c>
      <c r="R498" s="7">
        <v>300</v>
      </c>
      <c r="S498" s="269">
        <v>761546</v>
      </c>
      <c r="T498" s="269"/>
      <c r="U498" s="60"/>
    </row>
    <row r="499" spans="1:21" s="1" customFormat="1" ht="15" customHeight="1">
      <c r="A499" s="60"/>
      <c r="B499" s="6" t="s">
        <v>2614</v>
      </c>
      <c r="C499" s="268">
        <v>625</v>
      </c>
      <c r="D499" s="268"/>
      <c r="E499" s="7">
        <v>4587</v>
      </c>
      <c r="F499" s="40">
        <v>1506025</v>
      </c>
      <c r="G499" s="7">
        <v>1</v>
      </c>
      <c r="H499" s="7">
        <v>3</v>
      </c>
      <c r="I499" s="269">
        <v>445.94000000000005</v>
      </c>
      <c r="J499" s="269"/>
      <c r="K499" s="7">
        <v>5</v>
      </c>
      <c r="L499" s="7">
        <v>14</v>
      </c>
      <c r="M499" s="7">
        <v>20</v>
      </c>
      <c r="N499" s="40">
        <v>8257</v>
      </c>
      <c r="O499" s="7"/>
      <c r="P499" s="7"/>
      <c r="Q499" s="40"/>
      <c r="R499" s="7">
        <v>639</v>
      </c>
      <c r="S499" s="269">
        <v>1514282</v>
      </c>
      <c r="T499" s="269"/>
      <c r="U499" s="60"/>
    </row>
    <row r="500" spans="1:21" s="1" customFormat="1" ht="15" customHeight="1">
      <c r="A500" s="60"/>
      <c r="B500" s="6" t="s">
        <v>2615</v>
      </c>
      <c r="C500" s="268">
        <v>1183</v>
      </c>
      <c r="D500" s="268"/>
      <c r="E500" s="7">
        <v>9495</v>
      </c>
      <c r="F500" s="40">
        <v>1764964</v>
      </c>
      <c r="G500" s="7">
        <v>28</v>
      </c>
      <c r="H500" s="7">
        <v>532</v>
      </c>
      <c r="I500" s="269">
        <v>71146.44</v>
      </c>
      <c r="J500" s="269"/>
      <c r="K500" s="7">
        <v>57</v>
      </c>
      <c r="L500" s="7">
        <v>433</v>
      </c>
      <c r="M500" s="7">
        <v>599</v>
      </c>
      <c r="N500" s="40">
        <v>159905</v>
      </c>
      <c r="O500" s="7">
        <v>20</v>
      </c>
      <c r="P500" s="7">
        <v>97</v>
      </c>
      <c r="Q500" s="40">
        <v>25120</v>
      </c>
      <c r="R500" s="7">
        <v>1636</v>
      </c>
      <c r="S500" s="269">
        <v>1949989</v>
      </c>
      <c r="T500" s="269"/>
      <c r="U500" s="60"/>
    </row>
    <row r="501" spans="1:21" s="1" customFormat="1" ht="15" customHeight="1">
      <c r="A501" s="60"/>
      <c r="B501" s="6" t="s">
        <v>2616</v>
      </c>
      <c r="C501" s="268">
        <v>5178</v>
      </c>
      <c r="D501" s="268"/>
      <c r="E501" s="7">
        <v>39760</v>
      </c>
      <c r="F501" s="40">
        <v>12934496</v>
      </c>
      <c r="G501" s="7">
        <v>456</v>
      </c>
      <c r="H501" s="7">
        <v>2734</v>
      </c>
      <c r="I501" s="269">
        <v>402551.49</v>
      </c>
      <c r="J501" s="269"/>
      <c r="K501" s="7">
        <v>66</v>
      </c>
      <c r="L501" s="7">
        <v>332</v>
      </c>
      <c r="M501" s="7">
        <v>578</v>
      </c>
      <c r="N501" s="40">
        <v>119980</v>
      </c>
      <c r="O501" s="7">
        <v>7</v>
      </c>
      <c r="P501" s="7">
        <v>13</v>
      </c>
      <c r="Q501" s="40">
        <v>2453</v>
      </c>
      <c r="R501" s="7">
        <v>5517</v>
      </c>
      <c r="S501" s="269">
        <v>13056929</v>
      </c>
      <c r="T501" s="269"/>
      <c r="U501" s="60"/>
    </row>
    <row r="502" spans="1:21" s="1" customFormat="1" ht="15" customHeight="1">
      <c r="A502" s="60"/>
      <c r="B502" s="6" t="s">
        <v>2617</v>
      </c>
      <c r="C502" s="268">
        <v>17</v>
      </c>
      <c r="D502" s="268"/>
      <c r="E502" s="7">
        <v>888</v>
      </c>
      <c r="F502" s="40">
        <v>826013</v>
      </c>
      <c r="G502" s="7">
        <v>6</v>
      </c>
      <c r="H502" s="7">
        <v>572</v>
      </c>
      <c r="I502" s="269">
        <v>441417.76</v>
      </c>
      <c r="J502" s="269"/>
      <c r="K502" s="7">
        <v>1</v>
      </c>
      <c r="L502" s="7">
        <v>1</v>
      </c>
      <c r="M502" s="7">
        <v>1</v>
      </c>
      <c r="N502" s="40">
        <v>16240</v>
      </c>
      <c r="O502" s="7"/>
      <c r="P502" s="7"/>
      <c r="Q502" s="40"/>
      <c r="R502" s="7">
        <v>18</v>
      </c>
      <c r="S502" s="269">
        <v>842253</v>
      </c>
      <c r="T502" s="269"/>
      <c r="U502" s="60"/>
    </row>
    <row r="503" spans="1:21" s="1" customFormat="1" ht="15" customHeight="1">
      <c r="A503" s="60"/>
      <c r="B503" s="6" t="s">
        <v>2618</v>
      </c>
      <c r="C503" s="268">
        <v>349</v>
      </c>
      <c r="D503" s="268"/>
      <c r="E503" s="7">
        <v>7082</v>
      </c>
      <c r="F503" s="40">
        <v>4410073</v>
      </c>
      <c r="G503" s="7">
        <v>22</v>
      </c>
      <c r="H503" s="7">
        <v>263</v>
      </c>
      <c r="I503" s="269">
        <v>95918.799999999988</v>
      </c>
      <c r="J503" s="269"/>
      <c r="K503" s="7"/>
      <c r="L503" s="7"/>
      <c r="M503" s="7"/>
      <c r="N503" s="40"/>
      <c r="O503" s="7"/>
      <c r="P503" s="7"/>
      <c r="Q503" s="40"/>
      <c r="R503" s="7">
        <v>349</v>
      </c>
      <c r="S503" s="269">
        <v>4410073</v>
      </c>
      <c r="T503" s="269"/>
      <c r="U503" s="60"/>
    </row>
    <row r="504" spans="1:21" s="1" customFormat="1" ht="15" customHeight="1">
      <c r="A504" s="60"/>
      <c r="B504" s="6" t="s">
        <v>2619</v>
      </c>
      <c r="C504" s="268">
        <v>120</v>
      </c>
      <c r="D504" s="268"/>
      <c r="E504" s="7">
        <v>2753</v>
      </c>
      <c r="F504" s="40">
        <v>1592558</v>
      </c>
      <c r="G504" s="7">
        <v>24</v>
      </c>
      <c r="H504" s="7">
        <v>509</v>
      </c>
      <c r="I504" s="269">
        <v>187074.33999999997</v>
      </c>
      <c r="J504" s="269"/>
      <c r="K504" s="7">
        <v>18</v>
      </c>
      <c r="L504" s="7">
        <v>1</v>
      </c>
      <c r="M504" s="7">
        <v>1</v>
      </c>
      <c r="N504" s="40">
        <v>8714</v>
      </c>
      <c r="O504" s="7"/>
      <c r="P504" s="7"/>
      <c r="Q504" s="40"/>
      <c r="R504" s="7">
        <v>121</v>
      </c>
      <c r="S504" s="269">
        <v>1601272</v>
      </c>
      <c r="T504" s="269"/>
      <c r="U504" s="60"/>
    </row>
    <row r="505" spans="1:21" s="1" customFormat="1" ht="15" customHeight="1">
      <c r="A505" s="60"/>
      <c r="B505" s="6" t="s">
        <v>2620</v>
      </c>
      <c r="C505" s="268">
        <v>339</v>
      </c>
      <c r="D505" s="268"/>
      <c r="E505" s="7">
        <v>3304</v>
      </c>
      <c r="F505" s="40">
        <v>3390592</v>
      </c>
      <c r="G505" s="7">
        <v>3</v>
      </c>
      <c r="H505" s="7">
        <v>48</v>
      </c>
      <c r="I505" s="269">
        <v>17173.03</v>
      </c>
      <c r="J505" s="269"/>
      <c r="K505" s="7">
        <v>51</v>
      </c>
      <c r="L505" s="7">
        <v>3</v>
      </c>
      <c r="M505" s="7">
        <v>3</v>
      </c>
      <c r="N505" s="40">
        <v>16079</v>
      </c>
      <c r="O505" s="7">
        <v>1</v>
      </c>
      <c r="P505" s="7">
        <v>1</v>
      </c>
      <c r="Q505" s="40">
        <v>1407</v>
      </c>
      <c r="R505" s="7">
        <v>343</v>
      </c>
      <c r="S505" s="269">
        <v>3408078</v>
      </c>
      <c r="T505" s="269"/>
      <c r="U505" s="60"/>
    </row>
    <row r="506" spans="1:21" s="1" customFormat="1" ht="15" customHeight="1">
      <c r="A506" s="60"/>
      <c r="B506" s="6" t="s">
        <v>2621</v>
      </c>
      <c r="C506" s="268">
        <v>161</v>
      </c>
      <c r="D506" s="268"/>
      <c r="E506" s="7">
        <v>2401</v>
      </c>
      <c r="F506" s="40">
        <v>1512129</v>
      </c>
      <c r="G506" s="7">
        <v>16</v>
      </c>
      <c r="H506" s="7">
        <v>215</v>
      </c>
      <c r="I506" s="269">
        <v>79636.56</v>
      </c>
      <c r="J506" s="269"/>
      <c r="K506" s="7">
        <v>16</v>
      </c>
      <c r="L506" s="7">
        <v>5</v>
      </c>
      <c r="M506" s="7">
        <v>5</v>
      </c>
      <c r="N506" s="40">
        <v>14130</v>
      </c>
      <c r="O506" s="7">
        <v>6</v>
      </c>
      <c r="P506" s="7">
        <v>8</v>
      </c>
      <c r="Q506" s="40">
        <v>29412</v>
      </c>
      <c r="R506" s="7">
        <v>172</v>
      </c>
      <c r="S506" s="269">
        <v>1555671</v>
      </c>
      <c r="T506" s="269"/>
      <c r="U506" s="60"/>
    </row>
    <row r="507" spans="1:21" s="1" customFormat="1" ht="15" customHeight="1">
      <c r="A507" s="60"/>
      <c r="B507" s="6" t="s">
        <v>2622</v>
      </c>
      <c r="C507" s="268">
        <v>710</v>
      </c>
      <c r="D507" s="268"/>
      <c r="E507" s="7">
        <v>5819</v>
      </c>
      <c r="F507" s="40">
        <v>5430922</v>
      </c>
      <c r="G507" s="7">
        <v>8</v>
      </c>
      <c r="H507" s="7">
        <v>63</v>
      </c>
      <c r="I507" s="269">
        <v>17682.269999999997</v>
      </c>
      <c r="J507" s="269"/>
      <c r="K507" s="7">
        <v>23</v>
      </c>
      <c r="L507" s="7">
        <v>71</v>
      </c>
      <c r="M507" s="7">
        <v>71</v>
      </c>
      <c r="N507" s="40">
        <v>375225</v>
      </c>
      <c r="O507" s="7">
        <v>31</v>
      </c>
      <c r="P507" s="7">
        <v>31</v>
      </c>
      <c r="Q507" s="40">
        <v>156325</v>
      </c>
      <c r="R507" s="7">
        <v>812</v>
      </c>
      <c r="S507" s="269">
        <v>5962472</v>
      </c>
      <c r="T507" s="269"/>
      <c r="U507" s="60"/>
    </row>
    <row r="508" spans="1:21" s="1" customFormat="1" ht="15" customHeight="1">
      <c r="A508" s="60"/>
      <c r="B508" s="6" t="s">
        <v>2623</v>
      </c>
      <c r="C508" s="268">
        <v>352</v>
      </c>
      <c r="D508" s="268"/>
      <c r="E508" s="7">
        <v>3174</v>
      </c>
      <c r="F508" s="40">
        <v>1748887</v>
      </c>
      <c r="G508" s="7">
        <v>49</v>
      </c>
      <c r="H508" s="7">
        <v>448</v>
      </c>
      <c r="I508" s="269">
        <v>104377.94</v>
      </c>
      <c r="J508" s="269"/>
      <c r="K508" s="7">
        <v>12</v>
      </c>
      <c r="L508" s="7">
        <v>3</v>
      </c>
      <c r="M508" s="7">
        <v>3</v>
      </c>
      <c r="N508" s="40">
        <v>10197</v>
      </c>
      <c r="O508" s="7"/>
      <c r="P508" s="7"/>
      <c r="Q508" s="40"/>
      <c r="R508" s="7">
        <v>355</v>
      </c>
      <c r="S508" s="269">
        <v>1759084</v>
      </c>
      <c r="T508" s="269"/>
      <c r="U508" s="60"/>
    </row>
    <row r="509" spans="1:21" s="1" customFormat="1" ht="15" customHeight="1">
      <c r="A509" s="60"/>
      <c r="B509" s="6" t="s">
        <v>2624</v>
      </c>
      <c r="C509" s="268">
        <v>3254</v>
      </c>
      <c r="D509" s="268"/>
      <c r="E509" s="7">
        <v>15268</v>
      </c>
      <c r="F509" s="40">
        <v>15149716</v>
      </c>
      <c r="G509" s="7">
        <v>46</v>
      </c>
      <c r="H509" s="7">
        <v>359</v>
      </c>
      <c r="I509" s="269">
        <v>88345.74</v>
      </c>
      <c r="J509" s="269"/>
      <c r="K509" s="7">
        <v>133</v>
      </c>
      <c r="L509" s="7">
        <v>57</v>
      </c>
      <c r="M509" s="7">
        <v>57</v>
      </c>
      <c r="N509" s="40">
        <v>194574</v>
      </c>
      <c r="O509" s="7">
        <v>2</v>
      </c>
      <c r="P509" s="7">
        <v>2</v>
      </c>
      <c r="Q509" s="40">
        <v>7369</v>
      </c>
      <c r="R509" s="7">
        <v>3313</v>
      </c>
      <c r="S509" s="269">
        <v>15351659</v>
      </c>
      <c r="T509" s="269"/>
      <c r="U509" s="60"/>
    </row>
    <row r="510" spans="1:21" s="1" customFormat="1" ht="15" customHeight="1">
      <c r="A510" s="60"/>
      <c r="B510" s="6" t="s">
        <v>2625</v>
      </c>
      <c r="C510" s="268">
        <v>406</v>
      </c>
      <c r="D510" s="268"/>
      <c r="E510" s="7">
        <v>5679</v>
      </c>
      <c r="F510" s="40">
        <v>11033248</v>
      </c>
      <c r="G510" s="7">
        <v>24</v>
      </c>
      <c r="H510" s="7">
        <v>220</v>
      </c>
      <c r="I510" s="269">
        <v>217271.12</v>
      </c>
      <c r="J510" s="269"/>
      <c r="K510" s="7">
        <v>14</v>
      </c>
      <c r="L510" s="7">
        <v>1</v>
      </c>
      <c r="M510" s="7">
        <v>1</v>
      </c>
      <c r="N510" s="40">
        <v>15841</v>
      </c>
      <c r="O510" s="7"/>
      <c r="P510" s="7"/>
      <c r="Q510" s="40"/>
      <c r="R510" s="7">
        <v>407</v>
      </c>
      <c r="S510" s="269">
        <v>11049089</v>
      </c>
      <c r="T510" s="269"/>
      <c r="U510" s="60"/>
    </row>
    <row r="511" spans="1:21" s="1" customFormat="1" ht="15" customHeight="1">
      <c r="A511" s="60"/>
      <c r="B511" s="6" t="s">
        <v>2626</v>
      </c>
      <c r="C511" s="268">
        <v>448</v>
      </c>
      <c r="D511" s="268"/>
      <c r="E511" s="7">
        <v>5728</v>
      </c>
      <c r="F511" s="40">
        <v>11801326</v>
      </c>
      <c r="G511" s="7">
        <v>17</v>
      </c>
      <c r="H511" s="7">
        <v>160</v>
      </c>
      <c r="I511" s="269">
        <v>142582.64000000001</v>
      </c>
      <c r="J511" s="269"/>
      <c r="K511" s="7">
        <v>17</v>
      </c>
      <c r="L511" s="7"/>
      <c r="M511" s="7"/>
      <c r="N511" s="40"/>
      <c r="O511" s="7"/>
      <c r="P511" s="7"/>
      <c r="Q511" s="40"/>
      <c r="R511" s="7">
        <v>448</v>
      </c>
      <c r="S511" s="269">
        <v>11801326</v>
      </c>
      <c r="T511" s="269"/>
      <c r="U511" s="60"/>
    </row>
    <row r="512" spans="1:21" s="1" customFormat="1" ht="15" customHeight="1">
      <c r="A512" s="60"/>
      <c r="B512" s="6" t="s">
        <v>2627</v>
      </c>
      <c r="C512" s="268">
        <v>166</v>
      </c>
      <c r="D512" s="268"/>
      <c r="E512" s="7">
        <v>1776</v>
      </c>
      <c r="F512" s="40">
        <v>803130</v>
      </c>
      <c r="G512" s="7">
        <v>99</v>
      </c>
      <c r="H512" s="7">
        <v>1186</v>
      </c>
      <c r="I512" s="269">
        <v>383057.4</v>
      </c>
      <c r="J512" s="269"/>
      <c r="K512" s="7">
        <v>13</v>
      </c>
      <c r="L512" s="7">
        <v>54</v>
      </c>
      <c r="M512" s="7">
        <v>54</v>
      </c>
      <c r="N512" s="40">
        <v>125452</v>
      </c>
      <c r="O512" s="7">
        <v>9</v>
      </c>
      <c r="P512" s="7">
        <v>9</v>
      </c>
      <c r="Q512" s="40">
        <v>21288</v>
      </c>
      <c r="R512" s="7">
        <v>229</v>
      </c>
      <c r="S512" s="269">
        <v>949870</v>
      </c>
      <c r="T512" s="269"/>
      <c r="U512" s="60"/>
    </row>
    <row r="513" spans="1:21" s="1" customFormat="1" ht="15" customHeight="1">
      <c r="A513" s="60"/>
      <c r="B513" s="6" t="s">
        <v>2628</v>
      </c>
      <c r="C513" s="268">
        <v>3079</v>
      </c>
      <c r="D513" s="268"/>
      <c r="E513" s="7">
        <v>12290</v>
      </c>
      <c r="F513" s="40">
        <v>8414283</v>
      </c>
      <c r="G513" s="7">
        <v>683</v>
      </c>
      <c r="H513" s="7">
        <v>3562</v>
      </c>
      <c r="I513" s="269">
        <v>963264.89000000013</v>
      </c>
      <c r="J513" s="269"/>
      <c r="K513" s="7">
        <v>139</v>
      </c>
      <c r="L513" s="7">
        <v>5075</v>
      </c>
      <c r="M513" s="7">
        <v>5075</v>
      </c>
      <c r="N513" s="40">
        <v>11602157</v>
      </c>
      <c r="O513" s="7">
        <v>3320</v>
      </c>
      <c r="P513" s="7">
        <v>3326</v>
      </c>
      <c r="Q513" s="40">
        <v>7254207</v>
      </c>
      <c r="R513" s="7">
        <v>11474</v>
      </c>
      <c r="S513" s="269">
        <v>27270647</v>
      </c>
      <c r="T513" s="269"/>
      <c r="U513" s="60"/>
    </row>
    <row r="514" spans="1:21" s="1" customFormat="1" ht="15" customHeight="1">
      <c r="A514" s="60"/>
      <c r="B514" s="6" t="s">
        <v>2629</v>
      </c>
      <c r="C514" s="268">
        <v>291</v>
      </c>
      <c r="D514" s="268"/>
      <c r="E514" s="7">
        <v>4128</v>
      </c>
      <c r="F514" s="40">
        <v>3443031</v>
      </c>
      <c r="G514" s="7">
        <v>32</v>
      </c>
      <c r="H514" s="7">
        <v>537</v>
      </c>
      <c r="I514" s="269">
        <v>168847.23</v>
      </c>
      <c r="J514" s="269"/>
      <c r="K514" s="7">
        <v>12</v>
      </c>
      <c r="L514" s="7">
        <v>10</v>
      </c>
      <c r="M514" s="7">
        <v>10</v>
      </c>
      <c r="N514" s="40">
        <v>70598</v>
      </c>
      <c r="O514" s="7"/>
      <c r="P514" s="7"/>
      <c r="Q514" s="40"/>
      <c r="R514" s="7">
        <v>301</v>
      </c>
      <c r="S514" s="269">
        <v>3513629</v>
      </c>
      <c r="T514" s="269"/>
      <c r="U514" s="60"/>
    </row>
    <row r="515" spans="1:21" s="1" customFormat="1" ht="15" customHeight="1">
      <c r="A515" s="60"/>
      <c r="B515" s="6" t="s">
        <v>2630</v>
      </c>
      <c r="C515" s="268">
        <v>1271</v>
      </c>
      <c r="D515" s="268"/>
      <c r="E515" s="7">
        <v>8208</v>
      </c>
      <c r="F515" s="40">
        <v>11473663</v>
      </c>
      <c r="G515" s="7">
        <v>17</v>
      </c>
      <c r="H515" s="7">
        <v>221</v>
      </c>
      <c r="I515" s="269">
        <v>61310.179999999993</v>
      </c>
      <c r="J515" s="269"/>
      <c r="K515" s="7">
        <v>76</v>
      </c>
      <c r="L515" s="7">
        <v>87</v>
      </c>
      <c r="M515" s="7">
        <v>87</v>
      </c>
      <c r="N515" s="40">
        <v>516536</v>
      </c>
      <c r="O515" s="7">
        <v>19</v>
      </c>
      <c r="P515" s="7">
        <v>20</v>
      </c>
      <c r="Q515" s="40">
        <v>122807</v>
      </c>
      <c r="R515" s="7">
        <v>1377</v>
      </c>
      <c r="S515" s="269">
        <v>12113006</v>
      </c>
      <c r="T515" s="269"/>
      <c r="U515" s="60"/>
    </row>
    <row r="516" spans="1:21" s="1" customFormat="1" ht="15" customHeight="1">
      <c r="A516" s="60"/>
      <c r="B516" s="6" t="s">
        <v>2631</v>
      </c>
      <c r="C516" s="268">
        <v>1621</v>
      </c>
      <c r="D516" s="268"/>
      <c r="E516" s="7">
        <v>70523</v>
      </c>
      <c r="F516" s="40">
        <v>100782992</v>
      </c>
      <c r="G516" s="7">
        <v>60</v>
      </c>
      <c r="H516" s="7">
        <v>2156</v>
      </c>
      <c r="I516" s="269">
        <v>1638775.7999999998</v>
      </c>
      <c r="J516" s="269"/>
      <c r="K516" s="7">
        <v>2</v>
      </c>
      <c r="L516" s="7">
        <v>1</v>
      </c>
      <c r="M516" s="7">
        <v>1</v>
      </c>
      <c r="N516" s="40">
        <v>27842</v>
      </c>
      <c r="O516" s="7"/>
      <c r="P516" s="7"/>
      <c r="Q516" s="40"/>
      <c r="R516" s="7">
        <v>1622</v>
      </c>
      <c r="S516" s="269">
        <v>100810834</v>
      </c>
      <c r="T516" s="269"/>
      <c r="U516" s="60"/>
    </row>
    <row r="517" spans="1:21" s="1" customFormat="1" ht="15" customHeight="1">
      <c r="A517" s="60"/>
      <c r="B517" s="6" t="s">
        <v>2632</v>
      </c>
      <c r="C517" s="268">
        <v>1213</v>
      </c>
      <c r="D517" s="268"/>
      <c r="E517" s="7">
        <v>42323</v>
      </c>
      <c r="F517" s="40">
        <v>69002173</v>
      </c>
      <c r="G517" s="7">
        <v>19</v>
      </c>
      <c r="H517" s="7">
        <v>907</v>
      </c>
      <c r="I517" s="269">
        <v>858252.60999999987</v>
      </c>
      <c r="J517" s="269"/>
      <c r="K517" s="7">
        <v>6</v>
      </c>
      <c r="L517" s="7">
        <v>2</v>
      </c>
      <c r="M517" s="7">
        <v>2</v>
      </c>
      <c r="N517" s="40">
        <v>55684</v>
      </c>
      <c r="O517" s="7">
        <v>1</v>
      </c>
      <c r="P517" s="7">
        <v>1</v>
      </c>
      <c r="Q517" s="40">
        <v>27842</v>
      </c>
      <c r="R517" s="7">
        <v>1216</v>
      </c>
      <c r="S517" s="269">
        <v>69085699</v>
      </c>
      <c r="T517" s="269"/>
      <c r="U517" s="60"/>
    </row>
    <row r="518" spans="1:21" s="1" customFormat="1" ht="15" customHeight="1">
      <c r="A518" s="60"/>
      <c r="B518" s="6" t="s">
        <v>2633</v>
      </c>
      <c r="C518" s="268">
        <v>399</v>
      </c>
      <c r="D518" s="268"/>
      <c r="E518" s="7">
        <v>6511</v>
      </c>
      <c r="F518" s="40">
        <v>5515862</v>
      </c>
      <c r="G518" s="7">
        <v>26</v>
      </c>
      <c r="H518" s="7">
        <v>608</v>
      </c>
      <c r="I518" s="269">
        <v>227115.90999999997</v>
      </c>
      <c r="J518" s="269"/>
      <c r="K518" s="7">
        <v>27</v>
      </c>
      <c r="L518" s="7"/>
      <c r="M518" s="7"/>
      <c r="N518" s="40"/>
      <c r="O518" s="7"/>
      <c r="P518" s="7"/>
      <c r="Q518" s="40"/>
      <c r="R518" s="7">
        <v>399</v>
      </c>
      <c r="S518" s="269">
        <v>5515862</v>
      </c>
      <c r="T518" s="269"/>
      <c r="U518" s="60"/>
    </row>
    <row r="519" spans="1:21" s="1" customFormat="1" ht="15" customHeight="1">
      <c r="A519" s="60"/>
      <c r="B519" s="6" t="s">
        <v>2634</v>
      </c>
      <c r="C519" s="268">
        <v>30407</v>
      </c>
      <c r="D519" s="268"/>
      <c r="E519" s="7">
        <v>248595</v>
      </c>
      <c r="F519" s="40">
        <v>271318135</v>
      </c>
      <c r="G519" s="7">
        <v>315</v>
      </c>
      <c r="H519" s="7">
        <v>2824</v>
      </c>
      <c r="I519" s="269">
        <v>782819.91000000015</v>
      </c>
      <c r="J519" s="269"/>
      <c r="K519" s="7">
        <v>103</v>
      </c>
      <c r="L519" s="7">
        <v>23</v>
      </c>
      <c r="M519" s="7">
        <v>23</v>
      </c>
      <c r="N519" s="40">
        <v>137749</v>
      </c>
      <c r="O519" s="7"/>
      <c r="P519" s="7"/>
      <c r="Q519" s="40"/>
      <c r="R519" s="7">
        <v>30430</v>
      </c>
      <c r="S519" s="269">
        <v>271455884</v>
      </c>
      <c r="T519" s="269"/>
      <c r="U519" s="60"/>
    </row>
    <row r="520" spans="1:21" s="1" customFormat="1" ht="15" customHeight="1">
      <c r="A520" s="60"/>
      <c r="B520" s="6" t="s">
        <v>2635</v>
      </c>
      <c r="C520" s="268">
        <v>2739</v>
      </c>
      <c r="D520" s="268"/>
      <c r="E520" s="7">
        <v>27887</v>
      </c>
      <c r="F520" s="40">
        <v>26922155</v>
      </c>
      <c r="G520" s="7">
        <v>106</v>
      </c>
      <c r="H520" s="7">
        <v>2130</v>
      </c>
      <c r="I520" s="269">
        <v>567195.53</v>
      </c>
      <c r="J520" s="269"/>
      <c r="K520" s="7">
        <v>190</v>
      </c>
      <c r="L520" s="7">
        <v>1</v>
      </c>
      <c r="M520" s="7">
        <v>1</v>
      </c>
      <c r="N520" s="40">
        <v>6598</v>
      </c>
      <c r="O520" s="7"/>
      <c r="P520" s="7"/>
      <c r="Q520" s="40"/>
      <c r="R520" s="7">
        <v>2740</v>
      </c>
      <c r="S520" s="269">
        <v>26928753</v>
      </c>
      <c r="T520" s="269"/>
      <c r="U520" s="60"/>
    </row>
    <row r="521" spans="1:21" s="1" customFormat="1" ht="15" customHeight="1">
      <c r="A521" s="60"/>
      <c r="B521" s="6" t="s">
        <v>2636</v>
      </c>
      <c r="C521" s="268">
        <v>377</v>
      </c>
      <c r="D521" s="268"/>
      <c r="E521" s="7">
        <v>4016</v>
      </c>
      <c r="F521" s="40">
        <v>4675509</v>
      </c>
      <c r="G521" s="7">
        <v>37</v>
      </c>
      <c r="H521" s="7">
        <v>335</v>
      </c>
      <c r="I521" s="269">
        <v>174108.96999999997</v>
      </c>
      <c r="J521" s="269"/>
      <c r="K521" s="7">
        <v>6</v>
      </c>
      <c r="L521" s="7">
        <v>5</v>
      </c>
      <c r="M521" s="7">
        <v>5</v>
      </c>
      <c r="N521" s="40">
        <v>41209</v>
      </c>
      <c r="O521" s="7"/>
      <c r="P521" s="7"/>
      <c r="Q521" s="40"/>
      <c r="R521" s="7">
        <v>382</v>
      </c>
      <c r="S521" s="269">
        <v>4716718</v>
      </c>
      <c r="T521" s="269"/>
      <c r="U521" s="60"/>
    </row>
    <row r="522" spans="1:21" s="1" customFormat="1" ht="15" customHeight="1">
      <c r="A522" s="60"/>
      <c r="B522" s="6" t="s">
        <v>2637</v>
      </c>
      <c r="C522" s="268">
        <v>263</v>
      </c>
      <c r="D522" s="268"/>
      <c r="E522" s="7">
        <v>4255</v>
      </c>
      <c r="F522" s="40">
        <v>5041742</v>
      </c>
      <c r="G522" s="7">
        <v>28</v>
      </c>
      <c r="H522" s="7">
        <v>235</v>
      </c>
      <c r="I522" s="269">
        <v>147467.77999999997</v>
      </c>
      <c r="J522" s="269"/>
      <c r="K522" s="7">
        <v>6</v>
      </c>
      <c r="L522" s="7"/>
      <c r="M522" s="7"/>
      <c r="N522" s="40"/>
      <c r="O522" s="7"/>
      <c r="P522" s="7"/>
      <c r="Q522" s="40"/>
      <c r="R522" s="7">
        <v>263</v>
      </c>
      <c r="S522" s="269">
        <v>5041742</v>
      </c>
      <c r="T522" s="269"/>
      <c r="U522" s="60"/>
    </row>
    <row r="523" spans="1:21" s="1" customFormat="1" ht="15" customHeight="1">
      <c r="A523" s="60"/>
      <c r="B523" s="6" t="s">
        <v>2638</v>
      </c>
      <c r="C523" s="268">
        <v>1155</v>
      </c>
      <c r="D523" s="268"/>
      <c r="E523" s="7">
        <v>17378</v>
      </c>
      <c r="F523" s="40">
        <v>21581195</v>
      </c>
      <c r="G523" s="7">
        <v>52</v>
      </c>
      <c r="H523" s="7">
        <v>737</v>
      </c>
      <c r="I523" s="269">
        <v>442054.84</v>
      </c>
      <c r="J523" s="269"/>
      <c r="K523" s="7">
        <v>11</v>
      </c>
      <c r="L523" s="7"/>
      <c r="M523" s="7"/>
      <c r="N523" s="40"/>
      <c r="O523" s="7"/>
      <c r="P523" s="7"/>
      <c r="Q523" s="40"/>
      <c r="R523" s="7">
        <v>1155</v>
      </c>
      <c r="S523" s="269">
        <v>21581195</v>
      </c>
      <c r="T523" s="269"/>
      <c r="U523" s="60"/>
    </row>
    <row r="524" spans="1:21" s="1" customFormat="1" ht="15" customHeight="1">
      <c r="A524" s="60"/>
      <c r="B524" s="6" t="s">
        <v>2639</v>
      </c>
      <c r="C524" s="268">
        <v>265</v>
      </c>
      <c r="D524" s="268"/>
      <c r="E524" s="7">
        <v>3438</v>
      </c>
      <c r="F524" s="40">
        <v>4182707</v>
      </c>
      <c r="G524" s="7">
        <v>31</v>
      </c>
      <c r="H524" s="7">
        <v>438</v>
      </c>
      <c r="I524" s="269">
        <v>343274.63</v>
      </c>
      <c r="J524" s="269"/>
      <c r="K524" s="7">
        <v>11</v>
      </c>
      <c r="L524" s="7"/>
      <c r="M524" s="7"/>
      <c r="N524" s="40"/>
      <c r="O524" s="7"/>
      <c r="P524" s="7"/>
      <c r="Q524" s="40"/>
      <c r="R524" s="7">
        <v>265</v>
      </c>
      <c r="S524" s="269">
        <v>4182707</v>
      </c>
      <c r="T524" s="269"/>
      <c r="U524" s="60"/>
    </row>
    <row r="525" spans="1:21" s="1" customFormat="1" ht="15" customHeight="1">
      <c r="A525" s="60"/>
      <c r="B525" s="6" t="s">
        <v>2640</v>
      </c>
      <c r="C525" s="268">
        <v>1436</v>
      </c>
      <c r="D525" s="268"/>
      <c r="E525" s="7">
        <v>15583</v>
      </c>
      <c r="F525" s="40">
        <v>20284703</v>
      </c>
      <c r="G525" s="7">
        <v>14</v>
      </c>
      <c r="H525" s="7">
        <v>156</v>
      </c>
      <c r="I525" s="269">
        <v>118542.53</v>
      </c>
      <c r="J525" s="269"/>
      <c r="K525" s="7">
        <v>88</v>
      </c>
      <c r="L525" s="7"/>
      <c r="M525" s="7"/>
      <c r="N525" s="40"/>
      <c r="O525" s="7"/>
      <c r="P525" s="7"/>
      <c r="Q525" s="40"/>
      <c r="R525" s="7">
        <v>1436</v>
      </c>
      <c r="S525" s="269">
        <v>20284703</v>
      </c>
      <c r="T525" s="269"/>
      <c r="U525" s="60"/>
    </row>
    <row r="526" spans="1:21" s="1" customFormat="1" ht="15" customHeight="1">
      <c r="A526" s="60"/>
      <c r="B526" s="6" t="s">
        <v>2641</v>
      </c>
      <c r="C526" s="268">
        <v>1975</v>
      </c>
      <c r="D526" s="268"/>
      <c r="E526" s="7">
        <v>18493</v>
      </c>
      <c r="F526" s="40">
        <v>23979076</v>
      </c>
      <c r="G526" s="7">
        <v>62</v>
      </c>
      <c r="H526" s="7">
        <v>727</v>
      </c>
      <c r="I526" s="269">
        <v>389118.25</v>
      </c>
      <c r="J526" s="269"/>
      <c r="K526" s="7">
        <v>98</v>
      </c>
      <c r="L526" s="7">
        <v>414</v>
      </c>
      <c r="M526" s="7">
        <v>414</v>
      </c>
      <c r="N526" s="40">
        <v>3499656</v>
      </c>
      <c r="O526" s="7">
        <v>298</v>
      </c>
      <c r="P526" s="7">
        <v>302</v>
      </c>
      <c r="Q526" s="40">
        <v>2593516</v>
      </c>
      <c r="R526" s="7">
        <v>2687</v>
      </c>
      <c r="S526" s="269">
        <v>30072248</v>
      </c>
      <c r="T526" s="269"/>
      <c r="U526" s="60"/>
    </row>
    <row r="527" spans="1:21" s="1" customFormat="1" ht="15" customHeight="1">
      <c r="A527" s="60"/>
      <c r="B527" s="6" t="s">
        <v>2642</v>
      </c>
      <c r="C527" s="268">
        <v>6680</v>
      </c>
      <c r="D527" s="268"/>
      <c r="E527" s="7">
        <v>39340</v>
      </c>
      <c r="F527" s="40">
        <v>58607477</v>
      </c>
      <c r="G527" s="7">
        <v>55</v>
      </c>
      <c r="H527" s="7">
        <v>385</v>
      </c>
      <c r="I527" s="269">
        <v>207217.82</v>
      </c>
      <c r="J527" s="269"/>
      <c r="K527" s="7">
        <v>255</v>
      </c>
      <c r="L527" s="7">
        <v>365</v>
      </c>
      <c r="M527" s="7">
        <v>365</v>
      </c>
      <c r="N527" s="40">
        <v>2360349</v>
      </c>
      <c r="O527" s="7">
        <v>1</v>
      </c>
      <c r="P527" s="7">
        <v>1</v>
      </c>
      <c r="Q527" s="40">
        <v>6488</v>
      </c>
      <c r="R527" s="7">
        <v>7046</v>
      </c>
      <c r="S527" s="269">
        <v>60974314</v>
      </c>
      <c r="T527" s="269"/>
      <c r="U527" s="60"/>
    </row>
    <row r="528" spans="1:21" s="1" customFormat="1" ht="15" customHeight="1">
      <c r="A528" s="60"/>
      <c r="B528" s="6" t="s">
        <v>2643</v>
      </c>
      <c r="C528" s="268">
        <v>292</v>
      </c>
      <c r="D528" s="268"/>
      <c r="E528" s="7">
        <v>5173</v>
      </c>
      <c r="F528" s="40">
        <v>2423576</v>
      </c>
      <c r="G528" s="7">
        <v>157</v>
      </c>
      <c r="H528" s="7">
        <v>2434</v>
      </c>
      <c r="I528" s="269">
        <v>693195.02</v>
      </c>
      <c r="J528" s="269"/>
      <c r="K528" s="7">
        <v>27</v>
      </c>
      <c r="L528" s="7">
        <v>6</v>
      </c>
      <c r="M528" s="7">
        <v>6</v>
      </c>
      <c r="N528" s="40">
        <v>19907</v>
      </c>
      <c r="O528" s="7">
        <v>1</v>
      </c>
      <c r="P528" s="7">
        <v>1</v>
      </c>
      <c r="Q528" s="40">
        <v>2761</v>
      </c>
      <c r="R528" s="7">
        <v>299</v>
      </c>
      <c r="S528" s="269">
        <v>2446244</v>
      </c>
      <c r="T528" s="269"/>
      <c r="U528" s="60"/>
    </row>
    <row r="529" spans="1:21" s="1" customFormat="1" ht="15" customHeight="1">
      <c r="A529" s="60"/>
      <c r="B529" s="6" t="s">
        <v>2644</v>
      </c>
      <c r="C529" s="268">
        <v>2328</v>
      </c>
      <c r="D529" s="268"/>
      <c r="E529" s="7">
        <v>23410</v>
      </c>
      <c r="F529" s="40">
        <v>14776582</v>
      </c>
      <c r="G529" s="7">
        <v>567</v>
      </c>
      <c r="H529" s="7">
        <v>6291</v>
      </c>
      <c r="I529" s="269">
        <v>1720219.11</v>
      </c>
      <c r="J529" s="269"/>
      <c r="K529" s="7">
        <v>187</v>
      </c>
      <c r="L529" s="7">
        <v>173</v>
      </c>
      <c r="M529" s="7">
        <v>173</v>
      </c>
      <c r="N529" s="40">
        <v>511011</v>
      </c>
      <c r="O529" s="7">
        <v>18</v>
      </c>
      <c r="P529" s="7">
        <v>20</v>
      </c>
      <c r="Q529" s="40">
        <v>49615</v>
      </c>
      <c r="R529" s="7">
        <v>2519</v>
      </c>
      <c r="S529" s="269">
        <v>15337208</v>
      </c>
      <c r="T529" s="269"/>
      <c r="U529" s="60"/>
    </row>
    <row r="530" spans="1:21" s="1" customFormat="1" ht="15" customHeight="1">
      <c r="A530" s="60"/>
      <c r="B530" s="6" t="s">
        <v>2645</v>
      </c>
      <c r="C530" s="268">
        <v>4459</v>
      </c>
      <c r="D530" s="268"/>
      <c r="E530" s="7">
        <v>42173</v>
      </c>
      <c r="F530" s="40">
        <v>38404528</v>
      </c>
      <c r="G530" s="7">
        <v>1465</v>
      </c>
      <c r="H530" s="7">
        <v>11863</v>
      </c>
      <c r="I530" s="269">
        <v>8500737.8699999992</v>
      </c>
      <c r="J530" s="269"/>
      <c r="K530" s="7">
        <v>173</v>
      </c>
      <c r="L530" s="7">
        <v>97</v>
      </c>
      <c r="M530" s="7">
        <v>97</v>
      </c>
      <c r="N530" s="40">
        <v>431262</v>
      </c>
      <c r="O530" s="7">
        <v>2</v>
      </c>
      <c r="P530" s="7">
        <v>2</v>
      </c>
      <c r="Q530" s="40">
        <v>7240</v>
      </c>
      <c r="R530" s="7">
        <v>4558</v>
      </c>
      <c r="S530" s="269">
        <v>38843030</v>
      </c>
      <c r="T530" s="269"/>
      <c r="U530" s="60"/>
    </row>
    <row r="531" spans="1:21" s="1" customFormat="1" ht="15" customHeight="1">
      <c r="A531" s="60"/>
      <c r="B531" s="6" t="s">
        <v>2646</v>
      </c>
      <c r="C531" s="268">
        <v>1328</v>
      </c>
      <c r="D531" s="268"/>
      <c r="E531" s="7">
        <v>7896</v>
      </c>
      <c r="F531" s="40">
        <v>10022075</v>
      </c>
      <c r="G531" s="7">
        <v>145</v>
      </c>
      <c r="H531" s="7">
        <v>1178</v>
      </c>
      <c r="I531" s="269">
        <v>807474.53</v>
      </c>
      <c r="J531" s="269"/>
      <c r="K531" s="7">
        <v>60</v>
      </c>
      <c r="L531" s="7">
        <v>139</v>
      </c>
      <c r="M531" s="7">
        <v>139</v>
      </c>
      <c r="N531" s="40">
        <v>715605</v>
      </c>
      <c r="O531" s="7"/>
      <c r="P531" s="7"/>
      <c r="Q531" s="40"/>
      <c r="R531" s="7">
        <v>1467</v>
      </c>
      <c r="S531" s="269">
        <v>10737680</v>
      </c>
      <c r="T531" s="269"/>
      <c r="U531" s="60"/>
    </row>
    <row r="532" spans="1:21" s="1" customFormat="1" ht="15" customHeight="1">
      <c r="A532" s="60"/>
      <c r="B532" s="6" t="s">
        <v>2647</v>
      </c>
      <c r="C532" s="268">
        <v>7130</v>
      </c>
      <c r="D532" s="268"/>
      <c r="E532" s="7">
        <v>57388</v>
      </c>
      <c r="F532" s="40">
        <v>56974596</v>
      </c>
      <c r="G532" s="7">
        <v>1086</v>
      </c>
      <c r="H532" s="7">
        <v>7294</v>
      </c>
      <c r="I532" s="269">
        <v>5577558.8499999996</v>
      </c>
      <c r="J532" s="269"/>
      <c r="K532" s="7">
        <v>114</v>
      </c>
      <c r="L532" s="7">
        <v>37</v>
      </c>
      <c r="M532" s="7">
        <v>37</v>
      </c>
      <c r="N532" s="40">
        <v>204587</v>
      </c>
      <c r="O532" s="7"/>
      <c r="P532" s="7"/>
      <c r="Q532" s="40"/>
      <c r="R532" s="7">
        <v>7167</v>
      </c>
      <c r="S532" s="269">
        <v>57179183</v>
      </c>
      <c r="T532" s="269"/>
      <c r="U532" s="60"/>
    </row>
    <row r="533" spans="1:21" s="1" customFormat="1" ht="15" customHeight="1">
      <c r="A533" s="60"/>
      <c r="B533" s="6" t="s">
        <v>2648</v>
      </c>
      <c r="C533" s="268">
        <v>8079</v>
      </c>
      <c r="D533" s="268"/>
      <c r="E533" s="7">
        <v>35045</v>
      </c>
      <c r="F533" s="40">
        <v>58678854</v>
      </c>
      <c r="G533" s="7">
        <v>270</v>
      </c>
      <c r="H533" s="7">
        <v>1734</v>
      </c>
      <c r="I533" s="269">
        <v>1290832.02</v>
      </c>
      <c r="J533" s="269"/>
      <c r="K533" s="7">
        <v>410</v>
      </c>
      <c r="L533" s="7">
        <v>1830</v>
      </c>
      <c r="M533" s="7">
        <v>1830</v>
      </c>
      <c r="N533" s="40">
        <v>10140190</v>
      </c>
      <c r="O533" s="7"/>
      <c r="P533" s="7"/>
      <c r="Q533" s="40"/>
      <c r="R533" s="7">
        <v>9909</v>
      </c>
      <c r="S533" s="269">
        <v>68819044</v>
      </c>
      <c r="T533" s="269"/>
      <c r="U533" s="60"/>
    </row>
    <row r="534" spans="1:21" s="1" customFormat="1" ht="15" customHeight="1">
      <c r="A534" s="60"/>
      <c r="B534" s="6" t="s">
        <v>2649</v>
      </c>
      <c r="C534" s="268">
        <v>519</v>
      </c>
      <c r="D534" s="268"/>
      <c r="E534" s="7">
        <v>5818</v>
      </c>
      <c r="F534" s="40">
        <v>2152869</v>
      </c>
      <c r="G534" s="7">
        <v>11</v>
      </c>
      <c r="H534" s="7">
        <v>101</v>
      </c>
      <c r="I534" s="269">
        <v>16984.650000000001</v>
      </c>
      <c r="J534" s="269"/>
      <c r="K534" s="7">
        <v>2</v>
      </c>
      <c r="L534" s="7">
        <v>14</v>
      </c>
      <c r="M534" s="7">
        <v>26</v>
      </c>
      <c r="N534" s="40">
        <v>5772</v>
      </c>
      <c r="O534" s="7"/>
      <c r="P534" s="7"/>
      <c r="Q534" s="40"/>
      <c r="R534" s="7">
        <v>533</v>
      </c>
      <c r="S534" s="269">
        <v>2158641</v>
      </c>
      <c r="T534" s="269"/>
      <c r="U534" s="60"/>
    </row>
    <row r="535" spans="1:21" s="1" customFormat="1" ht="15" customHeight="1">
      <c r="A535" s="60"/>
      <c r="B535" s="6" t="s">
        <v>2650</v>
      </c>
      <c r="C535" s="268">
        <v>558</v>
      </c>
      <c r="D535" s="268"/>
      <c r="E535" s="7">
        <v>8985</v>
      </c>
      <c r="F535" s="40">
        <v>4191631</v>
      </c>
      <c r="G535" s="7">
        <v>23</v>
      </c>
      <c r="H535" s="7">
        <v>293</v>
      </c>
      <c r="I535" s="269">
        <v>84855.919999999984</v>
      </c>
      <c r="J535" s="269"/>
      <c r="K535" s="7">
        <v>37</v>
      </c>
      <c r="L535" s="7">
        <v>33</v>
      </c>
      <c r="M535" s="7">
        <v>63</v>
      </c>
      <c r="N535" s="40">
        <v>21793</v>
      </c>
      <c r="O535" s="7">
        <v>1</v>
      </c>
      <c r="P535" s="7">
        <v>6</v>
      </c>
      <c r="Q535" s="40">
        <v>2084</v>
      </c>
      <c r="R535" s="7">
        <v>592</v>
      </c>
      <c r="S535" s="269">
        <v>4215508</v>
      </c>
      <c r="T535" s="269"/>
      <c r="U535" s="60"/>
    </row>
    <row r="536" spans="1:21" s="1" customFormat="1" ht="15" customHeight="1">
      <c r="A536" s="60"/>
      <c r="B536" s="6" t="s">
        <v>2651</v>
      </c>
      <c r="C536" s="268">
        <v>684</v>
      </c>
      <c r="D536" s="268"/>
      <c r="E536" s="7">
        <v>9870</v>
      </c>
      <c r="F536" s="40">
        <v>4867904</v>
      </c>
      <c r="G536" s="7">
        <v>21</v>
      </c>
      <c r="H536" s="7">
        <v>445</v>
      </c>
      <c r="I536" s="269">
        <v>128680.32999999999</v>
      </c>
      <c r="J536" s="269"/>
      <c r="K536" s="7">
        <v>60</v>
      </c>
      <c r="L536" s="7">
        <v>33</v>
      </c>
      <c r="M536" s="7">
        <v>63</v>
      </c>
      <c r="N536" s="40">
        <v>63539</v>
      </c>
      <c r="O536" s="7">
        <v>12</v>
      </c>
      <c r="P536" s="7">
        <v>50</v>
      </c>
      <c r="Q536" s="40">
        <v>17354</v>
      </c>
      <c r="R536" s="7">
        <v>729</v>
      </c>
      <c r="S536" s="269">
        <v>4948797</v>
      </c>
      <c r="T536" s="269"/>
      <c r="U536" s="60"/>
    </row>
    <row r="537" spans="1:21" s="1" customFormat="1" ht="15" customHeight="1">
      <c r="A537" s="60"/>
      <c r="B537" s="6" t="s">
        <v>2652</v>
      </c>
      <c r="C537" s="268">
        <v>1048</v>
      </c>
      <c r="D537" s="268"/>
      <c r="E537" s="7">
        <v>11504</v>
      </c>
      <c r="F537" s="40">
        <v>2312690</v>
      </c>
      <c r="G537" s="7">
        <v>363</v>
      </c>
      <c r="H537" s="7">
        <v>2877</v>
      </c>
      <c r="I537" s="269">
        <v>533668.74</v>
      </c>
      <c r="J537" s="269"/>
      <c r="K537" s="7">
        <v>56</v>
      </c>
      <c r="L537" s="7">
        <v>53</v>
      </c>
      <c r="M537" s="7">
        <v>96</v>
      </c>
      <c r="N537" s="40">
        <v>25017</v>
      </c>
      <c r="O537" s="7">
        <v>1</v>
      </c>
      <c r="P537" s="7">
        <v>1</v>
      </c>
      <c r="Q537" s="40">
        <v>234</v>
      </c>
      <c r="R537" s="7">
        <v>1102</v>
      </c>
      <c r="S537" s="269">
        <v>2337941</v>
      </c>
      <c r="T537" s="269"/>
      <c r="U537" s="60"/>
    </row>
    <row r="538" spans="1:21" s="1" customFormat="1" ht="15" customHeight="1">
      <c r="A538" s="60"/>
      <c r="B538" s="6" t="s">
        <v>2653</v>
      </c>
      <c r="C538" s="268">
        <v>2094</v>
      </c>
      <c r="D538" s="268"/>
      <c r="E538" s="7">
        <v>16185</v>
      </c>
      <c r="F538" s="40">
        <v>2492855</v>
      </c>
      <c r="G538" s="7">
        <v>80</v>
      </c>
      <c r="H538" s="7">
        <v>441</v>
      </c>
      <c r="I538" s="269">
        <v>29168.819999999992</v>
      </c>
      <c r="J538" s="269"/>
      <c r="K538" s="7">
        <v>64</v>
      </c>
      <c r="L538" s="7">
        <v>265</v>
      </c>
      <c r="M538" s="7">
        <v>441</v>
      </c>
      <c r="N538" s="40">
        <v>84917</v>
      </c>
      <c r="O538" s="7">
        <v>60</v>
      </c>
      <c r="P538" s="7">
        <v>75</v>
      </c>
      <c r="Q538" s="40">
        <v>13060</v>
      </c>
      <c r="R538" s="7">
        <v>2419</v>
      </c>
      <c r="S538" s="269">
        <v>2590832</v>
      </c>
      <c r="T538" s="269"/>
      <c r="U538" s="60"/>
    </row>
    <row r="539" spans="1:21" s="1" customFormat="1" ht="15" customHeight="1">
      <c r="A539" s="60"/>
      <c r="B539" s="6" t="s">
        <v>2654</v>
      </c>
      <c r="C539" s="268">
        <v>978</v>
      </c>
      <c r="D539" s="268"/>
      <c r="E539" s="7">
        <v>6886</v>
      </c>
      <c r="F539" s="40">
        <v>1402709</v>
      </c>
      <c r="G539" s="7">
        <v>72</v>
      </c>
      <c r="H539" s="7">
        <v>467</v>
      </c>
      <c r="I539" s="269">
        <v>74026.240000000005</v>
      </c>
      <c r="J539" s="269"/>
      <c r="K539" s="7">
        <v>10</v>
      </c>
      <c r="L539" s="7">
        <v>202</v>
      </c>
      <c r="M539" s="7">
        <v>320</v>
      </c>
      <c r="N539" s="40">
        <v>68369</v>
      </c>
      <c r="O539" s="7">
        <v>19</v>
      </c>
      <c r="P539" s="7">
        <v>39</v>
      </c>
      <c r="Q539" s="40">
        <v>6375</v>
      </c>
      <c r="R539" s="7">
        <v>1199</v>
      </c>
      <c r="S539" s="269">
        <v>1477453</v>
      </c>
      <c r="T539" s="269"/>
      <c r="U539" s="60"/>
    </row>
    <row r="540" spans="1:21" s="1" customFormat="1" ht="15" customHeight="1">
      <c r="A540" s="60"/>
      <c r="B540" s="6" t="s">
        <v>2655</v>
      </c>
      <c r="C540" s="268">
        <v>1294</v>
      </c>
      <c r="D540" s="268"/>
      <c r="E540" s="7">
        <v>24240</v>
      </c>
      <c r="F540" s="40">
        <v>15563792</v>
      </c>
      <c r="G540" s="7">
        <v>64</v>
      </c>
      <c r="H540" s="7">
        <v>963</v>
      </c>
      <c r="I540" s="269">
        <v>449814.55999999994</v>
      </c>
      <c r="J540" s="269"/>
      <c r="K540" s="7">
        <v>54</v>
      </c>
      <c r="L540" s="7">
        <v>3</v>
      </c>
      <c r="M540" s="7">
        <v>6</v>
      </c>
      <c r="N540" s="40">
        <v>3363</v>
      </c>
      <c r="O540" s="7">
        <v>1</v>
      </c>
      <c r="P540" s="7">
        <v>1</v>
      </c>
      <c r="Q540" s="40">
        <v>561</v>
      </c>
      <c r="R540" s="7">
        <v>1298</v>
      </c>
      <c r="S540" s="269">
        <v>15567716</v>
      </c>
      <c r="T540" s="269"/>
      <c r="U540" s="60"/>
    </row>
    <row r="541" spans="1:21" s="1" customFormat="1" ht="15" customHeight="1">
      <c r="A541" s="60"/>
      <c r="B541" s="6" t="s">
        <v>2656</v>
      </c>
      <c r="C541" s="268">
        <v>1377</v>
      </c>
      <c r="D541" s="268"/>
      <c r="E541" s="7">
        <v>15379</v>
      </c>
      <c r="F541" s="40">
        <v>15909376</v>
      </c>
      <c r="G541" s="7">
        <v>19</v>
      </c>
      <c r="H541" s="7">
        <v>163</v>
      </c>
      <c r="I541" s="269">
        <v>79763.59</v>
      </c>
      <c r="J541" s="269"/>
      <c r="K541" s="7">
        <v>73</v>
      </c>
      <c r="L541" s="7">
        <v>443</v>
      </c>
      <c r="M541" s="7">
        <v>863</v>
      </c>
      <c r="N541" s="40">
        <v>489946</v>
      </c>
      <c r="O541" s="7">
        <v>2</v>
      </c>
      <c r="P541" s="7">
        <v>2</v>
      </c>
      <c r="Q541" s="40">
        <v>1122</v>
      </c>
      <c r="R541" s="7">
        <v>1822</v>
      </c>
      <c r="S541" s="269">
        <v>16400444</v>
      </c>
      <c r="T541" s="269"/>
      <c r="U541" s="60"/>
    </row>
    <row r="542" spans="1:21" s="1" customFormat="1" ht="15" customHeight="1">
      <c r="A542" s="60"/>
      <c r="B542" s="6" t="s">
        <v>2657</v>
      </c>
      <c r="C542" s="268">
        <v>607</v>
      </c>
      <c r="D542" s="268"/>
      <c r="E542" s="7">
        <v>12211</v>
      </c>
      <c r="F542" s="40">
        <v>8049694</v>
      </c>
      <c r="G542" s="7">
        <v>140</v>
      </c>
      <c r="H542" s="7">
        <v>2652</v>
      </c>
      <c r="I542" s="269">
        <v>845093.51</v>
      </c>
      <c r="J542" s="269"/>
      <c r="K542" s="7">
        <v>20</v>
      </c>
      <c r="L542" s="7">
        <v>1</v>
      </c>
      <c r="M542" s="7">
        <v>1</v>
      </c>
      <c r="N542" s="40">
        <v>9109</v>
      </c>
      <c r="O542" s="7">
        <v>1</v>
      </c>
      <c r="P542" s="7">
        <v>1</v>
      </c>
      <c r="Q542" s="40">
        <v>3854</v>
      </c>
      <c r="R542" s="7">
        <v>609</v>
      </c>
      <c r="S542" s="269">
        <v>8062657</v>
      </c>
      <c r="T542" s="269"/>
      <c r="U542" s="60"/>
    </row>
    <row r="543" spans="1:21" s="1" customFormat="1" ht="15" customHeight="1">
      <c r="A543" s="60"/>
      <c r="B543" s="6" t="s">
        <v>2658</v>
      </c>
      <c r="C543" s="268">
        <v>1490</v>
      </c>
      <c r="D543" s="268"/>
      <c r="E543" s="7">
        <v>32604</v>
      </c>
      <c r="F543" s="40">
        <v>20693211</v>
      </c>
      <c r="G543" s="7">
        <v>391</v>
      </c>
      <c r="H543" s="7">
        <v>5835</v>
      </c>
      <c r="I543" s="269">
        <v>1687550.4299999997</v>
      </c>
      <c r="J543" s="269"/>
      <c r="K543" s="7">
        <v>83</v>
      </c>
      <c r="L543" s="7">
        <v>3</v>
      </c>
      <c r="M543" s="7">
        <v>3</v>
      </c>
      <c r="N543" s="40">
        <v>16027</v>
      </c>
      <c r="O543" s="7">
        <v>2</v>
      </c>
      <c r="P543" s="7">
        <v>2</v>
      </c>
      <c r="Q543" s="40">
        <v>7708</v>
      </c>
      <c r="R543" s="7">
        <v>1495</v>
      </c>
      <c r="S543" s="269">
        <v>20716946</v>
      </c>
      <c r="T543" s="269"/>
      <c r="U543" s="60"/>
    </row>
    <row r="544" spans="1:21" s="1" customFormat="1" ht="15" customHeight="1">
      <c r="A544" s="60"/>
      <c r="B544" s="6" t="s">
        <v>2659</v>
      </c>
      <c r="C544" s="268">
        <v>3514</v>
      </c>
      <c r="D544" s="268"/>
      <c r="E544" s="7">
        <v>68303</v>
      </c>
      <c r="F544" s="40">
        <v>46092610</v>
      </c>
      <c r="G544" s="7">
        <v>833</v>
      </c>
      <c r="H544" s="7">
        <v>13453</v>
      </c>
      <c r="I544" s="269">
        <v>3427835.8000000007</v>
      </c>
      <c r="J544" s="269"/>
      <c r="K544" s="7">
        <v>217</v>
      </c>
      <c r="L544" s="7">
        <v>2</v>
      </c>
      <c r="M544" s="7">
        <v>2</v>
      </c>
      <c r="N544" s="40">
        <v>7614</v>
      </c>
      <c r="O544" s="7"/>
      <c r="P544" s="7"/>
      <c r="Q544" s="40"/>
      <c r="R544" s="7">
        <v>3516</v>
      </c>
      <c r="S544" s="269">
        <v>46100224</v>
      </c>
      <c r="T544" s="269"/>
      <c r="U544" s="60"/>
    </row>
    <row r="545" spans="1:21" s="1" customFormat="1" ht="15" customHeight="1">
      <c r="A545" s="60"/>
      <c r="B545" s="6" t="s">
        <v>2660</v>
      </c>
      <c r="C545" s="268">
        <v>3076</v>
      </c>
      <c r="D545" s="268"/>
      <c r="E545" s="7">
        <v>59494</v>
      </c>
      <c r="F545" s="40">
        <v>39309661</v>
      </c>
      <c r="G545" s="7">
        <v>728</v>
      </c>
      <c r="H545" s="7">
        <v>9873</v>
      </c>
      <c r="I545" s="269">
        <v>2286467.91</v>
      </c>
      <c r="J545" s="269"/>
      <c r="K545" s="7">
        <v>171</v>
      </c>
      <c r="L545" s="7">
        <v>1</v>
      </c>
      <c r="M545" s="7">
        <v>1</v>
      </c>
      <c r="N545" s="40">
        <v>3807</v>
      </c>
      <c r="O545" s="7"/>
      <c r="P545" s="7"/>
      <c r="Q545" s="40"/>
      <c r="R545" s="7">
        <v>3077</v>
      </c>
      <c r="S545" s="269">
        <v>39313468</v>
      </c>
      <c r="T545" s="269"/>
      <c r="U545" s="60"/>
    </row>
    <row r="546" spans="1:21" s="1" customFormat="1" ht="15" customHeight="1">
      <c r="A546" s="60"/>
      <c r="B546" s="6" t="s">
        <v>2661</v>
      </c>
      <c r="C546" s="268">
        <v>493</v>
      </c>
      <c r="D546" s="268"/>
      <c r="E546" s="7">
        <v>4780</v>
      </c>
      <c r="F546" s="40">
        <v>1182149</v>
      </c>
      <c r="G546" s="7">
        <v>120</v>
      </c>
      <c r="H546" s="7">
        <v>1034</v>
      </c>
      <c r="I546" s="269">
        <v>162055.22999999998</v>
      </c>
      <c r="J546" s="269"/>
      <c r="K546" s="7">
        <v>30</v>
      </c>
      <c r="L546" s="7">
        <v>77</v>
      </c>
      <c r="M546" s="7">
        <v>126</v>
      </c>
      <c r="N546" s="40">
        <v>40173</v>
      </c>
      <c r="O546" s="7">
        <v>25</v>
      </c>
      <c r="P546" s="7">
        <v>32</v>
      </c>
      <c r="Q546" s="40">
        <v>7288</v>
      </c>
      <c r="R546" s="7">
        <v>595</v>
      </c>
      <c r="S546" s="269">
        <v>1229610</v>
      </c>
      <c r="T546" s="269"/>
      <c r="U546" s="60"/>
    </row>
    <row r="547" spans="1:21" s="1" customFormat="1" ht="15" customHeight="1">
      <c r="A547" s="60"/>
      <c r="B547" s="6" t="s">
        <v>2662</v>
      </c>
      <c r="C547" s="268">
        <v>2299</v>
      </c>
      <c r="D547" s="268"/>
      <c r="E547" s="7">
        <v>22976</v>
      </c>
      <c r="F547" s="40">
        <v>4601385</v>
      </c>
      <c r="G547" s="7">
        <v>743</v>
      </c>
      <c r="H547" s="7">
        <v>7016</v>
      </c>
      <c r="I547" s="269">
        <v>1175723.52</v>
      </c>
      <c r="J547" s="269"/>
      <c r="K547" s="7">
        <v>188</v>
      </c>
      <c r="L547" s="7">
        <v>66</v>
      </c>
      <c r="M547" s="7">
        <v>98</v>
      </c>
      <c r="N547" s="40">
        <v>24811</v>
      </c>
      <c r="O547" s="7">
        <v>9</v>
      </c>
      <c r="P547" s="7">
        <v>18</v>
      </c>
      <c r="Q547" s="40">
        <v>8522</v>
      </c>
      <c r="R547" s="7">
        <v>2374</v>
      </c>
      <c r="S547" s="269">
        <v>4634718</v>
      </c>
      <c r="T547" s="269"/>
      <c r="U547" s="60"/>
    </row>
    <row r="548" spans="1:21" s="1" customFormat="1" ht="15" customHeight="1">
      <c r="A548" s="60"/>
      <c r="B548" s="6" t="s">
        <v>2663</v>
      </c>
      <c r="C548" s="268">
        <v>960</v>
      </c>
      <c r="D548" s="268"/>
      <c r="E548" s="7">
        <v>19110</v>
      </c>
      <c r="F548" s="40">
        <v>10020285</v>
      </c>
      <c r="G548" s="7">
        <v>58</v>
      </c>
      <c r="H548" s="7">
        <v>1023</v>
      </c>
      <c r="I548" s="269">
        <v>235611.31999999995</v>
      </c>
      <c r="J548" s="269"/>
      <c r="K548" s="7">
        <v>301</v>
      </c>
      <c r="L548" s="7">
        <v>2</v>
      </c>
      <c r="M548" s="7">
        <v>2</v>
      </c>
      <c r="N548" s="40">
        <v>15541</v>
      </c>
      <c r="O548" s="7">
        <v>3</v>
      </c>
      <c r="P548" s="7">
        <v>3</v>
      </c>
      <c r="Q548" s="40">
        <v>23667</v>
      </c>
      <c r="R548" s="7">
        <v>965</v>
      </c>
      <c r="S548" s="269">
        <v>10059493</v>
      </c>
      <c r="T548" s="269"/>
      <c r="U548" s="60"/>
    </row>
    <row r="549" spans="1:21" s="1" customFormat="1" ht="15" customHeight="1">
      <c r="A549" s="60"/>
      <c r="B549" s="6" t="s">
        <v>2664</v>
      </c>
      <c r="C549" s="268">
        <v>1775</v>
      </c>
      <c r="D549" s="268"/>
      <c r="E549" s="7">
        <v>18605</v>
      </c>
      <c r="F549" s="40">
        <v>5132402</v>
      </c>
      <c r="G549" s="7">
        <v>85</v>
      </c>
      <c r="H549" s="7">
        <v>1721</v>
      </c>
      <c r="I549" s="269">
        <v>353366.57999999996</v>
      </c>
      <c r="J549" s="269"/>
      <c r="K549" s="7">
        <v>198</v>
      </c>
      <c r="L549" s="7">
        <v>165</v>
      </c>
      <c r="M549" s="7">
        <v>258</v>
      </c>
      <c r="N549" s="40">
        <v>104872</v>
      </c>
      <c r="O549" s="7">
        <v>139</v>
      </c>
      <c r="P549" s="7">
        <v>780</v>
      </c>
      <c r="Q549" s="40">
        <v>176021</v>
      </c>
      <c r="R549" s="7">
        <v>2079</v>
      </c>
      <c r="S549" s="269">
        <v>5413295</v>
      </c>
      <c r="T549" s="269"/>
      <c r="U549" s="60"/>
    </row>
    <row r="550" spans="1:21" s="1" customFormat="1" ht="15" customHeight="1">
      <c r="A550" s="60"/>
      <c r="B550" s="6" t="s">
        <v>2665</v>
      </c>
      <c r="C550" s="268">
        <v>102</v>
      </c>
      <c r="D550" s="268"/>
      <c r="E550" s="7">
        <v>2426</v>
      </c>
      <c r="F550" s="40">
        <v>573310</v>
      </c>
      <c r="G550" s="7">
        <v>14</v>
      </c>
      <c r="H550" s="7">
        <v>160</v>
      </c>
      <c r="I550" s="269">
        <v>26684.520000000004</v>
      </c>
      <c r="J550" s="269"/>
      <c r="K550" s="7">
        <v>1</v>
      </c>
      <c r="L550" s="7"/>
      <c r="M550" s="7"/>
      <c r="N550" s="40"/>
      <c r="O550" s="7"/>
      <c r="P550" s="7"/>
      <c r="Q550" s="40"/>
      <c r="R550" s="7">
        <v>102</v>
      </c>
      <c r="S550" s="269">
        <v>573310</v>
      </c>
      <c r="T550" s="269"/>
      <c r="U550" s="60"/>
    </row>
    <row r="551" spans="1:21" s="1" customFormat="1" ht="15" customHeight="1">
      <c r="A551" s="60"/>
      <c r="B551" s="6" t="s">
        <v>2666</v>
      </c>
      <c r="C551" s="268">
        <v>9510</v>
      </c>
      <c r="D551" s="268"/>
      <c r="E551" s="7">
        <v>142076</v>
      </c>
      <c r="F551" s="40">
        <v>48416957</v>
      </c>
      <c r="G551" s="7">
        <v>277</v>
      </c>
      <c r="H551" s="7">
        <v>3962</v>
      </c>
      <c r="I551" s="269">
        <v>671466.17</v>
      </c>
      <c r="J551" s="269"/>
      <c r="K551" s="7">
        <v>318</v>
      </c>
      <c r="L551" s="7">
        <v>721</v>
      </c>
      <c r="M551" s="7">
        <v>1416</v>
      </c>
      <c r="N551" s="40">
        <v>342306</v>
      </c>
      <c r="O551" s="7">
        <v>6</v>
      </c>
      <c r="P551" s="7">
        <v>17</v>
      </c>
      <c r="Q551" s="40">
        <v>3972</v>
      </c>
      <c r="R551" s="7">
        <v>10237</v>
      </c>
      <c r="S551" s="269">
        <v>48763235</v>
      </c>
      <c r="T551" s="269"/>
      <c r="U551" s="60"/>
    </row>
    <row r="552" spans="1:21" s="1" customFormat="1" ht="15" customHeight="1">
      <c r="A552" s="60"/>
      <c r="B552" s="6" t="s">
        <v>2667</v>
      </c>
      <c r="C552" s="268">
        <v>860</v>
      </c>
      <c r="D552" s="268"/>
      <c r="E552" s="7">
        <v>3546</v>
      </c>
      <c r="F552" s="40">
        <v>5903504</v>
      </c>
      <c r="G552" s="7">
        <v>29</v>
      </c>
      <c r="H552" s="7">
        <v>199</v>
      </c>
      <c r="I552" s="269">
        <v>150913.18</v>
      </c>
      <c r="J552" s="269"/>
      <c r="K552" s="7">
        <v>32</v>
      </c>
      <c r="L552" s="7">
        <v>127</v>
      </c>
      <c r="M552" s="7">
        <v>127</v>
      </c>
      <c r="N552" s="40">
        <v>599408</v>
      </c>
      <c r="O552" s="7"/>
      <c r="P552" s="7"/>
      <c r="Q552" s="40"/>
      <c r="R552" s="7">
        <v>987</v>
      </c>
      <c r="S552" s="269">
        <v>6502912</v>
      </c>
      <c r="T552" s="269"/>
      <c r="U552" s="60"/>
    </row>
    <row r="553" spans="1:21" s="1" customFormat="1" ht="15" customHeight="1">
      <c r="A553" s="60"/>
      <c r="B553" s="6" t="s">
        <v>2668</v>
      </c>
      <c r="C553" s="268">
        <v>621</v>
      </c>
      <c r="D553" s="268"/>
      <c r="E553" s="7">
        <v>15759</v>
      </c>
      <c r="F553" s="40">
        <v>8441807</v>
      </c>
      <c r="G553" s="7">
        <v>18</v>
      </c>
      <c r="H553" s="7">
        <v>760</v>
      </c>
      <c r="I553" s="269">
        <v>299077.07</v>
      </c>
      <c r="J553" s="269"/>
      <c r="K553" s="7">
        <v>23</v>
      </c>
      <c r="L553" s="7">
        <v>5</v>
      </c>
      <c r="M553" s="7">
        <v>5</v>
      </c>
      <c r="N553" s="40">
        <v>48980</v>
      </c>
      <c r="O553" s="7">
        <v>10</v>
      </c>
      <c r="P553" s="7">
        <v>12</v>
      </c>
      <c r="Q553" s="40">
        <v>93421</v>
      </c>
      <c r="R553" s="7">
        <v>636</v>
      </c>
      <c r="S553" s="269">
        <v>8584208</v>
      </c>
      <c r="T553" s="269"/>
      <c r="U553" s="60"/>
    </row>
    <row r="554" spans="1:21" s="1" customFormat="1" ht="15" customHeight="1">
      <c r="A554" s="60"/>
      <c r="B554" s="6" t="s">
        <v>2669</v>
      </c>
      <c r="C554" s="268">
        <v>247</v>
      </c>
      <c r="D554" s="268"/>
      <c r="E554" s="7">
        <v>5165</v>
      </c>
      <c r="F554" s="40">
        <v>3006666</v>
      </c>
      <c r="G554" s="7">
        <v>4</v>
      </c>
      <c r="H554" s="7">
        <v>169</v>
      </c>
      <c r="I554" s="269">
        <v>67459.010000000009</v>
      </c>
      <c r="J554" s="269"/>
      <c r="K554" s="7">
        <v>4</v>
      </c>
      <c r="L554" s="7">
        <v>16</v>
      </c>
      <c r="M554" s="7">
        <v>16</v>
      </c>
      <c r="N554" s="40">
        <v>122122</v>
      </c>
      <c r="O554" s="7">
        <v>5</v>
      </c>
      <c r="P554" s="7">
        <v>5</v>
      </c>
      <c r="Q554" s="40">
        <v>42919</v>
      </c>
      <c r="R554" s="7">
        <v>268</v>
      </c>
      <c r="S554" s="269">
        <v>3171707</v>
      </c>
      <c r="T554" s="269"/>
      <c r="U554" s="60"/>
    </row>
    <row r="555" spans="1:21" s="1" customFormat="1" ht="17.25" customHeight="1">
      <c r="A555" s="60"/>
      <c r="B555" s="226" t="s">
        <v>2670</v>
      </c>
      <c r="C555" s="226"/>
      <c r="D555" s="226"/>
      <c r="E555" s="226"/>
      <c r="F555" s="226"/>
      <c r="G555" s="226"/>
      <c r="H555" s="226"/>
      <c r="I555" s="22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60"/>
    </row>
    <row r="556" spans="1:21" s="1" customFormat="1" ht="18" customHeight="1">
      <c r="A556" s="60"/>
      <c r="B556" s="9"/>
      <c r="C556" s="270">
        <v>957570</v>
      </c>
      <c r="D556" s="270"/>
      <c r="E556" s="10">
        <v>7572063</v>
      </c>
      <c r="F556" s="43">
        <v>4074475131</v>
      </c>
      <c r="G556" s="10">
        <v>70033</v>
      </c>
      <c r="H556" s="10">
        <v>587261</v>
      </c>
      <c r="I556" s="271">
        <v>143259225.7900002</v>
      </c>
      <c r="J556" s="271"/>
      <c r="K556" s="10">
        <v>36629</v>
      </c>
      <c r="L556" s="10">
        <v>217469</v>
      </c>
      <c r="M556" s="10">
        <v>251443</v>
      </c>
      <c r="N556" s="43">
        <v>308415273</v>
      </c>
      <c r="O556" s="10">
        <v>197269</v>
      </c>
      <c r="P556" s="10">
        <v>269397</v>
      </c>
      <c r="Q556" s="43">
        <v>258454611</v>
      </c>
      <c r="R556" s="10">
        <v>1372308</v>
      </c>
      <c r="S556" s="271">
        <v>4641345015</v>
      </c>
      <c r="T556" s="271"/>
      <c r="U556" s="60"/>
    </row>
    <row r="557" spans="1:21" s="1" customFormat="1" ht="9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</row>
    <row r="558" spans="1:21" s="1" customFormat="1" ht="11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</row>
    <row r="559" spans="1:21" s="1" customFormat="1" ht="19.5" customHeight="1">
      <c r="A559" s="60"/>
      <c r="B559" s="218" t="s">
        <v>275</v>
      </c>
      <c r="C559" s="233" t="s">
        <v>1928</v>
      </c>
      <c r="D559" s="233"/>
      <c r="E559" s="233"/>
      <c r="F559" s="233"/>
      <c r="G559" s="233" t="s">
        <v>1929</v>
      </c>
      <c r="H559" s="233"/>
      <c r="I559" s="233"/>
      <c r="J559" s="233"/>
      <c r="K559" s="231" t="s">
        <v>1930</v>
      </c>
      <c r="L559" s="233" t="s">
        <v>1931</v>
      </c>
      <c r="M559" s="233"/>
      <c r="N559" s="233"/>
      <c r="O559" s="233" t="s">
        <v>1932</v>
      </c>
      <c r="P559" s="233"/>
      <c r="Q559" s="233"/>
      <c r="R559" s="233" t="s">
        <v>839</v>
      </c>
      <c r="S559" s="233"/>
      <c r="T559" s="233"/>
      <c r="U559" s="60"/>
    </row>
    <row r="560" spans="1:21" s="1" customFormat="1" ht="18" customHeight="1">
      <c r="A560" s="60"/>
      <c r="B560" s="218"/>
      <c r="C560" s="233" t="s">
        <v>900</v>
      </c>
      <c r="D560" s="233"/>
      <c r="E560" s="35" t="s">
        <v>1578</v>
      </c>
      <c r="F560" s="35" t="s">
        <v>1933</v>
      </c>
      <c r="G560" s="35" t="s">
        <v>900</v>
      </c>
      <c r="H560" s="35" t="s">
        <v>1578</v>
      </c>
      <c r="I560" s="233" t="s">
        <v>1933</v>
      </c>
      <c r="J560" s="233"/>
      <c r="K560" s="231"/>
      <c r="L560" s="35" t="s">
        <v>900</v>
      </c>
      <c r="M560" s="35" t="s">
        <v>1578</v>
      </c>
      <c r="N560" s="35" t="s">
        <v>1933</v>
      </c>
      <c r="O560" s="35" t="s">
        <v>900</v>
      </c>
      <c r="P560" s="35" t="s">
        <v>1578</v>
      </c>
      <c r="Q560" s="35" t="s">
        <v>1933</v>
      </c>
      <c r="R560" s="35" t="s">
        <v>900</v>
      </c>
      <c r="S560" s="233" t="s">
        <v>1933</v>
      </c>
      <c r="T560" s="233"/>
      <c r="U560" s="60"/>
    </row>
    <row r="561" spans="1:21" s="1" customFormat="1" ht="18" customHeight="1">
      <c r="A561" s="60"/>
      <c r="B561" s="267" t="s">
        <v>2671</v>
      </c>
      <c r="C561" s="267"/>
      <c r="D561" s="267"/>
      <c r="E561" s="267"/>
      <c r="F561" s="267"/>
      <c r="G561" s="267"/>
      <c r="H561" s="267"/>
      <c r="I561" s="267"/>
      <c r="J561" s="267"/>
      <c r="K561" s="267"/>
      <c r="L561" s="267"/>
      <c r="M561" s="267"/>
      <c r="N561" s="267"/>
      <c r="O561" s="267"/>
      <c r="P561" s="267"/>
      <c r="Q561" s="267"/>
      <c r="R561" s="267"/>
      <c r="S561" s="267"/>
      <c r="T561" s="267"/>
      <c r="U561" s="60"/>
    </row>
    <row r="562" spans="1:21" s="1" customFormat="1" ht="15" customHeight="1">
      <c r="A562" s="60"/>
      <c r="B562" s="6" t="s">
        <v>2134</v>
      </c>
      <c r="C562" s="268">
        <v>3</v>
      </c>
      <c r="D562" s="268"/>
      <c r="E562" s="7">
        <v>318</v>
      </c>
      <c r="F562" s="40">
        <v>71563</v>
      </c>
      <c r="G562" s="7">
        <v>2</v>
      </c>
      <c r="H562" s="7">
        <v>59</v>
      </c>
      <c r="I562" s="269">
        <v>8564.1999999999971</v>
      </c>
      <c r="J562" s="269"/>
      <c r="K562" s="7"/>
      <c r="L562" s="7"/>
      <c r="M562" s="7"/>
      <c r="N562" s="40"/>
      <c r="O562" s="7"/>
      <c r="P562" s="7"/>
      <c r="Q562" s="40"/>
      <c r="R562" s="7">
        <v>3</v>
      </c>
      <c r="S562" s="269">
        <v>71563</v>
      </c>
      <c r="T562" s="269"/>
      <c r="U562" s="60"/>
    </row>
    <row r="563" spans="1:21" s="1" customFormat="1" ht="15" customHeight="1">
      <c r="A563" s="60"/>
      <c r="B563" s="6" t="s">
        <v>2135</v>
      </c>
      <c r="C563" s="268">
        <v>5</v>
      </c>
      <c r="D563" s="268"/>
      <c r="E563" s="7">
        <v>153</v>
      </c>
      <c r="F563" s="40">
        <v>34560</v>
      </c>
      <c r="G563" s="7">
        <v>2</v>
      </c>
      <c r="H563" s="7">
        <v>33</v>
      </c>
      <c r="I563" s="269">
        <v>4789.7999999999993</v>
      </c>
      <c r="J563" s="269"/>
      <c r="K563" s="7"/>
      <c r="L563" s="7"/>
      <c r="M563" s="7"/>
      <c r="N563" s="40"/>
      <c r="O563" s="7"/>
      <c r="P563" s="7"/>
      <c r="Q563" s="40"/>
      <c r="R563" s="7">
        <v>5</v>
      </c>
      <c r="S563" s="269">
        <v>34560</v>
      </c>
      <c r="T563" s="269"/>
      <c r="U563" s="60"/>
    </row>
    <row r="564" spans="1:21" s="1" customFormat="1" ht="15" customHeight="1">
      <c r="A564" s="60"/>
      <c r="B564" s="6" t="s">
        <v>2136</v>
      </c>
      <c r="C564" s="268">
        <v>2719</v>
      </c>
      <c r="D564" s="268"/>
      <c r="E564" s="7">
        <v>123187</v>
      </c>
      <c r="F564" s="40">
        <v>45376561</v>
      </c>
      <c r="G564" s="7">
        <v>64</v>
      </c>
      <c r="H564" s="7">
        <v>2073</v>
      </c>
      <c r="I564" s="269">
        <v>358628.20000000019</v>
      </c>
      <c r="J564" s="269"/>
      <c r="K564" s="7"/>
      <c r="L564" s="7"/>
      <c r="M564" s="7"/>
      <c r="N564" s="40"/>
      <c r="O564" s="7">
        <v>364</v>
      </c>
      <c r="P564" s="7">
        <v>3963</v>
      </c>
      <c r="Q564" s="40">
        <v>1129651</v>
      </c>
      <c r="R564" s="7">
        <v>3083</v>
      </c>
      <c r="S564" s="269">
        <v>46506212</v>
      </c>
      <c r="T564" s="269"/>
      <c r="U564" s="60"/>
    </row>
    <row r="565" spans="1:21" s="1" customFormat="1" ht="15" customHeight="1">
      <c r="A565" s="60"/>
      <c r="B565" s="6" t="s">
        <v>2137</v>
      </c>
      <c r="C565" s="268">
        <v>12</v>
      </c>
      <c r="D565" s="268"/>
      <c r="E565" s="7">
        <v>315</v>
      </c>
      <c r="F565" s="40">
        <v>73024</v>
      </c>
      <c r="G565" s="7">
        <v>1</v>
      </c>
      <c r="H565" s="7">
        <v>58</v>
      </c>
      <c r="I565" s="269">
        <v>8709</v>
      </c>
      <c r="J565" s="269"/>
      <c r="K565" s="7"/>
      <c r="L565" s="7"/>
      <c r="M565" s="7"/>
      <c r="N565" s="40"/>
      <c r="O565" s="7"/>
      <c r="P565" s="7"/>
      <c r="Q565" s="40"/>
      <c r="R565" s="7">
        <v>12</v>
      </c>
      <c r="S565" s="269">
        <v>73024</v>
      </c>
      <c r="T565" s="269"/>
      <c r="U565" s="60"/>
    </row>
    <row r="566" spans="1:21" s="1" customFormat="1" ht="15" customHeight="1">
      <c r="A566" s="60"/>
      <c r="B566" s="6" t="s">
        <v>2138</v>
      </c>
      <c r="C566" s="268">
        <v>11</v>
      </c>
      <c r="D566" s="268"/>
      <c r="E566" s="7">
        <v>494</v>
      </c>
      <c r="F566" s="40">
        <v>127141</v>
      </c>
      <c r="G566" s="7">
        <v>4</v>
      </c>
      <c r="H566" s="7">
        <v>142</v>
      </c>
      <c r="I566" s="269">
        <v>39051</v>
      </c>
      <c r="J566" s="269"/>
      <c r="K566" s="7"/>
      <c r="L566" s="7"/>
      <c r="M566" s="7"/>
      <c r="N566" s="40"/>
      <c r="O566" s="7"/>
      <c r="P566" s="7"/>
      <c r="Q566" s="40"/>
      <c r="R566" s="7">
        <v>11</v>
      </c>
      <c r="S566" s="269">
        <v>127141</v>
      </c>
      <c r="T566" s="269"/>
      <c r="U566" s="60"/>
    </row>
    <row r="567" spans="1:21" s="1" customFormat="1" ht="15" customHeight="1">
      <c r="A567" s="60"/>
      <c r="B567" s="6" t="s">
        <v>2139</v>
      </c>
      <c r="C567" s="268">
        <v>12507</v>
      </c>
      <c r="D567" s="268"/>
      <c r="E567" s="7">
        <v>489207</v>
      </c>
      <c r="F567" s="40">
        <v>174401710</v>
      </c>
      <c r="G567" s="7">
        <v>1710</v>
      </c>
      <c r="H567" s="7">
        <v>23223</v>
      </c>
      <c r="I567" s="269">
        <v>4421526.200000003</v>
      </c>
      <c r="J567" s="269"/>
      <c r="K567" s="7"/>
      <c r="L567" s="7"/>
      <c r="M567" s="7"/>
      <c r="N567" s="40"/>
      <c r="O567" s="7">
        <v>794</v>
      </c>
      <c r="P567" s="7">
        <v>12932</v>
      </c>
      <c r="Q567" s="40">
        <v>3565616</v>
      </c>
      <c r="R567" s="7">
        <v>13301</v>
      </c>
      <c r="S567" s="269">
        <v>177967326</v>
      </c>
      <c r="T567" s="269"/>
      <c r="U567" s="60"/>
    </row>
    <row r="568" spans="1:21" s="1" customFormat="1" ht="15" customHeight="1">
      <c r="A568" s="60"/>
      <c r="B568" s="6" t="s">
        <v>2140</v>
      </c>
      <c r="C568" s="268">
        <v>1342</v>
      </c>
      <c r="D568" s="268"/>
      <c r="E568" s="7">
        <v>42479</v>
      </c>
      <c r="F568" s="40">
        <v>14655800</v>
      </c>
      <c r="G568" s="7">
        <v>50</v>
      </c>
      <c r="H568" s="7">
        <v>673</v>
      </c>
      <c r="I568" s="269">
        <v>152916</v>
      </c>
      <c r="J568" s="269"/>
      <c r="K568" s="7"/>
      <c r="L568" s="7"/>
      <c r="M568" s="7"/>
      <c r="N568" s="40"/>
      <c r="O568" s="7">
        <v>72</v>
      </c>
      <c r="P568" s="7">
        <v>1399</v>
      </c>
      <c r="Q568" s="40">
        <v>383668</v>
      </c>
      <c r="R568" s="7">
        <v>1414</v>
      </c>
      <c r="S568" s="269">
        <v>15039468</v>
      </c>
      <c r="T568" s="269"/>
      <c r="U568" s="60"/>
    </row>
    <row r="569" spans="1:21" s="1" customFormat="1" ht="15" customHeight="1">
      <c r="A569" s="60"/>
      <c r="B569" s="6" t="s">
        <v>2141</v>
      </c>
      <c r="C569" s="268">
        <v>155</v>
      </c>
      <c r="D569" s="268"/>
      <c r="E569" s="7">
        <v>6301</v>
      </c>
      <c r="F569" s="40">
        <v>2290210</v>
      </c>
      <c r="G569" s="7">
        <v>9</v>
      </c>
      <c r="H569" s="7">
        <v>260</v>
      </c>
      <c r="I569" s="269">
        <v>57777.599999999977</v>
      </c>
      <c r="J569" s="269"/>
      <c r="K569" s="7"/>
      <c r="L569" s="7"/>
      <c r="M569" s="7"/>
      <c r="N569" s="40"/>
      <c r="O569" s="7"/>
      <c r="P569" s="7"/>
      <c r="Q569" s="40"/>
      <c r="R569" s="7">
        <v>155</v>
      </c>
      <c r="S569" s="269">
        <v>2290210</v>
      </c>
      <c r="T569" s="269"/>
      <c r="U569" s="60"/>
    </row>
    <row r="570" spans="1:21" s="1" customFormat="1" ht="15" customHeight="1">
      <c r="A570" s="60"/>
      <c r="B570" s="6" t="s">
        <v>2142</v>
      </c>
      <c r="C570" s="268">
        <v>18</v>
      </c>
      <c r="D570" s="268"/>
      <c r="E570" s="7">
        <v>646</v>
      </c>
      <c r="F570" s="40">
        <v>239164</v>
      </c>
      <c r="G570" s="7"/>
      <c r="H570" s="7">
        <v>0</v>
      </c>
      <c r="I570" s="269"/>
      <c r="J570" s="269"/>
      <c r="K570" s="7"/>
      <c r="L570" s="7"/>
      <c r="M570" s="7"/>
      <c r="N570" s="40"/>
      <c r="O570" s="7"/>
      <c r="P570" s="7"/>
      <c r="Q570" s="40"/>
      <c r="R570" s="7">
        <v>18</v>
      </c>
      <c r="S570" s="269">
        <v>239164</v>
      </c>
      <c r="T570" s="269"/>
      <c r="U570" s="60"/>
    </row>
    <row r="571" spans="1:21" s="1" customFormat="1" ht="15" customHeight="1">
      <c r="A571" s="60"/>
      <c r="B571" s="6" t="s">
        <v>2143</v>
      </c>
      <c r="C571" s="268">
        <v>91</v>
      </c>
      <c r="D571" s="268"/>
      <c r="E571" s="7">
        <v>2566</v>
      </c>
      <c r="F571" s="40">
        <v>755845</v>
      </c>
      <c r="G571" s="7">
        <v>10</v>
      </c>
      <c r="H571" s="7">
        <v>112</v>
      </c>
      <c r="I571" s="269">
        <v>20180</v>
      </c>
      <c r="J571" s="269"/>
      <c r="K571" s="7"/>
      <c r="L571" s="7"/>
      <c r="M571" s="7"/>
      <c r="N571" s="40"/>
      <c r="O571" s="7"/>
      <c r="P571" s="7"/>
      <c r="Q571" s="40"/>
      <c r="R571" s="7">
        <v>91</v>
      </c>
      <c r="S571" s="269">
        <v>755845</v>
      </c>
      <c r="T571" s="269"/>
      <c r="U571" s="60"/>
    </row>
    <row r="572" spans="1:21" s="1" customFormat="1" ht="15" customHeight="1">
      <c r="A572" s="60"/>
      <c r="B572" s="6" t="s">
        <v>2144</v>
      </c>
      <c r="C572" s="268">
        <v>113</v>
      </c>
      <c r="D572" s="268"/>
      <c r="E572" s="7">
        <v>2658</v>
      </c>
      <c r="F572" s="40">
        <v>792952</v>
      </c>
      <c r="G572" s="7">
        <v>3</v>
      </c>
      <c r="H572" s="7">
        <v>23</v>
      </c>
      <c r="I572" s="269">
        <v>4144</v>
      </c>
      <c r="J572" s="269"/>
      <c r="K572" s="7"/>
      <c r="L572" s="7"/>
      <c r="M572" s="7"/>
      <c r="N572" s="40"/>
      <c r="O572" s="7">
        <v>2</v>
      </c>
      <c r="P572" s="7">
        <v>18</v>
      </c>
      <c r="Q572" s="40">
        <v>4072</v>
      </c>
      <c r="R572" s="7">
        <v>115</v>
      </c>
      <c r="S572" s="269">
        <v>797024</v>
      </c>
      <c r="T572" s="269"/>
      <c r="U572" s="60"/>
    </row>
    <row r="573" spans="1:21" s="1" customFormat="1" ht="15" customHeight="1">
      <c r="A573" s="60"/>
      <c r="B573" s="6" t="s">
        <v>2145</v>
      </c>
      <c r="C573" s="268">
        <v>350</v>
      </c>
      <c r="D573" s="268"/>
      <c r="E573" s="7">
        <v>11246</v>
      </c>
      <c r="F573" s="40">
        <v>3321469</v>
      </c>
      <c r="G573" s="7">
        <v>31</v>
      </c>
      <c r="H573" s="7">
        <v>507</v>
      </c>
      <c r="I573" s="269">
        <v>98450</v>
      </c>
      <c r="J573" s="269"/>
      <c r="K573" s="7"/>
      <c r="L573" s="7"/>
      <c r="M573" s="7"/>
      <c r="N573" s="40"/>
      <c r="O573" s="7">
        <v>10</v>
      </c>
      <c r="P573" s="7">
        <v>23</v>
      </c>
      <c r="Q573" s="40">
        <v>5265</v>
      </c>
      <c r="R573" s="7">
        <v>360</v>
      </c>
      <c r="S573" s="269">
        <v>3326734</v>
      </c>
      <c r="T573" s="269"/>
      <c r="U573" s="60"/>
    </row>
    <row r="574" spans="1:21" s="1" customFormat="1" ht="15" customHeight="1">
      <c r="A574" s="60"/>
      <c r="B574" s="6" t="s">
        <v>2146</v>
      </c>
      <c r="C574" s="268">
        <v>592</v>
      </c>
      <c r="D574" s="268"/>
      <c r="E574" s="7">
        <v>17575</v>
      </c>
      <c r="F574" s="40">
        <v>5144621</v>
      </c>
      <c r="G574" s="7">
        <v>114</v>
      </c>
      <c r="H574" s="7">
        <v>1099</v>
      </c>
      <c r="I574" s="269">
        <v>202269</v>
      </c>
      <c r="J574" s="269"/>
      <c r="K574" s="7"/>
      <c r="L574" s="7"/>
      <c r="M574" s="7"/>
      <c r="N574" s="40"/>
      <c r="O574" s="7">
        <v>55</v>
      </c>
      <c r="P574" s="7">
        <v>848</v>
      </c>
      <c r="Q574" s="40">
        <v>192235</v>
      </c>
      <c r="R574" s="7">
        <v>647</v>
      </c>
      <c r="S574" s="269">
        <v>5336856</v>
      </c>
      <c r="T574" s="269"/>
      <c r="U574" s="60"/>
    </row>
    <row r="575" spans="1:21" s="1" customFormat="1" ht="15" customHeight="1">
      <c r="A575" s="60"/>
      <c r="B575" s="6" t="s">
        <v>2148</v>
      </c>
      <c r="C575" s="268">
        <v>3</v>
      </c>
      <c r="D575" s="268"/>
      <c r="E575" s="7">
        <v>66</v>
      </c>
      <c r="F575" s="40">
        <v>21075</v>
      </c>
      <c r="G575" s="7"/>
      <c r="H575" s="7">
        <v>0</v>
      </c>
      <c r="I575" s="269"/>
      <c r="J575" s="269"/>
      <c r="K575" s="7"/>
      <c r="L575" s="7"/>
      <c r="M575" s="7"/>
      <c r="N575" s="40"/>
      <c r="O575" s="7"/>
      <c r="P575" s="7"/>
      <c r="Q575" s="40"/>
      <c r="R575" s="7">
        <v>3</v>
      </c>
      <c r="S575" s="269">
        <v>21075</v>
      </c>
      <c r="T575" s="269"/>
      <c r="U575" s="60"/>
    </row>
    <row r="576" spans="1:21" s="1" customFormat="1" ht="15" customHeight="1">
      <c r="A576" s="60"/>
      <c r="B576" s="6" t="s">
        <v>2149</v>
      </c>
      <c r="C576" s="268">
        <v>890</v>
      </c>
      <c r="D576" s="268"/>
      <c r="E576" s="7">
        <v>73505</v>
      </c>
      <c r="F576" s="40">
        <v>27510782</v>
      </c>
      <c r="G576" s="7">
        <v>88</v>
      </c>
      <c r="H576" s="7">
        <v>4246</v>
      </c>
      <c r="I576" s="269">
        <v>837422.40000000037</v>
      </c>
      <c r="J576" s="269"/>
      <c r="K576" s="7"/>
      <c r="L576" s="7"/>
      <c r="M576" s="7"/>
      <c r="N576" s="40"/>
      <c r="O576" s="7">
        <v>21</v>
      </c>
      <c r="P576" s="7">
        <v>293</v>
      </c>
      <c r="Q576" s="40">
        <v>78229</v>
      </c>
      <c r="R576" s="7">
        <v>911</v>
      </c>
      <c r="S576" s="269">
        <v>27589011</v>
      </c>
      <c r="T576" s="269"/>
      <c r="U576" s="60"/>
    </row>
    <row r="577" spans="1:21" s="1" customFormat="1" ht="15" customHeight="1">
      <c r="A577" s="60"/>
      <c r="B577" s="6" t="s">
        <v>2150</v>
      </c>
      <c r="C577" s="268">
        <v>51</v>
      </c>
      <c r="D577" s="268"/>
      <c r="E577" s="7">
        <v>628</v>
      </c>
      <c r="F577" s="40">
        <v>165631</v>
      </c>
      <c r="G577" s="7">
        <v>2</v>
      </c>
      <c r="H577" s="7">
        <v>44</v>
      </c>
      <c r="I577" s="269">
        <v>12180.8</v>
      </c>
      <c r="J577" s="269"/>
      <c r="K577" s="7"/>
      <c r="L577" s="7"/>
      <c r="M577" s="7"/>
      <c r="N577" s="40"/>
      <c r="O577" s="7">
        <v>150</v>
      </c>
      <c r="P577" s="7">
        <v>193</v>
      </c>
      <c r="Q577" s="40">
        <v>36906</v>
      </c>
      <c r="R577" s="7">
        <v>201</v>
      </c>
      <c r="S577" s="269">
        <v>202537</v>
      </c>
      <c r="T577" s="269"/>
      <c r="U577" s="60"/>
    </row>
    <row r="578" spans="1:21" s="1" customFormat="1" ht="15" customHeight="1">
      <c r="A578" s="60"/>
      <c r="B578" s="6" t="s">
        <v>2151</v>
      </c>
      <c r="C578" s="268">
        <v>181</v>
      </c>
      <c r="D578" s="268"/>
      <c r="E578" s="7">
        <v>10898</v>
      </c>
      <c r="F578" s="40">
        <v>3871580</v>
      </c>
      <c r="G578" s="7">
        <v>11</v>
      </c>
      <c r="H578" s="7">
        <v>605</v>
      </c>
      <c r="I578" s="269">
        <v>96484.599999999977</v>
      </c>
      <c r="J578" s="269"/>
      <c r="K578" s="7"/>
      <c r="L578" s="7"/>
      <c r="M578" s="7"/>
      <c r="N578" s="40"/>
      <c r="O578" s="7">
        <v>10</v>
      </c>
      <c r="P578" s="7">
        <v>156</v>
      </c>
      <c r="Q578" s="40">
        <v>41984</v>
      </c>
      <c r="R578" s="7">
        <v>191</v>
      </c>
      <c r="S578" s="269">
        <v>3913564</v>
      </c>
      <c r="T578" s="269"/>
      <c r="U578" s="60"/>
    </row>
    <row r="579" spans="1:21" s="1" customFormat="1" ht="15" customHeight="1">
      <c r="A579" s="60"/>
      <c r="B579" s="6" t="s">
        <v>2152</v>
      </c>
      <c r="C579" s="268">
        <v>36</v>
      </c>
      <c r="D579" s="268"/>
      <c r="E579" s="7">
        <v>2006</v>
      </c>
      <c r="F579" s="40">
        <v>756725</v>
      </c>
      <c r="G579" s="7">
        <v>1</v>
      </c>
      <c r="H579" s="7">
        <v>2</v>
      </c>
      <c r="I579" s="269">
        <v>452.60000000000582</v>
      </c>
      <c r="J579" s="269"/>
      <c r="K579" s="7"/>
      <c r="L579" s="7"/>
      <c r="M579" s="7"/>
      <c r="N579" s="40"/>
      <c r="O579" s="7"/>
      <c r="P579" s="7"/>
      <c r="Q579" s="40"/>
      <c r="R579" s="7">
        <v>36</v>
      </c>
      <c r="S579" s="269">
        <v>756725</v>
      </c>
      <c r="T579" s="269"/>
      <c r="U579" s="60"/>
    </row>
    <row r="580" spans="1:21" s="1" customFormat="1" ht="15" customHeight="1">
      <c r="A580" s="60"/>
      <c r="B580" s="6" t="s">
        <v>2153</v>
      </c>
      <c r="C580" s="268">
        <v>51</v>
      </c>
      <c r="D580" s="268"/>
      <c r="E580" s="7">
        <v>2473</v>
      </c>
      <c r="F580" s="40">
        <v>929572</v>
      </c>
      <c r="G580" s="7"/>
      <c r="H580" s="7">
        <v>0</v>
      </c>
      <c r="I580" s="269"/>
      <c r="J580" s="269"/>
      <c r="K580" s="7"/>
      <c r="L580" s="7"/>
      <c r="M580" s="7"/>
      <c r="N580" s="40"/>
      <c r="O580" s="7">
        <v>1</v>
      </c>
      <c r="P580" s="7">
        <v>25</v>
      </c>
      <c r="Q580" s="40">
        <v>7057</v>
      </c>
      <c r="R580" s="7">
        <v>52</v>
      </c>
      <c r="S580" s="269">
        <v>936629</v>
      </c>
      <c r="T580" s="269"/>
      <c r="U580" s="60"/>
    </row>
    <row r="581" spans="1:21" s="1" customFormat="1" ht="15" customHeight="1">
      <c r="A581" s="60"/>
      <c r="B581" s="6" t="s">
        <v>2154</v>
      </c>
      <c r="C581" s="268">
        <v>2</v>
      </c>
      <c r="D581" s="268"/>
      <c r="E581" s="7">
        <v>211</v>
      </c>
      <c r="F581" s="40">
        <v>79627</v>
      </c>
      <c r="G581" s="7"/>
      <c r="H581" s="7">
        <v>0</v>
      </c>
      <c r="I581" s="269"/>
      <c r="J581" s="269"/>
      <c r="K581" s="7"/>
      <c r="L581" s="7"/>
      <c r="M581" s="7"/>
      <c r="N581" s="40"/>
      <c r="O581" s="7"/>
      <c r="P581" s="7"/>
      <c r="Q581" s="40"/>
      <c r="R581" s="7">
        <v>2</v>
      </c>
      <c r="S581" s="269">
        <v>79627</v>
      </c>
      <c r="T581" s="269"/>
      <c r="U581" s="60"/>
    </row>
    <row r="582" spans="1:21" s="1" customFormat="1" ht="15" customHeight="1">
      <c r="A582" s="60"/>
      <c r="B582" s="6" t="s">
        <v>2155</v>
      </c>
      <c r="C582" s="268">
        <v>1</v>
      </c>
      <c r="D582" s="268"/>
      <c r="E582" s="7">
        <v>11</v>
      </c>
      <c r="F582" s="40">
        <v>2676</v>
      </c>
      <c r="G582" s="7"/>
      <c r="H582" s="7">
        <v>0</v>
      </c>
      <c r="I582" s="269"/>
      <c r="J582" s="269"/>
      <c r="K582" s="7"/>
      <c r="L582" s="7"/>
      <c r="M582" s="7"/>
      <c r="N582" s="40"/>
      <c r="O582" s="7"/>
      <c r="P582" s="7"/>
      <c r="Q582" s="40"/>
      <c r="R582" s="7">
        <v>1</v>
      </c>
      <c r="S582" s="269">
        <v>2676</v>
      </c>
      <c r="T582" s="269"/>
      <c r="U582" s="60"/>
    </row>
    <row r="583" spans="1:21" s="1" customFormat="1" ht="15" customHeight="1">
      <c r="A583" s="60"/>
      <c r="B583" s="6" t="s">
        <v>2156</v>
      </c>
      <c r="C583" s="268">
        <v>1</v>
      </c>
      <c r="D583" s="268"/>
      <c r="E583" s="7">
        <v>15</v>
      </c>
      <c r="F583" s="40">
        <v>3649</v>
      </c>
      <c r="G583" s="7"/>
      <c r="H583" s="7">
        <v>0</v>
      </c>
      <c r="I583" s="269"/>
      <c r="J583" s="269"/>
      <c r="K583" s="7"/>
      <c r="L583" s="7"/>
      <c r="M583" s="7"/>
      <c r="N583" s="40"/>
      <c r="O583" s="7"/>
      <c r="P583" s="7"/>
      <c r="Q583" s="40"/>
      <c r="R583" s="7">
        <v>1</v>
      </c>
      <c r="S583" s="269">
        <v>3649</v>
      </c>
      <c r="T583" s="269"/>
      <c r="U583" s="60"/>
    </row>
    <row r="584" spans="1:21" s="1" customFormat="1" ht="15" customHeight="1">
      <c r="A584" s="60"/>
      <c r="B584" s="6" t="s">
        <v>2158</v>
      </c>
      <c r="C584" s="268">
        <v>911</v>
      </c>
      <c r="D584" s="268"/>
      <c r="E584" s="7">
        <v>26642</v>
      </c>
      <c r="F584" s="40">
        <v>6399371</v>
      </c>
      <c r="G584" s="7">
        <v>176</v>
      </c>
      <c r="H584" s="7">
        <v>2730</v>
      </c>
      <c r="I584" s="269">
        <v>468128</v>
      </c>
      <c r="J584" s="269"/>
      <c r="K584" s="7"/>
      <c r="L584" s="7"/>
      <c r="M584" s="7"/>
      <c r="N584" s="40"/>
      <c r="O584" s="7">
        <v>158</v>
      </c>
      <c r="P584" s="7">
        <v>479</v>
      </c>
      <c r="Q584" s="40">
        <v>91116</v>
      </c>
      <c r="R584" s="7">
        <v>1069</v>
      </c>
      <c r="S584" s="269">
        <v>6490487</v>
      </c>
      <c r="T584" s="269"/>
      <c r="U584" s="60"/>
    </row>
    <row r="585" spans="1:21" s="1" customFormat="1" ht="15" customHeight="1">
      <c r="A585" s="60"/>
      <c r="B585" s="6" t="s">
        <v>2159</v>
      </c>
      <c r="C585" s="268">
        <v>2119</v>
      </c>
      <c r="D585" s="268"/>
      <c r="E585" s="7">
        <v>58373</v>
      </c>
      <c r="F585" s="40">
        <v>17026376</v>
      </c>
      <c r="G585" s="7">
        <v>308</v>
      </c>
      <c r="H585" s="7">
        <v>3991</v>
      </c>
      <c r="I585" s="269">
        <v>732625</v>
      </c>
      <c r="J585" s="269"/>
      <c r="K585" s="7"/>
      <c r="L585" s="7"/>
      <c r="M585" s="7"/>
      <c r="N585" s="40"/>
      <c r="O585" s="7">
        <v>313</v>
      </c>
      <c r="P585" s="7">
        <v>1630</v>
      </c>
      <c r="Q585" s="40">
        <v>369595</v>
      </c>
      <c r="R585" s="7">
        <v>2432</v>
      </c>
      <c r="S585" s="269">
        <v>17395971</v>
      </c>
      <c r="T585" s="269"/>
      <c r="U585" s="60"/>
    </row>
    <row r="586" spans="1:21" s="1" customFormat="1" ht="15" customHeight="1">
      <c r="A586" s="60"/>
      <c r="B586" s="6" t="s">
        <v>2169</v>
      </c>
      <c r="C586" s="268">
        <v>6</v>
      </c>
      <c r="D586" s="268"/>
      <c r="E586" s="7">
        <v>36</v>
      </c>
      <c r="F586" s="40">
        <v>11935</v>
      </c>
      <c r="G586" s="7"/>
      <c r="H586" s="7">
        <v>0</v>
      </c>
      <c r="I586" s="269"/>
      <c r="J586" s="269"/>
      <c r="K586" s="7"/>
      <c r="L586" s="7"/>
      <c r="M586" s="7"/>
      <c r="N586" s="40"/>
      <c r="O586" s="7"/>
      <c r="P586" s="7"/>
      <c r="Q586" s="40"/>
      <c r="R586" s="7">
        <v>6</v>
      </c>
      <c r="S586" s="269">
        <v>11935</v>
      </c>
      <c r="T586" s="269"/>
      <c r="U586" s="60"/>
    </row>
    <row r="587" spans="1:21" s="1" customFormat="1" ht="15" customHeight="1">
      <c r="A587" s="60"/>
      <c r="B587" s="6" t="s">
        <v>2170</v>
      </c>
      <c r="C587" s="268">
        <v>1</v>
      </c>
      <c r="D587" s="268"/>
      <c r="E587" s="7">
        <v>13</v>
      </c>
      <c r="F587" s="40">
        <v>2264</v>
      </c>
      <c r="G587" s="7"/>
      <c r="H587" s="7">
        <v>0</v>
      </c>
      <c r="I587" s="269"/>
      <c r="J587" s="269"/>
      <c r="K587" s="7"/>
      <c r="L587" s="7"/>
      <c r="M587" s="7"/>
      <c r="N587" s="40"/>
      <c r="O587" s="7"/>
      <c r="P587" s="7"/>
      <c r="Q587" s="40"/>
      <c r="R587" s="7">
        <v>1</v>
      </c>
      <c r="S587" s="269">
        <v>2264</v>
      </c>
      <c r="T587" s="269"/>
      <c r="U587" s="60"/>
    </row>
    <row r="588" spans="1:21" s="1" customFormat="1" ht="15" customHeight="1">
      <c r="A588" s="60"/>
      <c r="B588" s="6" t="s">
        <v>2171</v>
      </c>
      <c r="C588" s="268">
        <v>1</v>
      </c>
      <c r="D588" s="268"/>
      <c r="E588" s="7">
        <v>2</v>
      </c>
      <c r="F588" s="40">
        <v>348</v>
      </c>
      <c r="G588" s="7"/>
      <c r="H588" s="7">
        <v>0</v>
      </c>
      <c r="I588" s="269"/>
      <c r="J588" s="269"/>
      <c r="K588" s="7"/>
      <c r="L588" s="7"/>
      <c r="M588" s="7"/>
      <c r="N588" s="40"/>
      <c r="O588" s="7"/>
      <c r="P588" s="7"/>
      <c r="Q588" s="40"/>
      <c r="R588" s="7">
        <v>1</v>
      </c>
      <c r="S588" s="269">
        <v>348</v>
      </c>
      <c r="T588" s="269"/>
      <c r="U588" s="60"/>
    </row>
    <row r="589" spans="1:21" s="1" customFormat="1" ht="15" customHeight="1">
      <c r="A589" s="60"/>
      <c r="B589" s="6" t="s">
        <v>2172</v>
      </c>
      <c r="C589" s="268">
        <v>33</v>
      </c>
      <c r="D589" s="268"/>
      <c r="E589" s="7">
        <v>293</v>
      </c>
      <c r="F589" s="40">
        <v>70865</v>
      </c>
      <c r="G589" s="7"/>
      <c r="H589" s="7">
        <v>0</v>
      </c>
      <c r="I589" s="269"/>
      <c r="J589" s="269"/>
      <c r="K589" s="7"/>
      <c r="L589" s="7"/>
      <c r="M589" s="7"/>
      <c r="N589" s="40"/>
      <c r="O589" s="7">
        <v>1</v>
      </c>
      <c r="P589" s="7">
        <v>2</v>
      </c>
      <c r="Q589" s="40">
        <v>260</v>
      </c>
      <c r="R589" s="7">
        <v>34</v>
      </c>
      <c r="S589" s="269">
        <v>71125</v>
      </c>
      <c r="T589" s="269"/>
      <c r="U589" s="60"/>
    </row>
    <row r="590" spans="1:21" s="1" customFormat="1" ht="15" customHeight="1">
      <c r="A590" s="60"/>
      <c r="B590" s="6" t="s">
        <v>2189</v>
      </c>
      <c r="C590" s="268">
        <v>7</v>
      </c>
      <c r="D590" s="268"/>
      <c r="E590" s="7">
        <v>114</v>
      </c>
      <c r="F590" s="40">
        <v>19855</v>
      </c>
      <c r="G590" s="7"/>
      <c r="H590" s="7">
        <v>0</v>
      </c>
      <c r="I590" s="269"/>
      <c r="J590" s="269"/>
      <c r="K590" s="7"/>
      <c r="L590" s="7"/>
      <c r="M590" s="7"/>
      <c r="N590" s="40"/>
      <c r="O590" s="7"/>
      <c r="P590" s="7"/>
      <c r="Q590" s="40"/>
      <c r="R590" s="7">
        <v>7</v>
      </c>
      <c r="S590" s="269">
        <v>19855</v>
      </c>
      <c r="T590" s="269"/>
      <c r="U590" s="60"/>
    </row>
    <row r="591" spans="1:21" s="1" customFormat="1" ht="15" customHeight="1">
      <c r="A591" s="60"/>
      <c r="B591" s="6" t="s">
        <v>2193</v>
      </c>
      <c r="C591" s="268">
        <v>5</v>
      </c>
      <c r="D591" s="268"/>
      <c r="E591" s="7">
        <v>31</v>
      </c>
      <c r="F591" s="40">
        <v>5399</v>
      </c>
      <c r="G591" s="7"/>
      <c r="H591" s="7">
        <v>0</v>
      </c>
      <c r="I591" s="269"/>
      <c r="J591" s="269"/>
      <c r="K591" s="7"/>
      <c r="L591" s="7"/>
      <c r="M591" s="7"/>
      <c r="N591" s="40"/>
      <c r="O591" s="7"/>
      <c r="P591" s="7"/>
      <c r="Q591" s="40"/>
      <c r="R591" s="7">
        <v>5</v>
      </c>
      <c r="S591" s="269">
        <v>5399</v>
      </c>
      <c r="T591" s="269"/>
      <c r="U591" s="60"/>
    </row>
    <row r="592" spans="1:21" s="1" customFormat="1" ht="15" customHeight="1">
      <c r="A592" s="60"/>
      <c r="B592" s="6" t="s">
        <v>2195</v>
      </c>
      <c r="C592" s="268">
        <v>1</v>
      </c>
      <c r="D592" s="268"/>
      <c r="E592" s="7">
        <v>41</v>
      </c>
      <c r="F592" s="40">
        <v>5649</v>
      </c>
      <c r="G592" s="7">
        <v>1</v>
      </c>
      <c r="H592" s="7">
        <v>21</v>
      </c>
      <c r="I592" s="269">
        <v>2165.6</v>
      </c>
      <c r="J592" s="269"/>
      <c r="K592" s="7"/>
      <c r="L592" s="7"/>
      <c r="M592" s="7"/>
      <c r="N592" s="40"/>
      <c r="O592" s="7"/>
      <c r="P592" s="7"/>
      <c r="Q592" s="40"/>
      <c r="R592" s="7">
        <v>1</v>
      </c>
      <c r="S592" s="269">
        <v>5649</v>
      </c>
      <c r="T592" s="269"/>
      <c r="U592" s="60"/>
    </row>
    <row r="593" spans="1:21" s="1" customFormat="1" ht="15" customHeight="1">
      <c r="A593" s="60"/>
      <c r="B593" s="6" t="s">
        <v>2196</v>
      </c>
      <c r="C593" s="268">
        <v>1</v>
      </c>
      <c r="D593" s="268"/>
      <c r="E593" s="7">
        <v>15</v>
      </c>
      <c r="F593" s="40">
        <v>2613</v>
      </c>
      <c r="G593" s="7"/>
      <c r="H593" s="7">
        <v>0</v>
      </c>
      <c r="I593" s="269"/>
      <c r="J593" s="269"/>
      <c r="K593" s="7"/>
      <c r="L593" s="7"/>
      <c r="M593" s="7"/>
      <c r="N593" s="40"/>
      <c r="O593" s="7"/>
      <c r="P593" s="7"/>
      <c r="Q593" s="40"/>
      <c r="R593" s="7">
        <v>1</v>
      </c>
      <c r="S593" s="269">
        <v>2613</v>
      </c>
      <c r="T593" s="269"/>
      <c r="U593" s="60"/>
    </row>
    <row r="594" spans="1:21" s="1" customFormat="1" ht="15" customHeight="1">
      <c r="A594" s="60"/>
      <c r="B594" s="6" t="s">
        <v>2197</v>
      </c>
      <c r="C594" s="268">
        <v>763</v>
      </c>
      <c r="D594" s="268"/>
      <c r="E594" s="7">
        <v>4639</v>
      </c>
      <c r="F594" s="40">
        <v>808716</v>
      </c>
      <c r="G594" s="7">
        <v>24</v>
      </c>
      <c r="H594" s="7">
        <v>145</v>
      </c>
      <c r="I594" s="269">
        <v>22309.399999999994</v>
      </c>
      <c r="J594" s="269"/>
      <c r="K594" s="7"/>
      <c r="L594" s="7"/>
      <c r="M594" s="7"/>
      <c r="N594" s="40"/>
      <c r="O594" s="7">
        <v>1</v>
      </c>
      <c r="P594" s="7">
        <v>4</v>
      </c>
      <c r="Q594" s="40">
        <v>521</v>
      </c>
      <c r="R594" s="7">
        <v>764</v>
      </c>
      <c r="S594" s="269">
        <v>809237</v>
      </c>
      <c r="T594" s="269"/>
      <c r="U594" s="60"/>
    </row>
    <row r="595" spans="1:21" s="1" customFormat="1" ht="15" customHeight="1">
      <c r="A595" s="60"/>
      <c r="B595" s="6" t="s">
        <v>2198</v>
      </c>
      <c r="C595" s="268">
        <v>19</v>
      </c>
      <c r="D595" s="268"/>
      <c r="E595" s="7">
        <v>186</v>
      </c>
      <c r="F595" s="40">
        <v>38626</v>
      </c>
      <c r="G595" s="7"/>
      <c r="H595" s="7">
        <v>0</v>
      </c>
      <c r="I595" s="269"/>
      <c r="J595" s="269"/>
      <c r="K595" s="7"/>
      <c r="L595" s="7"/>
      <c r="M595" s="7"/>
      <c r="N595" s="40"/>
      <c r="O595" s="7">
        <v>2</v>
      </c>
      <c r="P595" s="7">
        <v>2</v>
      </c>
      <c r="Q595" s="40">
        <v>260</v>
      </c>
      <c r="R595" s="7">
        <v>21</v>
      </c>
      <c r="S595" s="269">
        <v>38886</v>
      </c>
      <c r="T595" s="269"/>
      <c r="U595" s="60"/>
    </row>
    <row r="596" spans="1:21" s="1" customFormat="1" ht="15" customHeight="1">
      <c r="A596" s="60"/>
      <c r="B596" s="6" t="s">
        <v>2200</v>
      </c>
      <c r="C596" s="268">
        <v>1</v>
      </c>
      <c r="D596" s="268"/>
      <c r="E596" s="7">
        <v>8</v>
      </c>
      <c r="F596" s="40">
        <v>1858</v>
      </c>
      <c r="G596" s="7"/>
      <c r="H596" s="7">
        <v>0</v>
      </c>
      <c r="I596" s="269"/>
      <c r="J596" s="269"/>
      <c r="K596" s="7"/>
      <c r="L596" s="7"/>
      <c r="M596" s="7"/>
      <c r="N596" s="40"/>
      <c r="O596" s="7"/>
      <c r="P596" s="7"/>
      <c r="Q596" s="40"/>
      <c r="R596" s="7">
        <v>1</v>
      </c>
      <c r="S596" s="269">
        <v>1858</v>
      </c>
      <c r="T596" s="269"/>
      <c r="U596" s="60"/>
    </row>
    <row r="597" spans="1:21" s="1" customFormat="1" ht="15" customHeight="1">
      <c r="A597" s="60"/>
      <c r="B597" s="6" t="s">
        <v>2202</v>
      </c>
      <c r="C597" s="268">
        <v>75</v>
      </c>
      <c r="D597" s="268"/>
      <c r="E597" s="7">
        <v>1449</v>
      </c>
      <c r="F597" s="40">
        <v>300544</v>
      </c>
      <c r="G597" s="7">
        <v>49</v>
      </c>
      <c r="H597" s="7">
        <v>415</v>
      </c>
      <c r="I597" s="269">
        <v>60478.949999999983</v>
      </c>
      <c r="J597" s="269"/>
      <c r="K597" s="7"/>
      <c r="L597" s="7"/>
      <c r="M597" s="7"/>
      <c r="N597" s="40"/>
      <c r="O597" s="7"/>
      <c r="P597" s="7"/>
      <c r="Q597" s="40"/>
      <c r="R597" s="7">
        <v>75</v>
      </c>
      <c r="S597" s="269">
        <v>300544</v>
      </c>
      <c r="T597" s="269"/>
      <c r="U597" s="60"/>
    </row>
    <row r="598" spans="1:21" s="1" customFormat="1" ht="15" customHeight="1">
      <c r="A598" s="60"/>
      <c r="B598" s="6" t="s">
        <v>2203</v>
      </c>
      <c r="C598" s="268">
        <v>3</v>
      </c>
      <c r="D598" s="268"/>
      <c r="E598" s="7">
        <v>68</v>
      </c>
      <c r="F598" s="40">
        <v>12720</v>
      </c>
      <c r="G598" s="7">
        <v>2</v>
      </c>
      <c r="H598" s="7">
        <v>33</v>
      </c>
      <c r="I598" s="269">
        <v>4592.0999999999995</v>
      </c>
      <c r="J598" s="269"/>
      <c r="K598" s="7"/>
      <c r="L598" s="7"/>
      <c r="M598" s="7"/>
      <c r="N598" s="40"/>
      <c r="O598" s="7"/>
      <c r="P598" s="7"/>
      <c r="Q598" s="40"/>
      <c r="R598" s="7">
        <v>3</v>
      </c>
      <c r="S598" s="269">
        <v>12720</v>
      </c>
      <c r="T598" s="269"/>
      <c r="U598" s="60"/>
    </row>
    <row r="599" spans="1:21" s="1" customFormat="1" ht="15" customHeight="1">
      <c r="A599" s="60"/>
      <c r="B599" s="6" t="s">
        <v>2204</v>
      </c>
      <c r="C599" s="268">
        <v>3</v>
      </c>
      <c r="D599" s="268"/>
      <c r="E599" s="7">
        <v>51</v>
      </c>
      <c r="F599" s="40">
        <v>10913</v>
      </c>
      <c r="G599" s="7">
        <v>2</v>
      </c>
      <c r="H599" s="7">
        <v>10</v>
      </c>
      <c r="I599" s="269">
        <v>1391.0999999999995</v>
      </c>
      <c r="J599" s="269"/>
      <c r="K599" s="7"/>
      <c r="L599" s="7"/>
      <c r="M599" s="7"/>
      <c r="N599" s="40"/>
      <c r="O599" s="7"/>
      <c r="P599" s="7"/>
      <c r="Q599" s="40"/>
      <c r="R599" s="7">
        <v>3</v>
      </c>
      <c r="S599" s="269">
        <v>10913</v>
      </c>
      <c r="T599" s="269"/>
      <c r="U599" s="60"/>
    </row>
    <row r="600" spans="1:21" s="1" customFormat="1" ht="15" customHeight="1">
      <c r="A600" s="60"/>
      <c r="B600" s="6" t="s">
        <v>2206</v>
      </c>
      <c r="C600" s="268">
        <v>32</v>
      </c>
      <c r="D600" s="268"/>
      <c r="E600" s="7">
        <v>542</v>
      </c>
      <c r="F600" s="40">
        <v>140931</v>
      </c>
      <c r="G600" s="7">
        <v>11</v>
      </c>
      <c r="H600" s="7">
        <v>41</v>
      </c>
      <c r="I600" s="269">
        <v>6527.5999999999985</v>
      </c>
      <c r="J600" s="269"/>
      <c r="K600" s="7"/>
      <c r="L600" s="7"/>
      <c r="M600" s="7"/>
      <c r="N600" s="40"/>
      <c r="O600" s="7"/>
      <c r="P600" s="7"/>
      <c r="Q600" s="40"/>
      <c r="R600" s="7">
        <v>32</v>
      </c>
      <c r="S600" s="269">
        <v>140931</v>
      </c>
      <c r="T600" s="269"/>
      <c r="U600" s="60"/>
    </row>
    <row r="601" spans="1:21" s="1" customFormat="1" ht="15" customHeight="1">
      <c r="A601" s="60"/>
      <c r="B601" s="6" t="s">
        <v>2207</v>
      </c>
      <c r="C601" s="268">
        <v>1</v>
      </c>
      <c r="D601" s="268"/>
      <c r="E601" s="7">
        <v>14</v>
      </c>
      <c r="F601" s="40">
        <v>3251</v>
      </c>
      <c r="G601" s="7"/>
      <c r="H601" s="7">
        <v>0</v>
      </c>
      <c r="I601" s="269"/>
      <c r="J601" s="269"/>
      <c r="K601" s="7"/>
      <c r="L601" s="7"/>
      <c r="M601" s="7"/>
      <c r="N601" s="40"/>
      <c r="O601" s="7"/>
      <c r="P601" s="7"/>
      <c r="Q601" s="40"/>
      <c r="R601" s="7">
        <v>1</v>
      </c>
      <c r="S601" s="269">
        <v>3251</v>
      </c>
      <c r="T601" s="269"/>
      <c r="U601" s="60"/>
    </row>
    <row r="602" spans="1:21" s="1" customFormat="1" ht="15" customHeight="1">
      <c r="A602" s="60"/>
      <c r="B602" s="6" t="s">
        <v>2208</v>
      </c>
      <c r="C602" s="268">
        <v>2</v>
      </c>
      <c r="D602" s="268"/>
      <c r="E602" s="7">
        <v>44</v>
      </c>
      <c r="F602" s="40">
        <v>8914</v>
      </c>
      <c r="G602" s="7">
        <v>2</v>
      </c>
      <c r="H602" s="7">
        <v>14</v>
      </c>
      <c r="I602" s="269">
        <v>1947.0999999999995</v>
      </c>
      <c r="J602" s="269"/>
      <c r="K602" s="7"/>
      <c r="L602" s="7"/>
      <c r="M602" s="7"/>
      <c r="N602" s="40"/>
      <c r="O602" s="7"/>
      <c r="P602" s="7"/>
      <c r="Q602" s="40"/>
      <c r="R602" s="7">
        <v>2</v>
      </c>
      <c r="S602" s="269">
        <v>8914</v>
      </c>
      <c r="T602" s="269"/>
      <c r="U602" s="60"/>
    </row>
    <row r="603" spans="1:21" s="1" customFormat="1" ht="15" customHeight="1">
      <c r="A603" s="60"/>
      <c r="B603" s="6" t="s">
        <v>2209</v>
      </c>
      <c r="C603" s="268">
        <v>2</v>
      </c>
      <c r="D603" s="268"/>
      <c r="E603" s="7">
        <v>45</v>
      </c>
      <c r="F603" s="40">
        <v>9054</v>
      </c>
      <c r="G603" s="7">
        <v>2</v>
      </c>
      <c r="H603" s="7">
        <v>15</v>
      </c>
      <c r="I603" s="269">
        <v>2087.0999999999995</v>
      </c>
      <c r="J603" s="269"/>
      <c r="K603" s="7"/>
      <c r="L603" s="7"/>
      <c r="M603" s="7"/>
      <c r="N603" s="40"/>
      <c r="O603" s="7"/>
      <c r="P603" s="7"/>
      <c r="Q603" s="40"/>
      <c r="R603" s="7">
        <v>2</v>
      </c>
      <c r="S603" s="269">
        <v>9054</v>
      </c>
      <c r="T603" s="269"/>
      <c r="U603" s="60"/>
    </row>
    <row r="604" spans="1:21" s="1" customFormat="1" ht="15" customHeight="1">
      <c r="A604" s="60"/>
      <c r="B604" s="6" t="s">
        <v>2210</v>
      </c>
      <c r="C604" s="268">
        <v>5</v>
      </c>
      <c r="D604" s="268"/>
      <c r="E604" s="7">
        <v>88</v>
      </c>
      <c r="F604" s="40">
        <v>18668</v>
      </c>
      <c r="G604" s="7">
        <v>4</v>
      </c>
      <c r="H604" s="7">
        <v>19</v>
      </c>
      <c r="I604" s="269">
        <v>2644.1999999999989</v>
      </c>
      <c r="J604" s="269"/>
      <c r="K604" s="7"/>
      <c r="L604" s="7"/>
      <c r="M604" s="7"/>
      <c r="N604" s="40"/>
      <c r="O604" s="7"/>
      <c r="P604" s="7"/>
      <c r="Q604" s="40"/>
      <c r="R604" s="7">
        <v>5</v>
      </c>
      <c r="S604" s="269">
        <v>18668</v>
      </c>
      <c r="T604" s="269"/>
      <c r="U604" s="60"/>
    </row>
    <row r="605" spans="1:21" s="1" customFormat="1" ht="15" customHeight="1">
      <c r="A605" s="60"/>
      <c r="B605" s="6" t="s">
        <v>2211</v>
      </c>
      <c r="C605" s="268">
        <v>3444</v>
      </c>
      <c r="D605" s="268"/>
      <c r="E605" s="7">
        <v>75772</v>
      </c>
      <c r="F605" s="40">
        <v>20812167</v>
      </c>
      <c r="G605" s="7">
        <v>270</v>
      </c>
      <c r="H605" s="7">
        <v>2279</v>
      </c>
      <c r="I605" s="269">
        <v>336613</v>
      </c>
      <c r="J605" s="269"/>
      <c r="K605" s="7"/>
      <c r="L605" s="7"/>
      <c r="M605" s="7"/>
      <c r="N605" s="40"/>
      <c r="O605" s="7">
        <v>5</v>
      </c>
      <c r="P605" s="7">
        <v>21</v>
      </c>
      <c r="Q605" s="40">
        <v>4457</v>
      </c>
      <c r="R605" s="7">
        <v>3449</v>
      </c>
      <c r="S605" s="269">
        <v>20816624</v>
      </c>
      <c r="T605" s="269"/>
      <c r="U605" s="60"/>
    </row>
    <row r="606" spans="1:21" s="1" customFormat="1" ht="15" customHeight="1">
      <c r="A606" s="60"/>
      <c r="B606" s="6" t="s">
        <v>2212</v>
      </c>
      <c r="C606" s="268">
        <v>3826</v>
      </c>
      <c r="D606" s="268"/>
      <c r="E606" s="7">
        <v>90584</v>
      </c>
      <c r="F606" s="40">
        <v>25187338</v>
      </c>
      <c r="G606" s="7">
        <v>254</v>
      </c>
      <c r="H606" s="7">
        <v>1778</v>
      </c>
      <c r="I606" s="269">
        <v>264354.20000000019</v>
      </c>
      <c r="J606" s="269"/>
      <c r="K606" s="7"/>
      <c r="L606" s="7"/>
      <c r="M606" s="7"/>
      <c r="N606" s="40"/>
      <c r="O606" s="7"/>
      <c r="P606" s="7"/>
      <c r="Q606" s="40"/>
      <c r="R606" s="7">
        <v>3826</v>
      </c>
      <c r="S606" s="269">
        <v>25187338</v>
      </c>
      <c r="T606" s="269"/>
      <c r="U606" s="60"/>
    </row>
    <row r="607" spans="1:21" s="1" customFormat="1" ht="15" customHeight="1">
      <c r="A607" s="60"/>
      <c r="B607" s="6" t="s">
        <v>2213</v>
      </c>
      <c r="C607" s="268">
        <v>17</v>
      </c>
      <c r="D607" s="268"/>
      <c r="E607" s="7">
        <v>424</v>
      </c>
      <c r="F607" s="40">
        <v>103557</v>
      </c>
      <c r="G607" s="7">
        <v>12</v>
      </c>
      <c r="H607" s="7">
        <v>113</v>
      </c>
      <c r="I607" s="269">
        <v>20599.199999999997</v>
      </c>
      <c r="J607" s="269"/>
      <c r="K607" s="7"/>
      <c r="L607" s="7"/>
      <c r="M607" s="7"/>
      <c r="N607" s="40"/>
      <c r="O607" s="7"/>
      <c r="P607" s="7"/>
      <c r="Q607" s="40"/>
      <c r="R607" s="7">
        <v>17</v>
      </c>
      <c r="S607" s="269">
        <v>103557</v>
      </c>
      <c r="T607" s="269"/>
      <c r="U607" s="60"/>
    </row>
    <row r="608" spans="1:21" s="1" customFormat="1" ht="15" customHeight="1">
      <c r="A608" s="60"/>
      <c r="B608" s="6" t="s">
        <v>2214</v>
      </c>
      <c r="C608" s="268">
        <v>15</v>
      </c>
      <c r="D608" s="268"/>
      <c r="E608" s="7">
        <v>261</v>
      </c>
      <c r="F608" s="40">
        <v>52789</v>
      </c>
      <c r="G608" s="7">
        <v>6</v>
      </c>
      <c r="H608" s="7">
        <v>85</v>
      </c>
      <c r="I608" s="269">
        <v>11826.3</v>
      </c>
      <c r="J608" s="269"/>
      <c r="K608" s="7"/>
      <c r="L608" s="7"/>
      <c r="M608" s="7"/>
      <c r="N608" s="40"/>
      <c r="O608" s="7"/>
      <c r="P608" s="7"/>
      <c r="Q608" s="40"/>
      <c r="R608" s="7">
        <v>15</v>
      </c>
      <c r="S608" s="269">
        <v>52789</v>
      </c>
      <c r="T608" s="269"/>
      <c r="U608" s="60"/>
    </row>
    <row r="609" spans="1:21" s="1" customFormat="1" ht="15" customHeight="1">
      <c r="A609" s="60"/>
      <c r="B609" s="6" t="s">
        <v>2216</v>
      </c>
      <c r="C609" s="268">
        <v>47</v>
      </c>
      <c r="D609" s="268"/>
      <c r="E609" s="7">
        <v>1010</v>
      </c>
      <c r="F609" s="40">
        <v>202384</v>
      </c>
      <c r="G609" s="7">
        <v>36</v>
      </c>
      <c r="H609" s="7">
        <v>349</v>
      </c>
      <c r="I609" s="269">
        <v>48881.8</v>
      </c>
      <c r="J609" s="269"/>
      <c r="K609" s="7"/>
      <c r="L609" s="7"/>
      <c r="M609" s="7"/>
      <c r="N609" s="40"/>
      <c r="O609" s="7"/>
      <c r="P609" s="7"/>
      <c r="Q609" s="40"/>
      <c r="R609" s="7">
        <v>47</v>
      </c>
      <c r="S609" s="269">
        <v>202384</v>
      </c>
      <c r="T609" s="269"/>
      <c r="U609" s="60"/>
    </row>
    <row r="610" spans="1:21" s="1" customFormat="1" ht="15" customHeight="1">
      <c r="A610" s="60"/>
      <c r="B610" s="6" t="s">
        <v>2217</v>
      </c>
      <c r="C610" s="268">
        <v>53</v>
      </c>
      <c r="D610" s="268"/>
      <c r="E610" s="7">
        <v>1039</v>
      </c>
      <c r="F610" s="40">
        <v>211940</v>
      </c>
      <c r="G610" s="7">
        <v>42</v>
      </c>
      <c r="H610" s="7">
        <v>354</v>
      </c>
      <c r="I610" s="269">
        <v>52881.100000000006</v>
      </c>
      <c r="J610" s="269"/>
      <c r="K610" s="7"/>
      <c r="L610" s="7"/>
      <c r="M610" s="7"/>
      <c r="N610" s="40"/>
      <c r="O610" s="7"/>
      <c r="P610" s="7"/>
      <c r="Q610" s="40"/>
      <c r="R610" s="7">
        <v>53</v>
      </c>
      <c r="S610" s="269">
        <v>211940</v>
      </c>
      <c r="T610" s="269"/>
      <c r="U610" s="60"/>
    </row>
    <row r="611" spans="1:21" s="1" customFormat="1" ht="15" customHeight="1">
      <c r="A611" s="60"/>
      <c r="B611" s="6" t="s">
        <v>2218</v>
      </c>
      <c r="C611" s="268">
        <v>2</v>
      </c>
      <c r="D611" s="268"/>
      <c r="E611" s="7">
        <v>5</v>
      </c>
      <c r="F611" s="40">
        <v>1161</v>
      </c>
      <c r="G611" s="7"/>
      <c r="H611" s="7">
        <v>0</v>
      </c>
      <c r="I611" s="269"/>
      <c r="J611" s="269"/>
      <c r="K611" s="7"/>
      <c r="L611" s="7"/>
      <c r="M611" s="7"/>
      <c r="N611" s="40"/>
      <c r="O611" s="7"/>
      <c r="P611" s="7"/>
      <c r="Q611" s="40"/>
      <c r="R611" s="7">
        <v>2</v>
      </c>
      <c r="S611" s="269">
        <v>1161</v>
      </c>
      <c r="T611" s="269"/>
      <c r="U611" s="60"/>
    </row>
    <row r="612" spans="1:21" s="1" customFormat="1" ht="15" customHeight="1">
      <c r="A612" s="60"/>
      <c r="B612" s="6" t="s">
        <v>2219</v>
      </c>
      <c r="C612" s="268">
        <v>1</v>
      </c>
      <c r="D612" s="268"/>
      <c r="E612" s="7">
        <v>14</v>
      </c>
      <c r="F612" s="40">
        <v>3251</v>
      </c>
      <c r="G612" s="7"/>
      <c r="H612" s="7">
        <v>0</v>
      </c>
      <c r="I612" s="269"/>
      <c r="J612" s="269"/>
      <c r="K612" s="7"/>
      <c r="L612" s="7"/>
      <c r="M612" s="7"/>
      <c r="N612" s="40"/>
      <c r="O612" s="7"/>
      <c r="P612" s="7"/>
      <c r="Q612" s="40"/>
      <c r="R612" s="7">
        <v>1</v>
      </c>
      <c r="S612" s="269">
        <v>3251</v>
      </c>
      <c r="T612" s="269"/>
      <c r="U612" s="60"/>
    </row>
    <row r="613" spans="1:21" s="1" customFormat="1" ht="15" customHeight="1">
      <c r="A613" s="60"/>
      <c r="B613" s="6" t="s">
        <v>2220</v>
      </c>
      <c r="C613" s="268">
        <v>63</v>
      </c>
      <c r="D613" s="268"/>
      <c r="E613" s="7">
        <v>1470</v>
      </c>
      <c r="F613" s="40">
        <v>351563</v>
      </c>
      <c r="G613" s="7">
        <v>35</v>
      </c>
      <c r="H613" s="7">
        <v>391</v>
      </c>
      <c r="I613" s="269">
        <v>62834</v>
      </c>
      <c r="J613" s="269"/>
      <c r="K613" s="7"/>
      <c r="L613" s="7"/>
      <c r="M613" s="7"/>
      <c r="N613" s="40"/>
      <c r="O613" s="7"/>
      <c r="P613" s="7"/>
      <c r="Q613" s="40"/>
      <c r="R613" s="7">
        <v>63</v>
      </c>
      <c r="S613" s="269">
        <v>351563</v>
      </c>
      <c r="T613" s="269"/>
      <c r="U613" s="60"/>
    </row>
    <row r="614" spans="1:21" s="1" customFormat="1" ht="15" customHeight="1">
      <c r="A614" s="60"/>
      <c r="B614" s="6" t="s">
        <v>2221</v>
      </c>
      <c r="C614" s="268">
        <v>185</v>
      </c>
      <c r="D614" s="268"/>
      <c r="E614" s="7">
        <v>3253</v>
      </c>
      <c r="F614" s="40">
        <v>826759</v>
      </c>
      <c r="G614" s="7">
        <v>69</v>
      </c>
      <c r="H614" s="7">
        <v>399</v>
      </c>
      <c r="I614" s="269">
        <v>66690.399999999965</v>
      </c>
      <c r="J614" s="269"/>
      <c r="K614" s="7"/>
      <c r="L614" s="7"/>
      <c r="M614" s="7"/>
      <c r="N614" s="40"/>
      <c r="O614" s="7"/>
      <c r="P614" s="7"/>
      <c r="Q614" s="40"/>
      <c r="R614" s="7">
        <v>185</v>
      </c>
      <c r="S614" s="269">
        <v>826759</v>
      </c>
      <c r="T614" s="269"/>
      <c r="U614" s="60"/>
    </row>
    <row r="615" spans="1:21" s="1" customFormat="1" ht="15" customHeight="1">
      <c r="A615" s="60"/>
      <c r="B615" s="6" t="s">
        <v>2223</v>
      </c>
      <c r="C615" s="268">
        <v>127</v>
      </c>
      <c r="D615" s="268"/>
      <c r="E615" s="7">
        <v>1952</v>
      </c>
      <c r="F615" s="40">
        <v>497008</v>
      </c>
      <c r="G615" s="7">
        <v>44</v>
      </c>
      <c r="H615" s="7">
        <v>374</v>
      </c>
      <c r="I615" s="269">
        <v>61320.600000000006</v>
      </c>
      <c r="J615" s="269"/>
      <c r="K615" s="7"/>
      <c r="L615" s="7"/>
      <c r="M615" s="7"/>
      <c r="N615" s="40"/>
      <c r="O615" s="7"/>
      <c r="P615" s="7"/>
      <c r="Q615" s="40"/>
      <c r="R615" s="7">
        <v>127</v>
      </c>
      <c r="S615" s="269">
        <v>497008</v>
      </c>
      <c r="T615" s="269"/>
      <c r="U615" s="60"/>
    </row>
    <row r="616" spans="1:21" s="1" customFormat="1" ht="15" customHeight="1">
      <c r="A616" s="60"/>
      <c r="B616" s="6" t="s">
        <v>2224</v>
      </c>
      <c r="C616" s="268">
        <v>684</v>
      </c>
      <c r="D616" s="268"/>
      <c r="E616" s="7">
        <v>6880</v>
      </c>
      <c r="F616" s="40">
        <v>1772496</v>
      </c>
      <c r="G616" s="7">
        <v>117</v>
      </c>
      <c r="H616" s="7">
        <v>666</v>
      </c>
      <c r="I616" s="269">
        <v>93490.79999999993</v>
      </c>
      <c r="J616" s="269"/>
      <c r="K616" s="7"/>
      <c r="L616" s="7"/>
      <c r="M616" s="7"/>
      <c r="N616" s="40"/>
      <c r="O616" s="7">
        <v>3</v>
      </c>
      <c r="P616" s="7">
        <v>19</v>
      </c>
      <c r="Q616" s="40">
        <v>3955</v>
      </c>
      <c r="R616" s="7">
        <v>687</v>
      </c>
      <c r="S616" s="269">
        <v>1776451</v>
      </c>
      <c r="T616" s="269"/>
      <c r="U616" s="60"/>
    </row>
    <row r="617" spans="1:21" s="1" customFormat="1" ht="15" customHeight="1">
      <c r="A617" s="60"/>
      <c r="B617" s="6" t="s">
        <v>2225</v>
      </c>
      <c r="C617" s="268">
        <v>53</v>
      </c>
      <c r="D617" s="268"/>
      <c r="E617" s="7">
        <v>847</v>
      </c>
      <c r="F617" s="40">
        <v>219024</v>
      </c>
      <c r="G617" s="7">
        <v>16</v>
      </c>
      <c r="H617" s="7">
        <v>133</v>
      </c>
      <c r="I617" s="269">
        <v>21641.399999999994</v>
      </c>
      <c r="J617" s="269"/>
      <c r="K617" s="7"/>
      <c r="L617" s="7"/>
      <c r="M617" s="7"/>
      <c r="N617" s="40"/>
      <c r="O617" s="7"/>
      <c r="P617" s="7"/>
      <c r="Q617" s="40"/>
      <c r="R617" s="7">
        <v>53</v>
      </c>
      <c r="S617" s="269">
        <v>219024</v>
      </c>
      <c r="T617" s="269"/>
      <c r="U617" s="60"/>
    </row>
    <row r="618" spans="1:21" s="1" customFormat="1" ht="15" customHeight="1">
      <c r="A618" s="60"/>
      <c r="B618" s="6" t="s">
        <v>2226</v>
      </c>
      <c r="C618" s="268">
        <v>173</v>
      </c>
      <c r="D618" s="268"/>
      <c r="E618" s="7">
        <v>1927</v>
      </c>
      <c r="F618" s="40">
        <v>509895</v>
      </c>
      <c r="G618" s="7">
        <v>36</v>
      </c>
      <c r="H618" s="7">
        <v>203</v>
      </c>
      <c r="I618" s="269">
        <v>33126.399999999994</v>
      </c>
      <c r="J618" s="269"/>
      <c r="K618" s="7"/>
      <c r="L618" s="7"/>
      <c r="M618" s="7"/>
      <c r="N618" s="40"/>
      <c r="O618" s="7"/>
      <c r="P618" s="7"/>
      <c r="Q618" s="40"/>
      <c r="R618" s="7">
        <v>173</v>
      </c>
      <c r="S618" s="269">
        <v>509895</v>
      </c>
      <c r="T618" s="269"/>
      <c r="U618" s="60"/>
    </row>
    <row r="619" spans="1:21" s="1" customFormat="1" ht="15" customHeight="1">
      <c r="A619" s="60"/>
      <c r="B619" s="6" t="s">
        <v>2239</v>
      </c>
      <c r="C619" s="268">
        <v>1</v>
      </c>
      <c r="D619" s="268"/>
      <c r="E619" s="7">
        <v>25</v>
      </c>
      <c r="F619" s="40">
        <v>4745</v>
      </c>
      <c r="G619" s="7">
        <v>1</v>
      </c>
      <c r="H619" s="7">
        <v>10</v>
      </c>
      <c r="I619" s="269">
        <v>1351.5499999999997</v>
      </c>
      <c r="J619" s="269"/>
      <c r="K619" s="7"/>
      <c r="L619" s="7"/>
      <c r="M619" s="7"/>
      <c r="N619" s="40"/>
      <c r="O619" s="7"/>
      <c r="P619" s="7"/>
      <c r="Q619" s="40"/>
      <c r="R619" s="7">
        <v>1</v>
      </c>
      <c r="S619" s="269">
        <v>4745</v>
      </c>
      <c r="T619" s="269"/>
      <c r="U619" s="60"/>
    </row>
    <row r="620" spans="1:21" s="1" customFormat="1" ht="15" customHeight="1">
      <c r="A620" s="60"/>
      <c r="B620" s="6" t="s">
        <v>2240</v>
      </c>
      <c r="C620" s="268">
        <v>7</v>
      </c>
      <c r="D620" s="268"/>
      <c r="E620" s="7">
        <v>62</v>
      </c>
      <c r="F620" s="40">
        <v>18679</v>
      </c>
      <c r="G620" s="7">
        <v>1</v>
      </c>
      <c r="H620" s="7">
        <v>1</v>
      </c>
      <c r="I620" s="269">
        <v>192.59999999999945</v>
      </c>
      <c r="J620" s="269"/>
      <c r="K620" s="7"/>
      <c r="L620" s="7"/>
      <c r="M620" s="7"/>
      <c r="N620" s="40"/>
      <c r="O620" s="7"/>
      <c r="P620" s="7"/>
      <c r="Q620" s="40"/>
      <c r="R620" s="7">
        <v>7</v>
      </c>
      <c r="S620" s="269">
        <v>18679</v>
      </c>
      <c r="T620" s="269"/>
      <c r="U620" s="60"/>
    </row>
    <row r="621" spans="1:21" s="1" customFormat="1" ht="15" customHeight="1">
      <c r="A621" s="60"/>
      <c r="B621" s="6" t="s">
        <v>2241</v>
      </c>
      <c r="C621" s="268">
        <v>19</v>
      </c>
      <c r="D621" s="268"/>
      <c r="E621" s="7">
        <v>208</v>
      </c>
      <c r="F621" s="40">
        <v>56084</v>
      </c>
      <c r="G621" s="7">
        <v>1</v>
      </c>
      <c r="H621" s="7">
        <v>2</v>
      </c>
      <c r="I621" s="269">
        <v>326.59999999999945</v>
      </c>
      <c r="J621" s="269"/>
      <c r="K621" s="7"/>
      <c r="L621" s="7"/>
      <c r="M621" s="7"/>
      <c r="N621" s="40"/>
      <c r="O621" s="7"/>
      <c r="P621" s="7"/>
      <c r="Q621" s="40"/>
      <c r="R621" s="7">
        <v>19</v>
      </c>
      <c r="S621" s="269">
        <v>56084</v>
      </c>
      <c r="T621" s="269"/>
      <c r="U621" s="60"/>
    </row>
    <row r="622" spans="1:21" s="1" customFormat="1" ht="15" customHeight="1">
      <c r="A622" s="60"/>
      <c r="B622" s="6" t="s">
        <v>2242</v>
      </c>
      <c r="C622" s="268">
        <v>2</v>
      </c>
      <c r="D622" s="268"/>
      <c r="E622" s="7">
        <v>32</v>
      </c>
      <c r="F622" s="40">
        <v>6354</v>
      </c>
      <c r="G622" s="7">
        <v>1</v>
      </c>
      <c r="H622" s="7">
        <v>11</v>
      </c>
      <c r="I622" s="269">
        <v>1519.5499999999997</v>
      </c>
      <c r="J622" s="269"/>
      <c r="K622" s="7"/>
      <c r="L622" s="7"/>
      <c r="M622" s="7"/>
      <c r="N622" s="40"/>
      <c r="O622" s="7"/>
      <c r="P622" s="7"/>
      <c r="Q622" s="40"/>
      <c r="R622" s="7">
        <v>2</v>
      </c>
      <c r="S622" s="269">
        <v>6354</v>
      </c>
      <c r="T622" s="269"/>
      <c r="U622" s="60"/>
    </row>
    <row r="623" spans="1:21" s="1" customFormat="1" ht="15" customHeight="1">
      <c r="A623" s="60"/>
      <c r="B623" s="6" t="s">
        <v>2243</v>
      </c>
      <c r="C623" s="268">
        <v>84</v>
      </c>
      <c r="D623" s="268"/>
      <c r="E623" s="7">
        <v>2183</v>
      </c>
      <c r="F623" s="40">
        <v>558079</v>
      </c>
      <c r="G623" s="7">
        <v>30</v>
      </c>
      <c r="H623" s="7">
        <v>784</v>
      </c>
      <c r="I623" s="269">
        <v>147783</v>
      </c>
      <c r="J623" s="269"/>
      <c r="K623" s="7"/>
      <c r="L623" s="7"/>
      <c r="M623" s="7"/>
      <c r="N623" s="40"/>
      <c r="O623" s="7"/>
      <c r="P623" s="7"/>
      <c r="Q623" s="40"/>
      <c r="R623" s="7">
        <v>84</v>
      </c>
      <c r="S623" s="269">
        <v>558079</v>
      </c>
      <c r="T623" s="269"/>
      <c r="U623" s="60"/>
    </row>
    <row r="624" spans="1:21" s="1" customFormat="1" ht="15" customHeight="1">
      <c r="A624" s="60"/>
      <c r="B624" s="6" t="s">
        <v>2244</v>
      </c>
      <c r="C624" s="268">
        <v>19</v>
      </c>
      <c r="D624" s="268"/>
      <c r="E624" s="7">
        <v>251</v>
      </c>
      <c r="F624" s="40">
        <v>69322</v>
      </c>
      <c r="G624" s="7">
        <v>1</v>
      </c>
      <c r="H624" s="7">
        <v>3</v>
      </c>
      <c r="I624" s="269">
        <v>541</v>
      </c>
      <c r="J624" s="269"/>
      <c r="K624" s="7"/>
      <c r="L624" s="7"/>
      <c r="M624" s="7"/>
      <c r="N624" s="40"/>
      <c r="O624" s="7"/>
      <c r="P624" s="7"/>
      <c r="Q624" s="40"/>
      <c r="R624" s="7">
        <v>19</v>
      </c>
      <c r="S624" s="269">
        <v>69322</v>
      </c>
      <c r="T624" s="269"/>
      <c r="U624" s="60"/>
    </row>
    <row r="625" spans="1:21" s="1" customFormat="1" ht="15" customHeight="1">
      <c r="A625" s="60"/>
      <c r="B625" s="6" t="s">
        <v>2245</v>
      </c>
      <c r="C625" s="268">
        <v>31</v>
      </c>
      <c r="D625" s="268"/>
      <c r="E625" s="7">
        <v>753</v>
      </c>
      <c r="F625" s="40">
        <v>148564</v>
      </c>
      <c r="G625" s="7">
        <v>25</v>
      </c>
      <c r="H625" s="7">
        <v>330</v>
      </c>
      <c r="I625" s="269">
        <v>51177.75</v>
      </c>
      <c r="J625" s="269"/>
      <c r="K625" s="7"/>
      <c r="L625" s="7"/>
      <c r="M625" s="7"/>
      <c r="N625" s="40"/>
      <c r="O625" s="7"/>
      <c r="P625" s="7"/>
      <c r="Q625" s="40"/>
      <c r="R625" s="7">
        <v>31</v>
      </c>
      <c r="S625" s="269">
        <v>148564</v>
      </c>
      <c r="T625" s="269"/>
      <c r="U625" s="60"/>
    </row>
    <row r="626" spans="1:21" s="1" customFormat="1" ht="15" customHeight="1">
      <c r="A626" s="60"/>
      <c r="B626" s="6" t="s">
        <v>2246</v>
      </c>
      <c r="C626" s="268">
        <v>2673</v>
      </c>
      <c r="D626" s="268"/>
      <c r="E626" s="7">
        <v>52796</v>
      </c>
      <c r="F626" s="40">
        <v>15111894</v>
      </c>
      <c r="G626" s="7">
        <v>1002</v>
      </c>
      <c r="H626" s="7">
        <v>9635</v>
      </c>
      <c r="I626" s="269">
        <v>1772583.5999999996</v>
      </c>
      <c r="J626" s="269"/>
      <c r="K626" s="7"/>
      <c r="L626" s="7"/>
      <c r="M626" s="7"/>
      <c r="N626" s="40"/>
      <c r="O626" s="7">
        <v>27</v>
      </c>
      <c r="P626" s="7">
        <v>224</v>
      </c>
      <c r="Q626" s="40">
        <v>51492</v>
      </c>
      <c r="R626" s="7">
        <v>2700</v>
      </c>
      <c r="S626" s="269">
        <v>15163386</v>
      </c>
      <c r="T626" s="269"/>
      <c r="U626" s="60"/>
    </row>
    <row r="627" spans="1:21" s="1" customFormat="1" ht="15" customHeight="1">
      <c r="A627" s="60"/>
      <c r="B627" s="6" t="s">
        <v>2247</v>
      </c>
      <c r="C627" s="268">
        <v>2</v>
      </c>
      <c r="D627" s="268"/>
      <c r="E627" s="7">
        <v>24</v>
      </c>
      <c r="F627" s="40">
        <v>4974</v>
      </c>
      <c r="G627" s="7">
        <v>1</v>
      </c>
      <c r="H627" s="7">
        <v>5</v>
      </c>
      <c r="I627" s="269">
        <v>675.54999999999973</v>
      </c>
      <c r="J627" s="269"/>
      <c r="K627" s="7"/>
      <c r="L627" s="7"/>
      <c r="M627" s="7"/>
      <c r="N627" s="40"/>
      <c r="O627" s="7"/>
      <c r="P627" s="7"/>
      <c r="Q627" s="40"/>
      <c r="R627" s="7">
        <v>2</v>
      </c>
      <c r="S627" s="269">
        <v>4974</v>
      </c>
      <c r="T627" s="269"/>
      <c r="U627" s="60"/>
    </row>
    <row r="628" spans="1:21" s="1" customFormat="1" ht="15" customHeight="1">
      <c r="A628" s="60"/>
      <c r="B628" s="6" t="s">
        <v>2248</v>
      </c>
      <c r="C628" s="268">
        <v>9</v>
      </c>
      <c r="D628" s="268"/>
      <c r="E628" s="7">
        <v>127</v>
      </c>
      <c r="F628" s="40">
        <v>27747</v>
      </c>
      <c r="G628" s="7">
        <v>3</v>
      </c>
      <c r="H628" s="7">
        <v>36</v>
      </c>
      <c r="I628" s="269">
        <v>7160.65</v>
      </c>
      <c r="J628" s="269"/>
      <c r="K628" s="7"/>
      <c r="L628" s="7"/>
      <c r="M628" s="7"/>
      <c r="N628" s="40"/>
      <c r="O628" s="7"/>
      <c r="P628" s="7"/>
      <c r="Q628" s="40"/>
      <c r="R628" s="7">
        <v>9</v>
      </c>
      <c r="S628" s="269">
        <v>27747</v>
      </c>
      <c r="T628" s="269"/>
      <c r="U628" s="60"/>
    </row>
    <row r="629" spans="1:21" s="1" customFormat="1" ht="15" customHeight="1">
      <c r="A629" s="60"/>
      <c r="B629" s="6" t="s">
        <v>2249</v>
      </c>
      <c r="C629" s="268">
        <v>102</v>
      </c>
      <c r="D629" s="268"/>
      <c r="E629" s="7">
        <v>2541</v>
      </c>
      <c r="F629" s="40">
        <v>610674</v>
      </c>
      <c r="G629" s="7">
        <v>61</v>
      </c>
      <c r="H629" s="7">
        <v>736</v>
      </c>
      <c r="I629" s="269">
        <v>126242.59999999998</v>
      </c>
      <c r="J629" s="269"/>
      <c r="K629" s="7"/>
      <c r="L629" s="7"/>
      <c r="M629" s="7"/>
      <c r="N629" s="40"/>
      <c r="O629" s="7"/>
      <c r="P629" s="7"/>
      <c r="Q629" s="40"/>
      <c r="R629" s="7">
        <v>102</v>
      </c>
      <c r="S629" s="269">
        <v>610674</v>
      </c>
      <c r="T629" s="269"/>
      <c r="U629" s="60"/>
    </row>
    <row r="630" spans="1:21" s="1" customFormat="1" ht="15" customHeight="1">
      <c r="A630" s="60"/>
      <c r="B630" s="6" t="s">
        <v>2250</v>
      </c>
      <c r="C630" s="268">
        <v>251</v>
      </c>
      <c r="D630" s="268"/>
      <c r="E630" s="7">
        <v>4920</v>
      </c>
      <c r="F630" s="40">
        <v>1246046</v>
      </c>
      <c r="G630" s="7">
        <v>91</v>
      </c>
      <c r="H630" s="7">
        <v>791</v>
      </c>
      <c r="I630" s="269">
        <v>136034.59999999998</v>
      </c>
      <c r="J630" s="269"/>
      <c r="K630" s="7"/>
      <c r="L630" s="7"/>
      <c r="M630" s="7"/>
      <c r="N630" s="40"/>
      <c r="O630" s="7">
        <v>1</v>
      </c>
      <c r="P630" s="7">
        <v>38</v>
      </c>
      <c r="Q630" s="40">
        <v>7608</v>
      </c>
      <c r="R630" s="7">
        <v>252</v>
      </c>
      <c r="S630" s="269">
        <v>1253654</v>
      </c>
      <c r="T630" s="269"/>
      <c r="U630" s="60"/>
    </row>
    <row r="631" spans="1:21" s="1" customFormat="1" ht="15" customHeight="1">
      <c r="A631" s="60"/>
      <c r="B631" s="6" t="s">
        <v>2251</v>
      </c>
      <c r="C631" s="268">
        <v>201</v>
      </c>
      <c r="D631" s="268"/>
      <c r="E631" s="7">
        <v>3541</v>
      </c>
      <c r="F631" s="40">
        <v>903700</v>
      </c>
      <c r="G631" s="7">
        <v>61</v>
      </c>
      <c r="H631" s="7">
        <v>439</v>
      </c>
      <c r="I631" s="269">
        <v>73086.599999999977</v>
      </c>
      <c r="J631" s="269"/>
      <c r="K631" s="7"/>
      <c r="L631" s="7"/>
      <c r="M631" s="7"/>
      <c r="N631" s="40"/>
      <c r="O631" s="7"/>
      <c r="P631" s="7"/>
      <c r="Q631" s="40"/>
      <c r="R631" s="7">
        <v>201</v>
      </c>
      <c r="S631" s="269">
        <v>903700</v>
      </c>
      <c r="T631" s="269"/>
      <c r="U631" s="60"/>
    </row>
    <row r="632" spans="1:21" s="1" customFormat="1" ht="15" customHeight="1">
      <c r="A632" s="60"/>
      <c r="B632" s="6" t="s">
        <v>2252</v>
      </c>
      <c r="C632" s="268">
        <v>446</v>
      </c>
      <c r="D632" s="268"/>
      <c r="E632" s="7">
        <v>6461</v>
      </c>
      <c r="F632" s="40">
        <v>1704724</v>
      </c>
      <c r="G632" s="7">
        <v>62</v>
      </c>
      <c r="H632" s="7">
        <v>270</v>
      </c>
      <c r="I632" s="269">
        <v>46112.200000000012</v>
      </c>
      <c r="J632" s="269"/>
      <c r="K632" s="7"/>
      <c r="L632" s="7"/>
      <c r="M632" s="7"/>
      <c r="N632" s="40"/>
      <c r="O632" s="7"/>
      <c r="P632" s="7"/>
      <c r="Q632" s="40"/>
      <c r="R632" s="7">
        <v>446</v>
      </c>
      <c r="S632" s="269">
        <v>1704724</v>
      </c>
      <c r="T632" s="269"/>
      <c r="U632" s="60"/>
    </row>
    <row r="633" spans="1:21" s="1" customFormat="1" ht="15" customHeight="1">
      <c r="A633" s="60"/>
      <c r="B633" s="6" t="s">
        <v>2253</v>
      </c>
      <c r="C633" s="268">
        <v>77</v>
      </c>
      <c r="D633" s="268"/>
      <c r="E633" s="7">
        <v>1064</v>
      </c>
      <c r="F633" s="40">
        <v>238134</v>
      </c>
      <c r="G633" s="7">
        <v>10</v>
      </c>
      <c r="H633" s="7">
        <v>82</v>
      </c>
      <c r="I633" s="269">
        <v>12165</v>
      </c>
      <c r="J633" s="269"/>
      <c r="K633" s="7"/>
      <c r="L633" s="7"/>
      <c r="M633" s="7"/>
      <c r="N633" s="40"/>
      <c r="O633" s="7"/>
      <c r="P633" s="7"/>
      <c r="Q633" s="40"/>
      <c r="R633" s="7">
        <v>77</v>
      </c>
      <c r="S633" s="269">
        <v>238134</v>
      </c>
      <c r="T633" s="269"/>
      <c r="U633" s="60"/>
    </row>
    <row r="634" spans="1:21" s="1" customFormat="1" ht="15" customHeight="1">
      <c r="A634" s="60"/>
      <c r="B634" s="6" t="s">
        <v>2254</v>
      </c>
      <c r="C634" s="268">
        <v>28</v>
      </c>
      <c r="D634" s="268"/>
      <c r="E634" s="7">
        <v>549</v>
      </c>
      <c r="F634" s="40">
        <v>113592</v>
      </c>
      <c r="G634" s="7">
        <v>17</v>
      </c>
      <c r="H634" s="7">
        <v>189</v>
      </c>
      <c r="I634" s="269">
        <v>31973.35</v>
      </c>
      <c r="J634" s="269"/>
      <c r="K634" s="7"/>
      <c r="L634" s="7"/>
      <c r="M634" s="7"/>
      <c r="N634" s="40"/>
      <c r="O634" s="7"/>
      <c r="P634" s="7"/>
      <c r="Q634" s="40"/>
      <c r="R634" s="7">
        <v>28</v>
      </c>
      <c r="S634" s="269">
        <v>113592</v>
      </c>
      <c r="T634" s="269"/>
      <c r="U634" s="60"/>
    </row>
    <row r="635" spans="1:21" s="1" customFormat="1" ht="15" customHeight="1">
      <c r="A635" s="60"/>
      <c r="B635" s="6" t="s">
        <v>2255</v>
      </c>
      <c r="C635" s="268">
        <v>23</v>
      </c>
      <c r="D635" s="268"/>
      <c r="E635" s="7">
        <v>333</v>
      </c>
      <c r="F635" s="40">
        <v>84078</v>
      </c>
      <c r="G635" s="7">
        <v>4</v>
      </c>
      <c r="H635" s="7">
        <v>47</v>
      </c>
      <c r="I635" s="269">
        <v>7481.3999999999978</v>
      </c>
      <c r="J635" s="269"/>
      <c r="K635" s="7"/>
      <c r="L635" s="7"/>
      <c r="M635" s="7"/>
      <c r="N635" s="40"/>
      <c r="O635" s="7"/>
      <c r="P635" s="7"/>
      <c r="Q635" s="40"/>
      <c r="R635" s="7">
        <v>23</v>
      </c>
      <c r="S635" s="269">
        <v>84078</v>
      </c>
      <c r="T635" s="269"/>
      <c r="U635" s="60"/>
    </row>
    <row r="636" spans="1:21" s="1" customFormat="1" ht="15" customHeight="1">
      <c r="A636" s="60"/>
      <c r="B636" s="6" t="s">
        <v>2257</v>
      </c>
      <c r="C636" s="268">
        <v>17</v>
      </c>
      <c r="D636" s="268"/>
      <c r="E636" s="7">
        <v>145</v>
      </c>
      <c r="F636" s="40">
        <v>31894</v>
      </c>
      <c r="G636" s="7">
        <v>5</v>
      </c>
      <c r="H636" s="7">
        <v>18</v>
      </c>
      <c r="I636" s="269">
        <v>3087.75</v>
      </c>
      <c r="J636" s="269"/>
      <c r="K636" s="7"/>
      <c r="L636" s="7"/>
      <c r="M636" s="7"/>
      <c r="N636" s="40"/>
      <c r="O636" s="7"/>
      <c r="P636" s="7"/>
      <c r="Q636" s="40"/>
      <c r="R636" s="7">
        <v>17</v>
      </c>
      <c r="S636" s="269">
        <v>31894</v>
      </c>
      <c r="T636" s="269"/>
      <c r="U636" s="60"/>
    </row>
    <row r="637" spans="1:21" s="1" customFormat="1" ht="15" customHeight="1">
      <c r="A637" s="60"/>
      <c r="B637" s="6" t="s">
        <v>2258</v>
      </c>
      <c r="C637" s="268">
        <v>35</v>
      </c>
      <c r="D637" s="268"/>
      <c r="E637" s="7">
        <v>314</v>
      </c>
      <c r="F637" s="40">
        <v>69972</v>
      </c>
      <c r="G637" s="7">
        <v>5</v>
      </c>
      <c r="H637" s="7">
        <v>22</v>
      </c>
      <c r="I637" s="269">
        <v>2973.75</v>
      </c>
      <c r="J637" s="269"/>
      <c r="K637" s="7"/>
      <c r="L637" s="7"/>
      <c r="M637" s="7"/>
      <c r="N637" s="40"/>
      <c r="O637" s="7"/>
      <c r="P637" s="7"/>
      <c r="Q637" s="40"/>
      <c r="R637" s="7">
        <v>35</v>
      </c>
      <c r="S637" s="269">
        <v>69972</v>
      </c>
      <c r="T637" s="269"/>
      <c r="U637" s="60"/>
    </row>
    <row r="638" spans="1:21" s="1" customFormat="1" ht="15" customHeight="1">
      <c r="A638" s="60"/>
      <c r="B638" s="6" t="s">
        <v>2259</v>
      </c>
      <c r="C638" s="268">
        <v>71</v>
      </c>
      <c r="D638" s="268"/>
      <c r="E638" s="7">
        <v>938</v>
      </c>
      <c r="F638" s="40">
        <v>244582</v>
      </c>
      <c r="G638" s="7">
        <v>7</v>
      </c>
      <c r="H638" s="7">
        <v>67</v>
      </c>
      <c r="I638" s="269">
        <v>10663.199999999997</v>
      </c>
      <c r="J638" s="269"/>
      <c r="K638" s="7"/>
      <c r="L638" s="7"/>
      <c r="M638" s="7"/>
      <c r="N638" s="40"/>
      <c r="O638" s="7"/>
      <c r="P638" s="7"/>
      <c r="Q638" s="40"/>
      <c r="R638" s="7">
        <v>71</v>
      </c>
      <c r="S638" s="269">
        <v>244582</v>
      </c>
      <c r="T638" s="269"/>
      <c r="U638" s="60"/>
    </row>
    <row r="639" spans="1:21" s="1" customFormat="1" ht="15" customHeight="1">
      <c r="A639" s="60"/>
      <c r="B639" s="6" t="s">
        <v>2260</v>
      </c>
      <c r="C639" s="268">
        <v>2</v>
      </c>
      <c r="D639" s="268"/>
      <c r="E639" s="7">
        <v>37</v>
      </c>
      <c r="F639" s="40">
        <v>7095</v>
      </c>
      <c r="G639" s="7">
        <v>1</v>
      </c>
      <c r="H639" s="7">
        <v>14</v>
      </c>
      <c r="I639" s="269">
        <v>1891.5499999999997</v>
      </c>
      <c r="J639" s="269"/>
      <c r="K639" s="7"/>
      <c r="L639" s="7"/>
      <c r="M639" s="7"/>
      <c r="N639" s="40"/>
      <c r="O639" s="7"/>
      <c r="P639" s="7"/>
      <c r="Q639" s="40"/>
      <c r="R639" s="7">
        <v>2</v>
      </c>
      <c r="S639" s="269">
        <v>7095</v>
      </c>
      <c r="T639" s="269"/>
      <c r="U639" s="60"/>
    </row>
    <row r="640" spans="1:21" s="1" customFormat="1" ht="15" customHeight="1">
      <c r="A640" s="60"/>
      <c r="B640" s="6" t="s">
        <v>2261</v>
      </c>
      <c r="C640" s="268">
        <v>4</v>
      </c>
      <c r="D640" s="268"/>
      <c r="E640" s="7">
        <v>45</v>
      </c>
      <c r="F640" s="40">
        <v>9087</v>
      </c>
      <c r="G640" s="7">
        <v>1</v>
      </c>
      <c r="H640" s="7">
        <v>12</v>
      </c>
      <c r="I640" s="269">
        <v>1621.5499999999997</v>
      </c>
      <c r="J640" s="269"/>
      <c r="K640" s="7"/>
      <c r="L640" s="7"/>
      <c r="M640" s="7"/>
      <c r="N640" s="40"/>
      <c r="O640" s="7"/>
      <c r="P640" s="7"/>
      <c r="Q640" s="40"/>
      <c r="R640" s="7">
        <v>4</v>
      </c>
      <c r="S640" s="269">
        <v>9087</v>
      </c>
      <c r="T640" s="269"/>
      <c r="U640" s="60"/>
    </row>
    <row r="641" spans="1:21" s="1" customFormat="1" ht="15" customHeight="1">
      <c r="A641" s="60"/>
      <c r="B641" s="6" t="s">
        <v>2262</v>
      </c>
      <c r="C641" s="268">
        <v>7</v>
      </c>
      <c r="D641" s="268"/>
      <c r="E641" s="7">
        <v>85</v>
      </c>
      <c r="F641" s="40">
        <v>19256</v>
      </c>
      <c r="G641" s="7">
        <v>1</v>
      </c>
      <c r="H641" s="7">
        <v>5</v>
      </c>
      <c r="I641" s="269">
        <v>675.54999999999973</v>
      </c>
      <c r="J641" s="269"/>
      <c r="K641" s="7"/>
      <c r="L641" s="7"/>
      <c r="M641" s="7"/>
      <c r="N641" s="40"/>
      <c r="O641" s="7"/>
      <c r="P641" s="7"/>
      <c r="Q641" s="40"/>
      <c r="R641" s="7">
        <v>7</v>
      </c>
      <c r="S641" s="269">
        <v>19256</v>
      </c>
      <c r="T641" s="269"/>
      <c r="U641" s="60"/>
    </row>
    <row r="642" spans="1:21" s="1" customFormat="1" ht="15" customHeight="1">
      <c r="A642" s="60"/>
      <c r="B642" s="6" t="s">
        <v>2263</v>
      </c>
      <c r="C642" s="268">
        <v>4292</v>
      </c>
      <c r="D642" s="268"/>
      <c r="E642" s="7">
        <v>90277</v>
      </c>
      <c r="F642" s="40">
        <v>26993051</v>
      </c>
      <c r="G642" s="7">
        <v>510</v>
      </c>
      <c r="H642" s="7">
        <v>6890</v>
      </c>
      <c r="I642" s="269">
        <v>1279599</v>
      </c>
      <c r="J642" s="269"/>
      <c r="K642" s="7"/>
      <c r="L642" s="7"/>
      <c r="M642" s="7"/>
      <c r="N642" s="40"/>
      <c r="O642" s="7">
        <v>1</v>
      </c>
      <c r="P642" s="7">
        <v>4</v>
      </c>
      <c r="Q642" s="40">
        <v>941</v>
      </c>
      <c r="R642" s="7">
        <v>4293</v>
      </c>
      <c r="S642" s="269">
        <v>26993992</v>
      </c>
      <c r="T642" s="269"/>
      <c r="U642" s="60"/>
    </row>
    <row r="643" spans="1:21" s="1" customFormat="1" ht="15" customHeight="1">
      <c r="A643" s="60"/>
      <c r="B643" s="6" t="s">
        <v>2264</v>
      </c>
      <c r="C643" s="268">
        <v>7251</v>
      </c>
      <c r="D643" s="268"/>
      <c r="E643" s="7">
        <v>113094</v>
      </c>
      <c r="F643" s="40">
        <v>30173978</v>
      </c>
      <c r="G643" s="7">
        <v>1073</v>
      </c>
      <c r="H643" s="7">
        <v>5691</v>
      </c>
      <c r="I643" s="269">
        <v>1001415.7999999998</v>
      </c>
      <c r="J643" s="269"/>
      <c r="K643" s="7"/>
      <c r="L643" s="7"/>
      <c r="M643" s="7"/>
      <c r="N643" s="40"/>
      <c r="O643" s="7">
        <v>1</v>
      </c>
      <c r="P643" s="7">
        <v>54</v>
      </c>
      <c r="Q643" s="40">
        <v>10973</v>
      </c>
      <c r="R643" s="7">
        <v>7252</v>
      </c>
      <c r="S643" s="269">
        <v>30184951</v>
      </c>
      <c r="T643" s="269"/>
      <c r="U643" s="60"/>
    </row>
    <row r="644" spans="1:21" s="1" customFormat="1" ht="15" customHeight="1">
      <c r="A644" s="60"/>
      <c r="B644" s="6" t="s">
        <v>2291</v>
      </c>
      <c r="C644" s="268">
        <v>1</v>
      </c>
      <c r="D644" s="268"/>
      <c r="E644" s="7">
        <v>25</v>
      </c>
      <c r="F644" s="40">
        <v>3999</v>
      </c>
      <c r="G644" s="7">
        <v>1</v>
      </c>
      <c r="H644" s="7">
        <v>5</v>
      </c>
      <c r="I644" s="269">
        <v>515.59999999999991</v>
      </c>
      <c r="J644" s="269"/>
      <c r="K644" s="7"/>
      <c r="L644" s="7"/>
      <c r="M644" s="7"/>
      <c r="N644" s="40"/>
      <c r="O644" s="7"/>
      <c r="P644" s="7"/>
      <c r="Q644" s="40"/>
      <c r="R644" s="7">
        <v>1</v>
      </c>
      <c r="S644" s="269">
        <v>3999</v>
      </c>
      <c r="T644" s="269"/>
      <c r="U644" s="60"/>
    </row>
    <row r="645" spans="1:21" s="1" customFormat="1" ht="15" customHeight="1">
      <c r="A645" s="60"/>
      <c r="B645" s="6" t="s">
        <v>2292</v>
      </c>
      <c r="C645" s="268">
        <v>2</v>
      </c>
      <c r="D645" s="268"/>
      <c r="E645" s="7">
        <v>7</v>
      </c>
      <c r="F645" s="40">
        <v>1175</v>
      </c>
      <c r="G645" s="7"/>
      <c r="H645" s="7">
        <v>0</v>
      </c>
      <c r="I645" s="269"/>
      <c r="J645" s="269"/>
      <c r="K645" s="7"/>
      <c r="L645" s="7"/>
      <c r="M645" s="7"/>
      <c r="N645" s="40"/>
      <c r="O645" s="7"/>
      <c r="P645" s="7"/>
      <c r="Q645" s="40"/>
      <c r="R645" s="7">
        <v>2</v>
      </c>
      <c r="S645" s="269">
        <v>1175</v>
      </c>
      <c r="T645" s="269"/>
      <c r="U645" s="60"/>
    </row>
    <row r="646" spans="1:21" s="1" customFormat="1" ht="15" customHeight="1">
      <c r="A646" s="60"/>
      <c r="B646" s="6" t="s">
        <v>2293</v>
      </c>
      <c r="C646" s="268">
        <v>1</v>
      </c>
      <c r="D646" s="268"/>
      <c r="E646" s="7">
        <v>1</v>
      </c>
      <c r="F646" s="40">
        <v>130</v>
      </c>
      <c r="G646" s="7"/>
      <c r="H646" s="7">
        <v>0</v>
      </c>
      <c r="I646" s="269"/>
      <c r="J646" s="269"/>
      <c r="K646" s="7"/>
      <c r="L646" s="7"/>
      <c r="M646" s="7"/>
      <c r="N646" s="40"/>
      <c r="O646" s="7"/>
      <c r="P646" s="7"/>
      <c r="Q646" s="40"/>
      <c r="R646" s="7">
        <v>1</v>
      </c>
      <c r="S646" s="269">
        <v>130</v>
      </c>
      <c r="T646" s="269"/>
      <c r="U646" s="60"/>
    </row>
    <row r="647" spans="1:21" s="1" customFormat="1" ht="15" customHeight="1">
      <c r="A647" s="60"/>
      <c r="B647" s="6" t="s">
        <v>2298</v>
      </c>
      <c r="C647" s="268">
        <v>3</v>
      </c>
      <c r="D647" s="268"/>
      <c r="E647" s="7">
        <v>41</v>
      </c>
      <c r="F647" s="40">
        <v>6075</v>
      </c>
      <c r="G647" s="7">
        <v>1</v>
      </c>
      <c r="H647" s="7">
        <v>15</v>
      </c>
      <c r="I647" s="269">
        <v>1546.6</v>
      </c>
      <c r="J647" s="269"/>
      <c r="K647" s="7"/>
      <c r="L647" s="7"/>
      <c r="M647" s="7"/>
      <c r="N647" s="40"/>
      <c r="O647" s="7"/>
      <c r="P647" s="7"/>
      <c r="Q647" s="40"/>
      <c r="R647" s="7">
        <v>3</v>
      </c>
      <c r="S647" s="269">
        <v>6075</v>
      </c>
      <c r="T647" s="269"/>
      <c r="U647" s="60"/>
    </row>
    <row r="648" spans="1:21" s="1" customFormat="1" ht="15" customHeight="1">
      <c r="A648" s="60"/>
      <c r="B648" s="6" t="s">
        <v>2300</v>
      </c>
      <c r="C648" s="268">
        <v>4</v>
      </c>
      <c r="D648" s="268"/>
      <c r="E648" s="7">
        <v>99</v>
      </c>
      <c r="F648" s="40">
        <v>14543</v>
      </c>
      <c r="G648" s="7">
        <v>2</v>
      </c>
      <c r="H648" s="7">
        <v>38</v>
      </c>
      <c r="I648" s="269">
        <v>3918.2</v>
      </c>
      <c r="J648" s="269"/>
      <c r="K648" s="7"/>
      <c r="L648" s="7"/>
      <c r="M648" s="7"/>
      <c r="N648" s="40"/>
      <c r="O648" s="7">
        <v>1</v>
      </c>
      <c r="P648" s="7">
        <v>7</v>
      </c>
      <c r="Q648" s="40">
        <v>911</v>
      </c>
      <c r="R648" s="7">
        <v>5</v>
      </c>
      <c r="S648" s="269">
        <v>15454</v>
      </c>
      <c r="T648" s="269"/>
      <c r="U648" s="60"/>
    </row>
    <row r="649" spans="1:21" s="1" customFormat="1" ht="15" customHeight="1">
      <c r="A649" s="60"/>
      <c r="B649" s="6" t="s">
        <v>2301</v>
      </c>
      <c r="C649" s="268">
        <v>2</v>
      </c>
      <c r="D649" s="268"/>
      <c r="E649" s="7">
        <v>56</v>
      </c>
      <c r="F649" s="40">
        <v>7621</v>
      </c>
      <c r="G649" s="7">
        <v>1</v>
      </c>
      <c r="H649" s="7">
        <v>30</v>
      </c>
      <c r="I649" s="269">
        <v>3092.6</v>
      </c>
      <c r="J649" s="269"/>
      <c r="K649" s="7"/>
      <c r="L649" s="7"/>
      <c r="M649" s="7"/>
      <c r="N649" s="40"/>
      <c r="O649" s="7"/>
      <c r="P649" s="7"/>
      <c r="Q649" s="40"/>
      <c r="R649" s="7">
        <v>2</v>
      </c>
      <c r="S649" s="269">
        <v>7621</v>
      </c>
      <c r="T649" s="269"/>
      <c r="U649" s="60"/>
    </row>
    <row r="650" spans="1:21" s="1" customFormat="1" ht="15" customHeight="1">
      <c r="A650" s="60"/>
      <c r="B650" s="6" t="s">
        <v>2302</v>
      </c>
      <c r="C650" s="268">
        <v>3</v>
      </c>
      <c r="D650" s="268"/>
      <c r="E650" s="7">
        <v>25</v>
      </c>
      <c r="F650" s="40">
        <v>4354</v>
      </c>
      <c r="G650" s="7"/>
      <c r="H650" s="7">
        <v>0</v>
      </c>
      <c r="I650" s="269"/>
      <c r="J650" s="269"/>
      <c r="K650" s="7"/>
      <c r="L650" s="7"/>
      <c r="M650" s="7"/>
      <c r="N650" s="40"/>
      <c r="O650" s="7">
        <v>9</v>
      </c>
      <c r="P650" s="7">
        <v>23</v>
      </c>
      <c r="Q650" s="40">
        <v>2992</v>
      </c>
      <c r="R650" s="7">
        <v>12</v>
      </c>
      <c r="S650" s="269">
        <v>7346</v>
      </c>
      <c r="T650" s="269"/>
      <c r="U650" s="60"/>
    </row>
    <row r="651" spans="1:21" s="1" customFormat="1" ht="15" customHeight="1">
      <c r="A651" s="60"/>
      <c r="B651" s="6" t="s">
        <v>2303</v>
      </c>
      <c r="C651" s="268">
        <v>4</v>
      </c>
      <c r="D651" s="268"/>
      <c r="E651" s="7">
        <v>51</v>
      </c>
      <c r="F651" s="40">
        <v>8883</v>
      </c>
      <c r="G651" s="7"/>
      <c r="H651" s="7">
        <v>0</v>
      </c>
      <c r="I651" s="269"/>
      <c r="J651" s="269"/>
      <c r="K651" s="7"/>
      <c r="L651" s="7"/>
      <c r="M651" s="7"/>
      <c r="N651" s="40"/>
      <c r="O651" s="7"/>
      <c r="P651" s="7"/>
      <c r="Q651" s="40"/>
      <c r="R651" s="7">
        <v>4</v>
      </c>
      <c r="S651" s="269">
        <v>8883</v>
      </c>
      <c r="T651" s="269"/>
      <c r="U651" s="60"/>
    </row>
    <row r="652" spans="1:21" s="1" customFormat="1" ht="15" customHeight="1">
      <c r="A652" s="60"/>
      <c r="B652" s="6" t="s">
        <v>2306</v>
      </c>
      <c r="C652" s="268">
        <v>1</v>
      </c>
      <c r="D652" s="268"/>
      <c r="E652" s="7">
        <v>1</v>
      </c>
      <c r="F652" s="40">
        <v>130</v>
      </c>
      <c r="G652" s="7"/>
      <c r="H652" s="7">
        <v>0</v>
      </c>
      <c r="I652" s="269"/>
      <c r="J652" s="269"/>
      <c r="K652" s="7"/>
      <c r="L652" s="7"/>
      <c r="M652" s="7"/>
      <c r="N652" s="40"/>
      <c r="O652" s="7"/>
      <c r="P652" s="7"/>
      <c r="Q652" s="40"/>
      <c r="R652" s="7">
        <v>1</v>
      </c>
      <c r="S652" s="269">
        <v>130</v>
      </c>
      <c r="T652" s="269"/>
      <c r="U652" s="60"/>
    </row>
    <row r="653" spans="1:21" s="1" customFormat="1" ht="15" customHeight="1">
      <c r="A653" s="60"/>
      <c r="B653" s="6" t="s">
        <v>2307</v>
      </c>
      <c r="C653" s="268">
        <v>1</v>
      </c>
      <c r="D653" s="268"/>
      <c r="E653" s="7">
        <v>8</v>
      </c>
      <c r="F653" s="40">
        <v>1393</v>
      </c>
      <c r="G653" s="7"/>
      <c r="H653" s="7">
        <v>0</v>
      </c>
      <c r="I653" s="269"/>
      <c r="J653" s="269"/>
      <c r="K653" s="7"/>
      <c r="L653" s="7"/>
      <c r="M653" s="7"/>
      <c r="N653" s="40"/>
      <c r="O653" s="7"/>
      <c r="P653" s="7"/>
      <c r="Q653" s="40"/>
      <c r="R653" s="7">
        <v>1</v>
      </c>
      <c r="S653" s="269">
        <v>1393</v>
      </c>
      <c r="T653" s="269"/>
      <c r="U653" s="60"/>
    </row>
    <row r="654" spans="1:21" s="1" customFormat="1" ht="15" customHeight="1">
      <c r="A654" s="60"/>
      <c r="B654" s="6" t="s">
        <v>2320</v>
      </c>
      <c r="C654" s="268">
        <v>1</v>
      </c>
      <c r="D654" s="268"/>
      <c r="E654" s="7">
        <v>16</v>
      </c>
      <c r="F654" s="40">
        <v>2787</v>
      </c>
      <c r="G654" s="7"/>
      <c r="H654" s="7">
        <v>0</v>
      </c>
      <c r="I654" s="269"/>
      <c r="J654" s="269"/>
      <c r="K654" s="7"/>
      <c r="L654" s="7"/>
      <c r="M654" s="7"/>
      <c r="N654" s="40"/>
      <c r="O654" s="7"/>
      <c r="P654" s="7"/>
      <c r="Q654" s="40"/>
      <c r="R654" s="7">
        <v>1</v>
      </c>
      <c r="S654" s="269">
        <v>2787</v>
      </c>
      <c r="T654" s="269"/>
      <c r="U654" s="60"/>
    </row>
    <row r="655" spans="1:21" s="1" customFormat="1" ht="15" customHeight="1">
      <c r="A655" s="60"/>
      <c r="B655" s="6" t="s">
        <v>2321</v>
      </c>
      <c r="C655" s="268">
        <v>1</v>
      </c>
      <c r="D655" s="268"/>
      <c r="E655" s="7">
        <v>14</v>
      </c>
      <c r="F655" s="40">
        <v>2438</v>
      </c>
      <c r="G655" s="7"/>
      <c r="H655" s="7">
        <v>0</v>
      </c>
      <c r="I655" s="269"/>
      <c r="J655" s="269"/>
      <c r="K655" s="7"/>
      <c r="L655" s="7"/>
      <c r="M655" s="7"/>
      <c r="N655" s="40"/>
      <c r="O655" s="7"/>
      <c r="P655" s="7"/>
      <c r="Q655" s="40"/>
      <c r="R655" s="7">
        <v>1</v>
      </c>
      <c r="S655" s="269">
        <v>2438</v>
      </c>
      <c r="T655" s="269"/>
      <c r="U655" s="60"/>
    </row>
    <row r="656" spans="1:21" s="1" customFormat="1" ht="15" customHeight="1">
      <c r="A656" s="60"/>
      <c r="B656" s="6" t="s">
        <v>2322</v>
      </c>
      <c r="C656" s="268">
        <v>1</v>
      </c>
      <c r="D656" s="268"/>
      <c r="E656" s="7">
        <v>4</v>
      </c>
      <c r="F656" s="40">
        <v>697</v>
      </c>
      <c r="G656" s="7"/>
      <c r="H656" s="7">
        <v>0</v>
      </c>
      <c r="I656" s="269"/>
      <c r="J656" s="269"/>
      <c r="K656" s="7"/>
      <c r="L656" s="7"/>
      <c r="M656" s="7"/>
      <c r="N656" s="40"/>
      <c r="O656" s="7"/>
      <c r="P656" s="7"/>
      <c r="Q656" s="40"/>
      <c r="R656" s="7">
        <v>1</v>
      </c>
      <c r="S656" s="269">
        <v>697</v>
      </c>
      <c r="T656" s="269"/>
      <c r="U656" s="60"/>
    </row>
    <row r="657" spans="1:21" s="1" customFormat="1" ht="15" customHeight="1">
      <c r="A657" s="60"/>
      <c r="B657" s="6" t="s">
        <v>2323</v>
      </c>
      <c r="C657" s="268">
        <v>2</v>
      </c>
      <c r="D657" s="268"/>
      <c r="E657" s="7">
        <v>30</v>
      </c>
      <c r="F657" s="40">
        <v>4656</v>
      </c>
      <c r="G657" s="7">
        <v>1</v>
      </c>
      <c r="H657" s="7">
        <v>8</v>
      </c>
      <c r="I657" s="269">
        <v>824.59999999999991</v>
      </c>
      <c r="J657" s="269"/>
      <c r="K657" s="7"/>
      <c r="L657" s="7"/>
      <c r="M657" s="7"/>
      <c r="N657" s="40"/>
      <c r="O657" s="7"/>
      <c r="P657" s="7"/>
      <c r="Q657" s="40"/>
      <c r="R657" s="7">
        <v>2</v>
      </c>
      <c r="S657" s="269">
        <v>4656</v>
      </c>
      <c r="T657" s="269"/>
      <c r="U657" s="60"/>
    </row>
    <row r="658" spans="1:21" s="1" customFormat="1" ht="15" customHeight="1">
      <c r="A658" s="60"/>
      <c r="B658" s="6" t="s">
        <v>2325</v>
      </c>
      <c r="C658" s="268">
        <v>1</v>
      </c>
      <c r="D658" s="268"/>
      <c r="E658" s="7">
        <v>6</v>
      </c>
      <c r="F658" s="40">
        <v>1045</v>
      </c>
      <c r="G658" s="7"/>
      <c r="H658" s="7">
        <v>0</v>
      </c>
      <c r="I658" s="269"/>
      <c r="J658" s="269"/>
      <c r="K658" s="7"/>
      <c r="L658" s="7"/>
      <c r="M658" s="7"/>
      <c r="N658" s="40"/>
      <c r="O658" s="7"/>
      <c r="P658" s="7"/>
      <c r="Q658" s="40"/>
      <c r="R658" s="7">
        <v>1</v>
      </c>
      <c r="S658" s="269">
        <v>1045</v>
      </c>
      <c r="T658" s="269"/>
      <c r="U658" s="60"/>
    </row>
    <row r="659" spans="1:21" s="1" customFormat="1" ht="15" customHeight="1">
      <c r="A659" s="60"/>
      <c r="B659" s="6" t="s">
        <v>2328</v>
      </c>
      <c r="C659" s="268">
        <v>1</v>
      </c>
      <c r="D659" s="268"/>
      <c r="E659" s="7">
        <v>22</v>
      </c>
      <c r="F659" s="40">
        <v>4339</v>
      </c>
      <c r="G659" s="7">
        <v>1</v>
      </c>
      <c r="H659" s="7">
        <v>7</v>
      </c>
      <c r="I659" s="269">
        <v>945.54999999999973</v>
      </c>
      <c r="J659" s="269"/>
      <c r="K659" s="7"/>
      <c r="L659" s="7"/>
      <c r="M659" s="7"/>
      <c r="N659" s="40"/>
      <c r="O659" s="7"/>
      <c r="P659" s="7"/>
      <c r="Q659" s="40"/>
      <c r="R659" s="7">
        <v>1</v>
      </c>
      <c r="S659" s="269">
        <v>4339</v>
      </c>
      <c r="T659" s="269"/>
      <c r="U659" s="60"/>
    </row>
    <row r="660" spans="1:21" s="1" customFormat="1" ht="15" customHeight="1">
      <c r="A660" s="60"/>
      <c r="B660" s="6" t="s">
        <v>2332</v>
      </c>
      <c r="C660" s="268">
        <v>2</v>
      </c>
      <c r="D660" s="268"/>
      <c r="E660" s="7">
        <v>69</v>
      </c>
      <c r="F660" s="40">
        <v>12058</v>
      </c>
      <c r="G660" s="7">
        <v>2</v>
      </c>
      <c r="H660" s="7">
        <v>39</v>
      </c>
      <c r="I660" s="269">
        <v>5271.1</v>
      </c>
      <c r="J660" s="269"/>
      <c r="K660" s="7"/>
      <c r="L660" s="7"/>
      <c r="M660" s="7"/>
      <c r="N660" s="40"/>
      <c r="O660" s="7"/>
      <c r="P660" s="7"/>
      <c r="Q660" s="40"/>
      <c r="R660" s="7">
        <v>2</v>
      </c>
      <c r="S660" s="269">
        <v>12058</v>
      </c>
      <c r="T660" s="269"/>
      <c r="U660" s="60"/>
    </row>
    <row r="661" spans="1:21" s="1" customFormat="1" ht="15" customHeight="1">
      <c r="A661" s="60"/>
      <c r="B661" s="6" t="s">
        <v>2334</v>
      </c>
      <c r="C661" s="268">
        <v>1</v>
      </c>
      <c r="D661" s="268"/>
      <c r="E661" s="7">
        <v>5</v>
      </c>
      <c r="F661" s="40">
        <v>1131</v>
      </c>
      <c r="G661" s="7"/>
      <c r="H661" s="7">
        <v>0</v>
      </c>
      <c r="I661" s="269"/>
      <c r="J661" s="269"/>
      <c r="K661" s="7"/>
      <c r="L661" s="7"/>
      <c r="M661" s="7"/>
      <c r="N661" s="40"/>
      <c r="O661" s="7"/>
      <c r="P661" s="7"/>
      <c r="Q661" s="40"/>
      <c r="R661" s="7">
        <v>1</v>
      </c>
      <c r="S661" s="269">
        <v>1131</v>
      </c>
      <c r="T661" s="269"/>
      <c r="U661" s="60"/>
    </row>
    <row r="662" spans="1:21" s="1" customFormat="1" ht="15" customHeight="1">
      <c r="A662" s="60"/>
      <c r="B662" s="6" t="s">
        <v>2345</v>
      </c>
      <c r="C662" s="268">
        <v>1</v>
      </c>
      <c r="D662" s="268"/>
      <c r="E662" s="7">
        <v>32</v>
      </c>
      <c r="F662" s="40">
        <v>5691</v>
      </c>
      <c r="G662" s="7">
        <v>1</v>
      </c>
      <c r="H662" s="7">
        <v>17</v>
      </c>
      <c r="I662" s="269">
        <v>2297.5499999999997</v>
      </c>
      <c r="J662" s="269"/>
      <c r="K662" s="7"/>
      <c r="L662" s="7"/>
      <c r="M662" s="7"/>
      <c r="N662" s="40"/>
      <c r="O662" s="7"/>
      <c r="P662" s="7"/>
      <c r="Q662" s="40"/>
      <c r="R662" s="7">
        <v>1</v>
      </c>
      <c r="S662" s="269">
        <v>5691</v>
      </c>
      <c r="T662" s="269"/>
      <c r="U662" s="60"/>
    </row>
    <row r="663" spans="1:21" s="1" customFormat="1" ht="15" customHeight="1">
      <c r="A663" s="60"/>
      <c r="B663" s="6" t="s">
        <v>2347</v>
      </c>
      <c r="C663" s="268">
        <v>224</v>
      </c>
      <c r="D663" s="268"/>
      <c r="E663" s="7">
        <v>7037</v>
      </c>
      <c r="F663" s="40">
        <v>1774007</v>
      </c>
      <c r="G663" s="7">
        <v>36</v>
      </c>
      <c r="H663" s="7">
        <v>570</v>
      </c>
      <c r="I663" s="269">
        <v>90779.640000000014</v>
      </c>
      <c r="J663" s="269"/>
      <c r="K663" s="7"/>
      <c r="L663" s="7"/>
      <c r="M663" s="7"/>
      <c r="N663" s="40"/>
      <c r="O663" s="7"/>
      <c r="P663" s="7"/>
      <c r="Q663" s="40"/>
      <c r="R663" s="7">
        <v>224</v>
      </c>
      <c r="S663" s="269">
        <v>1774007</v>
      </c>
      <c r="T663" s="269"/>
      <c r="U663" s="60"/>
    </row>
    <row r="664" spans="1:21" s="1" customFormat="1" ht="15" customHeight="1">
      <c r="A664" s="60"/>
      <c r="B664" s="6" t="s">
        <v>2348</v>
      </c>
      <c r="C664" s="268">
        <v>2396</v>
      </c>
      <c r="D664" s="268"/>
      <c r="E664" s="7">
        <v>72723</v>
      </c>
      <c r="F664" s="40">
        <v>18665776</v>
      </c>
      <c r="G664" s="7">
        <v>426</v>
      </c>
      <c r="H664" s="7">
        <v>3123</v>
      </c>
      <c r="I664" s="269">
        <v>493022.98000000045</v>
      </c>
      <c r="J664" s="269"/>
      <c r="K664" s="7"/>
      <c r="L664" s="7"/>
      <c r="M664" s="7"/>
      <c r="N664" s="40"/>
      <c r="O664" s="7">
        <v>1</v>
      </c>
      <c r="P664" s="7">
        <v>22</v>
      </c>
      <c r="Q664" s="40">
        <v>4316</v>
      </c>
      <c r="R664" s="7">
        <v>2397</v>
      </c>
      <c r="S664" s="269">
        <v>18670092</v>
      </c>
      <c r="T664" s="269"/>
      <c r="U664" s="60"/>
    </row>
    <row r="665" spans="1:21" s="1" customFormat="1" ht="15" customHeight="1">
      <c r="A665" s="60"/>
      <c r="B665" s="6" t="s">
        <v>2349</v>
      </c>
      <c r="C665" s="268">
        <v>4</v>
      </c>
      <c r="D665" s="268"/>
      <c r="E665" s="7">
        <v>42</v>
      </c>
      <c r="F665" s="40">
        <v>9502</v>
      </c>
      <c r="G665" s="7"/>
      <c r="H665" s="7">
        <v>0</v>
      </c>
      <c r="I665" s="269"/>
      <c r="J665" s="269"/>
      <c r="K665" s="7"/>
      <c r="L665" s="7"/>
      <c r="M665" s="7"/>
      <c r="N665" s="40"/>
      <c r="O665" s="7"/>
      <c r="P665" s="7"/>
      <c r="Q665" s="40"/>
      <c r="R665" s="7">
        <v>4</v>
      </c>
      <c r="S665" s="269">
        <v>9502</v>
      </c>
      <c r="T665" s="269"/>
      <c r="U665" s="60"/>
    </row>
    <row r="666" spans="1:21" s="1" customFormat="1" ht="15" customHeight="1">
      <c r="A666" s="60"/>
      <c r="B666" s="6" t="s">
        <v>2350</v>
      </c>
      <c r="C666" s="268">
        <v>3</v>
      </c>
      <c r="D666" s="268"/>
      <c r="E666" s="7">
        <v>56</v>
      </c>
      <c r="F666" s="40">
        <v>11977</v>
      </c>
      <c r="G666" s="7">
        <v>2</v>
      </c>
      <c r="H666" s="7">
        <v>11</v>
      </c>
      <c r="I666" s="269">
        <v>1487.0999999999995</v>
      </c>
      <c r="J666" s="269"/>
      <c r="K666" s="7"/>
      <c r="L666" s="7"/>
      <c r="M666" s="7"/>
      <c r="N666" s="40"/>
      <c r="O666" s="7"/>
      <c r="P666" s="7"/>
      <c r="Q666" s="40"/>
      <c r="R666" s="7">
        <v>3</v>
      </c>
      <c r="S666" s="269">
        <v>11977</v>
      </c>
      <c r="T666" s="269"/>
      <c r="U666" s="60"/>
    </row>
    <row r="667" spans="1:21" s="1" customFormat="1" ht="15" customHeight="1">
      <c r="A667" s="60"/>
      <c r="B667" s="6" t="s">
        <v>2351</v>
      </c>
      <c r="C667" s="268">
        <v>89</v>
      </c>
      <c r="D667" s="268"/>
      <c r="E667" s="7">
        <v>2172</v>
      </c>
      <c r="F667" s="40">
        <v>440081</v>
      </c>
      <c r="G667" s="7">
        <v>70</v>
      </c>
      <c r="H667" s="7">
        <v>904</v>
      </c>
      <c r="I667" s="269">
        <v>152727.94999999998</v>
      </c>
      <c r="J667" s="269"/>
      <c r="K667" s="7"/>
      <c r="L667" s="7"/>
      <c r="M667" s="7"/>
      <c r="N667" s="40"/>
      <c r="O667" s="7"/>
      <c r="P667" s="7"/>
      <c r="Q667" s="40"/>
      <c r="R667" s="7">
        <v>89</v>
      </c>
      <c r="S667" s="269">
        <v>440081</v>
      </c>
      <c r="T667" s="269"/>
      <c r="U667" s="60"/>
    </row>
    <row r="668" spans="1:21" s="1" customFormat="1" ht="15" customHeight="1">
      <c r="A668" s="60"/>
      <c r="B668" s="6" t="s">
        <v>2352</v>
      </c>
      <c r="C668" s="268">
        <v>61</v>
      </c>
      <c r="D668" s="268"/>
      <c r="E668" s="7">
        <v>1442</v>
      </c>
      <c r="F668" s="40">
        <v>288270</v>
      </c>
      <c r="G668" s="7">
        <v>56</v>
      </c>
      <c r="H668" s="7">
        <v>544</v>
      </c>
      <c r="I668" s="269">
        <v>85115.799999999988</v>
      </c>
      <c r="J668" s="269"/>
      <c r="K668" s="7"/>
      <c r="L668" s="7"/>
      <c r="M668" s="7"/>
      <c r="N668" s="40"/>
      <c r="O668" s="7">
        <v>1</v>
      </c>
      <c r="P668" s="7">
        <v>3</v>
      </c>
      <c r="Q668" s="40">
        <v>508</v>
      </c>
      <c r="R668" s="7">
        <v>62</v>
      </c>
      <c r="S668" s="269">
        <v>288778</v>
      </c>
      <c r="T668" s="269"/>
      <c r="U668" s="60"/>
    </row>
    <row r="669" spans="1:21" s="1" customFormat="1" ht="15" customHeight="1">
      <c r="A669" s="60"/>
      <c r="B669" s="6" t="s">
        <v>2353</v>
      </c>
      <c r="C669" s="268">
        <v>113</v>
      </c>
      <c r="D669" s="268"/>
      <c r="E669" s="7">
        <v>2331</v>
      </c>
      <c r="F669" s="40">
        <v>485209</v>
      </c>
      <c r="G669" s="7">
        <v>93</v>
      </c>
      <c r="H669" s="7">
        <v>662</v>
      </c>
      <c r="I669" s="269">
        <v>106499.14999999997</v>
      </c>
      <c r="J669" s="269"/>
      <c r="K669" s="7"/>
      <c r="L669" s="7"/>
      <c r="M669" s="7"/>
      <c r="N669" s="40"/>
      <c r="O669" s="7">
        <v>1</v>
      </c>
      <c r="P669" s="7">
        <v>11</v>
      </c>
      <c r="Q669" s="40">
        <v>1861</v>
      </c>
      <c r="R669" s="7">
        <v>114</v>
      </c>
      <c r="S669" s="269">
        <v>487070</v>
      </c>
      <c r="T669" s="269"/>
      <c r="U669" s="60"/>
    </row>
    <row r="670" spans="1:21" s="1" customFormat="1" ht="15" customHeight="1">
      <c r="A670" s="60"/>
      <c r="B670" s="6" t="s">
        <v>2354</v>
      </c>
      <c r="C670" s="268">
        <v>3</v>
      </c>
      <c r="D670" s="268"/>
      <c r="E670" s="7">
        <v>88</v>
      </c>
      <c r="F670" s="40">
        <v>15900</v>
      </c>
      <c r="G670" s="7">
        <v>2</v>
      </c>
      <c r="H670" s="7">
        <v>44</v>
      </c>
      <c r="I670" s="269">
        <v>5946.1</v>
      </c>
      <c r="J670" s="269"/>
      <c r="K670" s="7"/>
      <c r="L670" s="7"/>
      <c r="M670" s="7"/>
      <c r="N670" s="40"/>
      <c r="O670" s="7"/>
      <c r="P670" s="7"/>
      <c r="Q670" s="40"/>
      <c r="R670" s="7">
        <v>3</v>
      </c>
      <c r="S670" s="269">
        <v>15900</v>
      </c>
      <c r="T670" s="269"/>
      <c r="U670" s="60"/>
    </row>
    <row r="671" spans="1:21" s="1" customFormat="1" ht="15" customHeight="1">
      <c r="A671" s="60"/>
      <c r="B671" s="6" t="s">
        <v>2355</v>
      </c>
      <c r="C671" s="268">
        <v>1122</v>
      </c>
      <c r="D671" s="268"/>
      <c r="E671" s="7">
        <v>20963</v>
      </c>
      <c r="F671" s="40">
        <v>4396520</v>
      </c>
      <c r="G671" s="7">
        <v>483</v>
      </c>
      <c r="H671" s="7">
        <v>4836</v>
      </c>
      <c r="I671" s="269">
        <v>724175.83999999985</v>
      </c>
      <c r="J671" s="269"/>
      <c r="K671" s="7"/>
      <c r="L671" s="7"/>
      <c r="M671" s="7"/>
      <c r="N671" s="40"/>
      <c r="O671" s="7">
        <v>12</v>
      </c>
      <c r="P671" s="7">
        <v>141</v>
      </c>
      <c r="Q671" s="40">
        <v>23854</v>
      </c>
      <c r="R671" s="7">
        <v>1134</v>
      </c>
      <c r="S671" s="269">
        <v>4420374</v>
      </c>
      <c r="T671" s="269"/>
      <c r="U671" s="60"/>
    </row>
    <row r="672" spans="1:21" s="1" customFormat="1" ht="15" customHeight="1">
      <c r="A672" s="60"/>
      <c r="B672" s="6" t="s">
        <v>2356</v>
      </c>
      <c r="C672" s="268">
        <v>67</v>
      </c>
      <c r="D672" s="268"/>
      <c r="E672" s="7">
        <v>1520</v>
      </c>
      <c r="F672" s="40">
        <v>367156</v>
      </c>
      <c r="G672" s="7">
        <v>43</v>
      </c>
      <c r="H672" s="7">
        <v>387</v>
      </c>
      <c r="I672" s="269">
        <v>71636.760000000009</v>
      </c>
      <c r="J672" s="269"/>
      <c r="K672" s="7"/>
      <c r="L672" s="7"/>
      <c r="M672" s="7"/>
      <c r="N672" s="40"/>
      <c r="O672" s="7">
        <v>1</v>
      </c>
      <c r="P672" s="7">
        <v>2</v>
      </c>
      <c r="Q672" s="40">
        <v>395</v>
      </c>
      <c r="R672" s="7">
        <v>68</v>
      </c>
      <c r="S672" s="269">
        <v>367551</v>
      </c>
      <c r="T672" s="269"/>
      <c r="U672" s="60"/>
    </row>
    <row r="673" spans="1:21" s="1" customFormat="1" ht="15" customHeight="1">
      <c r="A673" s="60"/>
      <c r="B673" s="6" t="s">
        <v>2357</v>
      </c>
      <c r="C673" s="268">
        <v>391</v>
      </c>
      <c r="D673" s="268"/>
      <c r="E673" s="7">
        <v>7706</v>
      </c>
      <c r="F673" s="40">
        <v>1896757</v>
      </c>
      <c r="G673" s="7">
        <v>193</v>
      </c>
      <c r="H673" s="7">
        <v>1578</v>
      </c>
      <c r="I673" s="269">
        <v>297938.90000000002</v>
      </c>
      <c r="J673" s="269"/>
      <c r="K673" s="7"/>
      <c r="L673" s="7"/>
      <c r="M673" s="7"/>
      <c r="N673" s="40"/>
      <c r="O673" s="7">
        <v>1</v>
      </c>
      <c r="P673" s="7">
        <v>18</v>
      </c>
      <c r="Q673" s="40">
        <v>3555</v>
      </c>
      <c r="R673" s="7">
        <v>392</v>
      </c>
      <c r="S673" s="269">
        <v>1900312</v>
      </c>
      <c r="T673" s="269"/>
      <c r="U673" s="60"/>
    </row>
    <row r="674" spans="1:21" s="1" customFormat="1" ht="15" customHeight="1">
      <c r="A674" s="60"/>
      <c r="B674" s="6" t="s">
        <v>2358</v>
      </c>
      <c r="C674" s="268">
        <v>7</v>
      </c>
      <c r="D674" s="268"/>
      <c r="E674" s="7">
        <v>186</v>
      </c>
      <c r="F674" s="40">
        <v>34700</v>
      </c>
      <c r="G674" s="7">
        <v>7</v>
      </c>
      <c r="H674" s="7">
        <v>81</v>
      </c>
      <c r="I674" s="269">
        <v>10945.849999999999</v>
      </c>
      <c r="J674" s="269"/>
      <c r="K674" s="7"/>
      <c r="L674" s="7"/>
      <c r="M674" s="7"/>
      <c r="N674" s="40"/>
      <c r="O674" s="7">
        <v>1</v>
      </c>
      <c r="P674" s="7">
        <v>22</v>
      </c>
      <c r="Q674" s="40">
        <v>3722</v>
      </c>
      <c r="R674" s="7">
        <v>8</v>
      </c>
      <c r="S674" s="269">
        <v>38422</v>
      </c>
      <c r="T674" s="269"/>
      <c r="U674" s="60"/>
    </row>
    <row r="675" spans="1:21" s="1" customFormat="1" ht="15" customHeight="1">
      <c r="A675" s="60"/>
      <c r="B675" s="6" t="s">
        <v>2359</v>
      </c>
      <c r="C675" s="268">
        <v>803</v>
      </c>
      <c r="D675" s="268"/>
      <c r="E675" s="7">
        <v>17091</v>
      </c>
      <c r="F675" s="40">
        <v>4104503</v>
      </c>
      <c r="G675" s="7">
        <v>483</v>
      </c>
      <c r="H675" s="7">
        <v>4115</v>
      </c>
      <c r="I675" s="269">
        <v>722674.24000000022</v>
      </c>
      <c r="J675" s="269"/>
      <c r="K675" s="7"/>
      <c r="L675" s="7"/>
      <c r="M675" s="7"/>
      <c r="N675" s="40"/>
      <c r="O675" s="7">
        <v>30</v>
      </c>
      <c r="P675" s="7">
        <v>417</v>
      </c>
      <c r="Q675" s="40">
        <v>81989</v>
      </c>
      <c r="R675" s="7">
        <v>833</v>
      </c>
      <c r="S675" s="269">
        <v>4186492</v>
      </c>
      <c r="T675" s="269"/>
      <c r="U675" s="60"/>
    </row>
    <row r="676" spans="1:21" s="1" customFormat="1" ht="15" customHeight="1">
      <c r="A676" s="60"/>
      <c r="B676" s="6" t="s">
        <v>2360</v>
      </c>
      <c r="C676" s="268">
        <v>555</v>
      </c>
      <c r="D676" s="268"/>
      <c r="E676" s="7">
        <v>10982</v>
      </c>
      <c r="F676" s="40">
        <v>2192185</v>
      </c>
      <c r="G676" s="7">
        <v>325</v>
      </c>
      <c r="H676" s="7">
        <v>3607</v>
      </c>
      <c r="I676" s="269">
        <v>520539.42999999993</v>
      </c>
      <c r="J676" s="269"/>
      <c r="K676" s="7"/>
      <c r="L676" s="7"/>
      <c r="M676" s="7"/>
      <c r="N676" s="40"/>
      <c r="O676" s="7">
        <v>4</v>
      </c>
      <c r="P676" s="7">
        <v>68</v>
      </c>
      <c r="Q676" s="40">
        <v>11503</v>
      </c>
      <c r="R676" s="7">
        <v>559</v>
      </c>
      <c r="S676" s="269">
        <v>2203688</v>
      </c>
      <c r="T676" s="269"/>
      <c r="U676" s="60"/>
    </row>
    <row r="677" spans="1:21" s="1" customFormat="1" ht="15" customHeight="1">
      <c r="A677" s="60"/>
      <c r="B677" s="6" t="s">
        <v>2361</v>
      </c>
      <c r="C677" s="268">
        <v>4387</v>
      </c>
      <c r="D677" s="268"/>
      <c r="E677" s="7">
        <v>99028</v>
      </c>
      <c r="F677" s="40">
        <v>24178297</v>
      </c>
      <c r="G677" s="7">
        <v>1677</v>
      </c>
      <c r="H677" s="7">
        <v>16481</v>
      </c>
      <c r="I677" s="269">
        <v>2652762.0399999991</v>
      </c>
      <c r="J677" s="269"/>
      <c r="K677" s="7"/>
      <c r="L677" s="7"/>
      <c r="M677" s="7"/>
      <c r="N677" s="40"/>
      <c r="O677" s="7">
        <v>9</v>
      </c>
      <c r="P677" s="7">
        <v>141</v>
      </c>
      <c r="Q677" s="40">
        <v>27687</v>
      </c>
      <c r="R677" s="7">
        <v>4396</v>
      </c>
      <c r="S677" s="269">
        <v>24205984</v>
      </c>
      <c r="T677" s="269"/>
      <c r="U677" s="60"/>
    </row>
    <row r="678" spans="1:21" s="1" customFormat="1" ht="15" customHeight="1">
      <c r="A678" s="60"/>
      <c r="B678" s="6" t="s">
        <v>2362</v>
      </c>
      <c r="C678" s="268">
        <v>4</v>
      </c>
      <c r="D678" s="268"/>
      <c r="E678" s="7">
        <v>86</v>
      </c>
      <c r="F678" s="40">
        <v>16814</v>
      </c>
      <c r="G678" s="7">
        <v>3</v>
      </c>
      <c r="H678" s="7">
        <v>29</v>
      </c>
      <c r="I678" s="269">
        <v>3918.6499999999996</v>
      </c>
      <c r="J678" s="269"/>
      <c r="K678" s="7"/>
      <c r="L678" s="7"/>
      <c r="M678" s="7"/>
      <c r="N678" s="40"/>
      <c r="O678" s="7"/>
      <c r="P678" s="7"/>
      <c r="Q678" s="40"/>
      <c r="R678" s="7">
        <v>4</v>
      </c>
      <c r="S678" s="269">
        <v>16814</v>
      </c>
      <c r="T678" s="269"/>
      <c r="U678" s="60"/>
    </row>
    <row r="679" spans="1:21" s="1" customFormat="1" ht="15" customHeight="1">
      <c r="A679" s="60"/>
      <c r="B679" s="6" t="s">
        <v>2363</v>
      </c>
      <c r="C679" s="268">
        <v>14</v>
      </c>
      <c r="D679" s="268"/>
      <c r="E679" s="7">
        <v>279</v>
      </c>
      <c r="F679" s="40">
        <v>55519</v>
      </c>
      <c r="G679" s="7">
        <v>9</v>
      </c>
      <c r="H679" s="7">
        <v>93</v>
      </c>
      <c r="I679" s="269">
        <v>13212.48</v>
      </c>
      <c r="J679" s="269"/>
      <c r="K679" s="7"/>
      <c r="L679" s="7"/>
      <c r="M679" s="7"/>
      <c r="N679" s="40"/>
      <c r="O679" s="7"/>
      <c r="P679" s="7"/>
      <c r="Q679" s="40"/>
      <c r="R679" s="7">
        <v>14</v>
      </c>
      <c r="S679" s="269">
        <v>55519</v>
      </c>
      <c r="T679" s="269"/>
      <c r="U679" s="60"/>
    </row>
    <row r="680" spans="1:21" s="1" customFormat="1" ht="15" customHeight="1">
      <c r="A680" s="60"/>
      <c r="B680" s="6" t="s">
        <v>2365</v>
      </c>
      <c r="C680" s="268">
        <v>24</v>
      </c>
      <c r="D680" s="268"/>
      <c r="E680" s="7">
        <v>566</v>
      </c>
      <c r="F680" s="40">
        <v>128744</v>
      </c>
      <c r="G680" s="7">
        <v>12</v>
      </c>
      <c r="H680" s="7">
        <v>182</v>
      </c>
      <c r="I680" s="269">
        <v>28420.839999999997</v>
      </c>
      <c r="J680" s="269"/>
      <c r="K680" s="7"/>
      <c r="L680" s="7"/>
      <c r="M680" s="7"/>
      <c r="N680" s="40"/>
      <c r="O680" s="7"/>
      <c r="P680" s="7"/>
      <c r="Q680" s="40"/>
      <c r="R680" s="7">
        <v>24</v>
      </c>
      <c r="S680" s="269">
        <v>128744</v>
      </c>
      <c r="T680" s="269"/>
      <c r="U680" s="60"/>
    </row>
    <row r="681" spans="1:21" s="1" customFormat="1" ht="15" customHeight="1">
      <c r="A681" s="60"/>
      <c r="B681" s="6" t="s">
        <v>2366</v>
      </c>
      <c r="C681" s="268">
        <v>91</v>
      </c>
      <c r="D681" s="268"/>
      <c r="E681" s="7">
        <v>1909</v>
      </c>
      <c r="F681" s="40">
        <v>446351</v>
      </c>
      <c r="G681" s="7">
        <v>50</v>
      </c>
      <c r="H681" s="7">
        <v>511</v>
      </c>
      <c r="I681" s="269">
        <v>81259.679999999993</v>
      </c>
      <c r="J681" s="269"/>
      <c r="K681" s="7"/>
      <c r="L681" s="7"/>
      <c r="M681" s="7"/>
      <c r="N681" s="40"/>
      <c r="O681" s="7">
        <v>3</v>
      </c>
      <c r="P681" s="7">
        <v>76</v>
      </c>
      <c r="Q681" s="40">
        <v>14911</v>
      </c>
      <c r="R681" s="7">
        <v>94</v>
      </c>
      <c r="S681" s="269">
        <v>461262</v>
      </c>
      <c r="T681" s="269"/>
      <c r="U681" s="60"/>
    </row>
    <row r="682" spans="1:21" s="1" customFormat="1" ht="15" customHeight="1">
      <c r="A682" s="60"/>
      <c r="B682" s="6" t="s">
        <v>2368</v>
      </c>
      <c r="C682" s="268">
        <v>26195</v>
      </c>
      <c r="D682" s="268"/>
      <c r="E682" s="7">
        <v>435980</v>
      </c>
      <c r="F682" s="40">
        <v>111150782</v>
      </c>
      <c r="G682" s="7">
        <v>3081</v>
      </c>
      <c r="H682" s="7">
        <v>20558</v>
      </c>
      <c r="I682" s="269">
        <v>3393685.0199999996</v>
      </c>
      <c r="J682" s="269"/>
      <c r="K682" s="7"/>
      <c r="L682" s="7"/>
      <c r="M682" s="7"/>
      <c r="N682" s="40"/>
      <c r="O682" s="7">
        <v>15</v>
      </c>
      <c r="P682" s="7">
        <v>204</v>
      </c>
      <c r="Q682" s="40">
        <v>40091</v>
      </c>
      <c r="R682" s="7">
        <v>26210</v>
      </c>
      <c r="S682" s="269">
        <v>111190873</v>
      </c>
      <c r="T682" s="269"/>
      <c r="U682" s="60"/>
    </row>
    <row r="683" spans="1:21" s="1" customFormat="1" ht="15" customHeight="1">
      <c r="A683" s="60"/>
      <c r="B683" s="6" t="s">
        <v>2383</v>
      </c>
      <c r="C683" s="268">
        <v>3</v>
      </c>
      <c r="D683" s="268"/>
      <c r="E683" s="7">
        <v>141</v>
      </c>
      <c r="F683" s="40">
        <v>21146</v>
      </c>
      <c r="G683" s="7">
        <v>2</v>
      </c>
      <c r="H683" s="7">
        <v>48</v>
      </c>
      <c r="I683" s="269">
        <v>4948.2</v>
      </c>
      <c r="J683" s="269"/>
      <c r="K683" s="7"/>
      <c r="L683" s="7"/>
      <c r="M683" s="7"/>
      <c r="N683" s="40"/>
      <c r="O683" s="7"/>
      <c r="P683" s="7"/>
      <c r="Q683" s="40"/>
      <c r="R683" s="7">
        <v>3</v>
      </c>
      <c r="S683" s="269">
        <v>21146</v>
      </c>
      <c r="T683" s="269"/>
      <c r="U683" s="60"/>
    </row>
    <row r="684" spans="1:21" s="1" customFormat="1" ht="15" customHeight="1">
      <c r="A684" s="60"/>
      <c r="B684" s="6" t="s">
        <v>2389</v>
      </c>
      <c r="C684" s="268">
        <v>2</v>
      </c>
      <c r="D684" s="268"/>
      <c r="E684" s="7">
        <v>22</v>
      </c>
      <c r="F684" s="40">
        <v>3832</v>
      </c>
      <c r="G684" s="7"/>
      <c r="H684" s="7">
        <v>0</v>
      </c>
      <c r="I684" s="269"/>
      <c r="J684" s="269"/>
      <c r="K684" s="7"/>
      <c r="L684" s="7"/>
      <c r="M684" s="7"/>
      <c r="N684" s="40"/>
      <c r="O684" s="7"/>
      <c r="P684" s="7"/>
      <c r="Q684" s="40"/>
      <c r="R684" s="7">
        <v>2</v>
      </c>
      <c r="S684" s="269">
        <v>3832</v>
      </c>
      <c r="T684" s="269"/>
      <c r="U684" s="60"/>
    </row>
    <row r="685" spans="1:21" s="1" customFormat="1" ht="15" customHeight="1">
      <c r="A685" s="60"/>
      <c r="B685" s="6" t="s">
        <v>2392</v>
      </c>
      <c r="C685" s="268">
        <v>5</v>
      </c>
      <c r="D685" s="268"/>
      <c r="E685" s="7">
        <v>126</v>
      </c>
      <c r="F685" s="40">
        <v>20098</v>
      </c>
      <c r="G685" s="7">
        <v>5</v>
      </c>
      <c r="H685" s="7">
        <v>26</v>
      </c>
      <c r="I685" s="269">
        <v>2681</v>
      </c>
      <c r="J685" s="269"/>
      <c r="K685" s="7"/>
      <c r="L685" s="7"/>
      <c r="M685" s="7"/>
      <c r="N685" s="40"/>
      <c r="O685" s="7"/>
      <c r="P685" s="7"/>
      <c r="Q685" s="40"/>
      <c r="R685" s="7">
        <v>5</v>
      </c>
      <c r="S685" s="269">
        <v>20098</v>
      </c>
      <c r="T685" s="269"/>
      <c r="U685" s="60"/>
    </row>
    <row r="686" spans="1:21" s="1" customFormat="1" ht="15" customHeight="1">
      <c r="A686" s="60"/>
      <c r="B686" s="6" t="s">
        <v>2393</v>
      </c>
      <c r="C686" s="268">
        <v>10</v>
      </c>
      <c r="D686" s="268"/>
      <c r="E686" s="7">
        <v>296</v>
      </c>
      <c r="F686" s="40">
        <v>43809</v>
      </c>
      <c r="G686" s="7">
        <v>5</v>
      </c>
      <c r="H686" s="7">
        <v>109</v>
      </c>
      <c r="I686" s="269">
        <v>11239</v>
      </c>
      <c r="J686" s="269"/>
      <c r="K686" s="7"/>
      <c r="L686" s="7"/>
      <c r="M686" s="7"/>
      <c r="N686" s="40"/>
      <c r="O686" s="7"/>
      <c r="P686" s="7"/>
      <c r="Q686" s="40"/>
      <c r="R686" s="7">
        <v>10</v>
      </c>
      <c r="S686" s="269">
        <v>43809</v>
      </c>
      <c r="T686" s="269"/>
      <c r="U686" s="60"/>
    </row>
    <row r="687" spans="1:21" s="1" customFormat="1" ht="15" customHeight="1">
      <c r="A687" s="60"/>
      <c r="B687" s="6" t="s">
        <v>2396</v>
      </c>
      <c r="C687" s="268">
        <v>2</v>
      </c>
      <c r="D687" s="268"/>
      <c r="E687" s="7">
        <v>35</v>
      </c>
      <c r="F687" s="40">
        <v>5954</v>
      </c>
      <c r="G687" s="7">
        <v>1</v>
      </c>
      <c r="H687" s="7">
        <v>2</v>
      </c>
      <c r="I687" s="269">
        <v>206.59999999999991</v>
      </c>
      <c r="J687" s="269"/>
      <c r="K687" s="7"/>
      <c r="L687" s="7"/>
      <c r="M687" s="7"/>
      <c r="N687" s="40"/>
      <c r="O687" s="7"/>
      <c r="P687" s="7"/>
      <c r="Q687" s="40"/>
      <c r="R687" s="7">
        <v>2</v>
      </c>
      <c r="S687" s="269">
        <v>5954</v>
      </c>
      <c r="T687" s="269"/>
      <c r="U687" s="60"/>
    </row>
    <row r="688" spans="1:21" s="1" customFormat="1" ht="15" customHeight="1">
      <c r="A688" s="60"/>
      <c r="B688" s="6" t="s">
        <v>2408</v>
      </c>
      <c r="C688" s="268">
        <v>24</v>
      </c>
      <c r="D688" s="268"/>
      <c r="E688" s="7">
        <v>458</v>
      </c>
      <c r="F688" s="40">
        <v>87560</v>
      </c>
      <c r="G688" s="7">
        <v>16</v>
      </c>
      <c r="H688" s="7">
        <v>25</v>
      </c>
      <c r="I688" s="269">
        <v>10053.599999999999</v>
      </c>
      <c r="J688" s="269"/>
      <c r="K688" s="7"/>
      <c r="L688" s="7"/>
      <c r="M688" s="7"/>
      <c r="N688" s="40"/>
      <c r="O688" s="7">
        <v>1</v>
      </c>
      <c r="P688" s="7">
        <v>18</v>
      </c>
      <c r="Q688" s="40">
        <v>2342</v>
      </c>
      <c r="R688" s="7">
        <v>25</v>
      </c>
      <c r="S688" s="269">
        <v>89902</v>
      </c>
      <c r="T688" s="269"/>
      <c r="U688" s="60"/>
    </row>
    <row r="689" spans="1:21" s="1" customFormat="1" ht="15" customHeight="1">
      <c r="A689" s="60"/>
      <c r="B689" s="6" t="s">
        <v>2410</v>
      </c>
      <c r="C689" s="268">
        <v>199</v>
      </c>
      <c r="D689" s="268"/>
      <c r="E689" s="7">
        <v>4029</v>
      </c>
      <c r="F689" s="40">
        <v>775597</v>
      </c>
      <c r="G689" s="7">
        <v>127</v>
      </c>
      <c r="H689" s="7">
        <v>248</v>
      </c>
      <c r="I689" s="269">
        <v>96511.200000000012</v>
      </c>
      <c r="J689" s="269"/>
      <c r="K689" s="7"/>
      <c r="L689" s="7"/>
      <c r="M689" s="7"/>
      <c r="N689" s="40"/>
      <c r="O689" s="7">
        <v>2</v>
      </c>
      <c r="P689" s="7">
        <v>34</v>
      </c>
      <c r="Q689" s="40">
        <v>5103</v>
      </c>
      <c r="R689" s="7">
        <v>201</v>
      </c>
      <c r="S689" s="269">
        <v>780700</v>
      </c>
      <c r="T689" s="269"/>
      <c r="U689" s="60"/>
    </row>
    <row r="690" spans="1:21" s="1" customFormat="1" ht="15" customHeight="1">
      <c r="A690" s="60"/>
      <c r="B690" s="6" t="s">
        <v>2411</v>
      </c>
      <c r="C690" s="268">
        <v>7</v>
      </c>
      <c r="D690" s="268"/>
      <c r="E690" s="7">
        <v>141</v>
      </c>
      <c r="F690" s="40">
        <v>27371</v>
      </c>
      <c r="G690" s="7">
        <v>5</v>
      </c>
      <c r="H690" s="7">
        <v>5</v>
      </c>
      <c r="I690" s="269">
        <v>2972</v>
      </c>
      <c r="J690" s="269"/>
      <c r="K690" s="7"/>
      <c r="L690" s="7"/>
      <c r="M690" s="7"/>
      <c r="N690" s="40"/>
      <c r="O690" s="7"/>
      <c r="P690" s="7"/>
      <c r="Q690" s="40"/>
      <c r="R690" s="7">
        <v>7</v>
      </c>
      <c r="S690" s="269">
        <v>27371</v>
      </c>
      <c r="T690" s="269"/>
      <c r="U690" s="60"/>
    </row>
    <row r="691" spans="1:21" s="1" customFormat="1" ht="15" customHeight="1">
      <c r="A691" s="60"/>
      <c r="B691" s="6" t="s">
        <v>2412</v>
      </c>
      <c r="C691" s="268">
        <v>7</v>
      </c>
      <c r="D691" s="268"/>
      <c r="E691" s="7">
        <v>45</v>
      </c>
      <c r="F691" s="40">
        <v>7838</v>
      </c>
      <c r="G691" s="7"/>
      <c r="H691" s="7">
        <v>0</v>
      </c>
      <c r="I691" s="269"/>
      <c r="J691" s="269"/>
      <c r="K691" s="7"/>
      <c r="L691" s="7"/>
      <c r="M691" s="7"/>
      <c r="N691" s="40"/>
      <c r="O691" s="7">
        <v>2</v>
      </c>
      <c r="P691" s="7">
        <v>8</v>
      </c>
      <c r="Q691" s="40">
        <v>1041</v>
      </c>
      <c r="R691" s="7">
        <v>9</v>
      </c>
      <c r="S691" s="269">
        <v>8879</v>
      </c>
      <c r="T691" s="269"/>
      <c r="U691" s="60"/>
    </row>
    <row r="692" spans="1:21" s="1" customFormat="1" ht="15" customHeight="1">
      <c r="A692" s="60"/>
      <c r="B692" s="6" t="s">
        <v>2414</v>
      </c>
      <c r="C692" s="268">
        <v>1</v>
      </c>
      <c r="D692" s="268"/>
      <c r="E692" s="7">
        <v>3</v>
      </c>
      <c r="F692" s="40">
        <v>523</v>
      </c>
      <c r="G692" s="7"/>
      <c r="H692" s="7">
        <v>0</v>
      </c>
      <c r="I692" s="269"/>
      <c r="J692" s="269"/>
      <c r="K692" s="7"/>
      <c r="L692" s="7"/>
      <c r="M692" s="7"/>
      <c r="N692" s="40"/>
      <c r="O692" s="7"/>
      <c r="P692" s="7"/>
      <c r="Q692" s="40"/>
      <c r="R692" s="7">
        <v>1</v>
      </c>
      <c r="S692" s="269">
        <v>523</v>
      </c>
      <c r="T692" s="269"/>
      <c r="U692" s="60"/>
    </row>
    <row r="693" spans="1:21" s="1" customFormat="1" ht="15" customHeight="1">
      <c r="A693" s="60"/>
      <c r="B693" s="6" t="s">
        <v>2429</v>
      </c>
      <c r="C693" s="268">
        <v>1</v>
      </c>
      <c r="D693" s="268"/>
      <c r="E693" s="7">
        <v>3</v>
      </c>
      <c r="F693" s="40">
        <v>523</v>
      </c>
      <c r="G693" s="7"/>
      <c r="H693" s="7">
        <v>0</v>
      </c>
      <c r="I693" s="269"/>
      <c r="J693" s="269"/>
      <c r="K693" s="7"/>
      <c r="L693" s="7"/>
      <c r="M693" s="7"/>
      <c r="N693" s="40"/>
      <c r="O693" s="7"/>
      <c r="P693" s="7"/>
      <c r="Q693" s="40"/>
      <c r="R693" s="7">
        <v>1</v>
      </c>
      <c r="S693" s="269">
        <v>523</v>
      </c>
      <c r="T693" s="269"/>
      <c r="U693" s="60"/>
    </row>
    <row r="694" spans="1:21" s="1" customFormat="1" ht="15" customHeight="1">
      <c r="A694" s="60"/>
      <c r="B694" s="6" t="s">
        <v>2444</v>
      </c>
      <c r="C694" s="268">
        <v>3</v>
      </c>
      <c r="D694" s="268"/>
      <c r="E694" s="7">
        <v>86</v>
      </c>
      <c r="F694" s="40">
        <v>12278</v>
      </c>
      <c r="G694" s="7">
        <v>2</v>
      </c>
      <c r="H694" s="7">
        <v>38</v>
      </c>
      <c r="I694" s="269">
        <v>3918.2</v>
      </c>
      <c r="J694" s="269"/>
      <c r="K694" s="7"/>
      <c r="L694" s="7"/>
      <c r="M694" s="7"/>
      <c r="N694" s="40"/>
      <c r="O694" s="7"/>
      <c r="P694" s="7"/>
      <c r="Q694" s="40"/>
      <c r="R694" s="7">
        <v>3</v>
      </c>
      <c r="S694" s="269">
        <v>12278</v>
      </c>
      <c r="T694" s="269"/>
      <c r="U694" s="60"/>
    </row>
    <row r="695" spans="1:21" s="1" customFormat="1" ht="15" customHeight="1">
      <c r="A695" s="60"/>
      <c r="B695" s="6" t="s">
        <v>2445</v>
      </c>
      <c r="C695" s="268">
        <v>6</v>
      </c>
      <c r="D695" s="268"/>
      <c r="E695" s="7">
        <v>135</v>
      </c>
      <c r="F695" s="40">
        <v>24644</v>
      </c>
      <c r="G695" s="7">
        <v>2</v>
      </c>
      <c r="H695" s="7">
        <v>23</v>
      </c>
      <c r="I695" s="269">
        <v>2371.1999999999998</v>
      </c>
      <c r="J695" s="269"/>
      <c r="K695" s="7"/>
      <c r="L695" s="7"/>
      <c r="M695" s="7"/>
      <c r="N695" s="40"/>
      <c r="O695" s="7"/>
      <c r="P695" s="7"/>
      <c r="Q695" s="40"/>
      <c r="R695" s="7">
        <v>6</v>
      </c>
      <c r="S695" s="269">
        <v>24644</v>
      </c>
      <c r="T695" s="269"/>
      <c r="U695" s="60"/>
    </row>
    <row r="696" spans="1:21" s="1" customFormat="1" ht="15" customHeight="1">
      <c r="A696" s="60"/>
      <c r="B696" s="6" t="s">
        <v>2446</v>
      </c>
      <c r="C696" s="268">
        <v>1</v>
      </c>
      <c r="D696" s="268"/>
      <c r="E696" s="7">
        <v>18</v>
      </c>
      <c r="F696" s="40">
        <v>4040</v>
      </c>
      <c r="G696" s="7"/>
      <c r="H696" s="7">
        <v>0</v>
      </c>
      <c r="I696" s="269"/>
      <c r="J696" s="269"/>
      <c r="K696" s="7"/>
      <c r="L696" s="7"/>
      <c r="M696" s="7"/>
      <c r="N696" s="40"/>
      <c r="O696" s="7"/>
      <c r="P696" s="7"/>
      <c r="Q696" s="40"/>
      <c r="R696" s="7">
        <v>1</v>
      </c>
      <c r="S696" s="269">
        <v>4040</v>
      </c>
      <c r="T696" s="269"/>
      <c r="U696" s="60"/>
    </row>
    <row r="697" spans="1:21" s="1" customFormat="1" ht="15" customHeight="1">
      <c r="A697" s="60"/>
      <c r="B697" s="6" t="s">
        <v>2508</v>
      </c>
      <c r="C697" s="268">
        <v>5</v>
      </c>
      <c r="D697" s="268"/>
      <c r="E697" s="7">
        <v>52</v>
      </c>
      <c r="F697" s="40">
        <v>9058</v>
      </c>
      <c r="G697" s="7"/>
      <c r="H697" s="7">
        <v>0</v>
      </c>
      <c r="I697" s="269"/>
      <c r="J697" s="269"/>
      <c r="K697" s="7"/>
      <c r="L697" s="7"/>
      <c r="M697" s="7"/>
      <c r="N697" s="40"/>
      <c r="O697" s="7"/>
      <c r="P697" s="7"/>
      <c r="Q697" s="40"/>
      <c r="R697" s="7">
        <v>5</v>
      </c>
      <c r="S697" s="269">
        <v>9058</v>
      </c>
      <c r="T697" s="269"/>
      <c r="U697" s="60"/>
    </row>
    <row r="698" spans="1:21" s="1" customFormat="1" ht="15" customHeight="1">
      <c r="A698" s="60"/>
      <c r="B698" s="6" t="s">
        <v>2511</v>
      </c>
      <c r="C698" s="268">
        <v>2</v>
      </c>
      <c r="D698" s="268"/>
      <c r="E698" s="7">
        <v>61</v>
      </c>
      <c r="F698" s="40">
        <v>7995</v>
      </c>
      <c r="G698" s="7">
        <v>1</v>
      </c>
      <c r="H698" s="7">
        <v>37</v>
      </c>
      <c r="I698" s="269">
        <v>3814.6</v>
      </c>
      <c r="J698" s="269"/>
      <c r="K698" s="7"/>
      <c r="L698" s="7"/>
      <c r="M698" s="7"/>
      <c r="N698" s="40"/>
      <c r="O698" s="7"/>
      <c r="P698" s="7"/>
      <c r="Q698" s="40"/>
      <c r="R698" s="7">
        <v>2</v>
      </c>
      <c r="S698" s="269">
        <v>7995</v>
      </c>
      <c r="T698" s="269"/>
      <c r="U698" s="60"/>
    </row>
    <row r="699" spans="1:21" s="1" customFormat="1" ht="15" customHeight="1">
      <c r="A699" s="60"/>
      <c r="B699" s="6" t="s">
        <v>2512</v>
      </c>
      <c r="C699" s="268">
        <v>1</v>
      </c>
      <c r="D699" s="268"/>
      <c r="E699" s="7">
        <v>8</v>
      </c>
      <c r="F699" s="40">
        <v>1393</v>
      </c>
      <c r="G699" s="7"/>
      <c r="H699" s="7">
        <v>0</v>
      </c>
      <c r="I699" s="269"/>
      <c r="J699" s="269"/>
      <c r="K699" s="7"/>
      <c r="L699" s="7"/>
      <c r="M699" s="7"/>
      <c r="N699" s="40"/>
      <c r="O699" s="7"/>
      <c r="P699" s="7"/>
      <c r="Q699" s="40"/>
      <c r="R699" s="7">
        <v>1</v>
      </c>
      <c r="S699" s="269">
        <v>1393</v>
      </c>
      <c r="T699" s="269"/>
      <c r="U699" s="60"/>
    </row>
    <row r="700" spans="1:21" s="1" customFormat="1" ht="15" customHeight="1">
      <c r="A700" s="60"/>
      <c r="B700" s="6" t="s">
        <v>2523</v>
      </c>
      <c r="C700" s="268">
        <v>1</v>
      </c>
      <c r="D700" s="268"/>
      <c r="E700" s="7">
        <v>23</v>
      </c>
      <c r="F700" s="40">
        <v>4825</v>
      </c>
      <c r="G700" s="7">
        <v>1</v>
      </c>
      <c r="H700" s="7">
        <v>3</v>
      </c>
      <c r="I700" s="269">
        <v>1341.6</v>
      </c>
      <c r="J700" s="269"/>
      <c r="K700" s="7"/>
      <c r="L700" s="7"/>
      <c r="M700" s="7"/>
      <c r="N700" s="40"/>
      <c r="O700" s="7"/>
      <c r="P700" s="7"/>
      <c r="Q700" s="40"/>
      <c r="R700" s="7">
        <v>1</v>
      </c>
      <c r="S700" s="269">
        <v>4825</v>
      </c>
      <c r="T700" s="269"/>
      <c r="U700" s="60"/>
    </row>
    <row r="701" spans="1:21" s="1" customFormat="1" ht="15" customHeight="1">
      <c r="A701" s="60"/>
      <c r="B701" s="6" t="s">
        <v>2524</v>
      </c>
      <c r="C701" s="268">
        <v>4</v>
      </c>
      <c r="D701" s="268"/>
      <c r="E701" s="7">
        <v>117</v>
      </c>
      <c r="F701" s="40">
        <v>36545</v>
      </c>
      <c r="G701" s="7">
        <v>2</v>
      </c>
      <c r="H701" s="7">
        <v>52</v>
      </c>
      <c r="I701" s="269">
        <v>25224.2</v>
      </c>
      <c r="J701" s="269"/>
      <c r="K701" s="7"/>
      <c r="L701" s="7"/>
      <c r="M701" s="7"/>
      <c r="N701" s="40"/>
      <c r="O701" s="7"/>
      <c r="P701" s="7"/>
      <c r="Q701" s="40"/>
      <c r="R701" s="7">
        <v>4</v>
      </c>
      <c r="S701" s="269">
        <v>36545</v>
      </c>
      <c r="T701" s="269"/>
      <c r="U701" s="60"/>
    </row>
    <row r="702" spans="1:21" s="1" customFormat="1" ht="15" customHeight="1">
      <c r="A702" s="60"/>
      <c r="B702" s="6" t="s">
        <v>2526</v>
      </c>
      <c r="C702" s="268">
        <v>1</v>
      </c>
      <c r="D702" s="268"/>
      <c r="E702" s="7">
        <v>22</v>
      </c>
      <c r="F702" s="40">
        <v>3690</v>
      </c>
      <c r="G702" s="7">
        <v>1</v>
      </c>
      <c r="H702" s="7">
        <v>2</v>
      </c>
      <c r="I702" s="269">
        <v>206.59999999999991</v>
      </c>
      <c r="J702" s="269"/>
      <c r="K702" s="7"/>
      <c r="L702" s="7"/>
      <c r="M702" s="7"/>
      <c r="N702" s="40"/>
      <c r="O702" s="7"/>
      <c r="P702" s="7"/>
      <c r="Q702" s="40"/>
      <c r="R702" s="7">
        <v>1</v>
      </c>
      <c r="S702" s="269">
        <v>3690</v>
      </c>
      <c r="T702" s="269"/>
      <c r="U702" s="60"/>
    </row>
    <row r="703" spans="1:21" s="1" customFormat="1" ht="15" customHeight="1">
      <c r="A703" s="60"/>
      <c r="B703" s="6" t="s">
        <v>2527</v>
      </c>
      <c r="C703" s="268">
        <v>1</v>
      </c>
      <c r="D703" s="268"/>
      <c r="E703" s="7">
        <v>11</v>
      </c>
      <c r="F703" s="40">
        <v>1916</v>
      </c>
      <c r="G703" s="7"/>
      <c r="H703" s="7">
        <v>0</v>
      </c>
      <c r="I703" s="269"/>
      <c r="J703" s="269"/>
      <c r="K703" s="7"/>
      <c r="L703" s="7"/>
      <c r="M703" s="7"/>
      <c r="N703" s="40"/>
      <c r="O703" s="7"/>
      <c r="P703" s="7"/>
      <c r="Q703" s="40"/>
      <c r="R703" s="7">
        <v>1</v>
      </c>
      <c r="S703" s="269">
        <v>1916</v>
      </c>
      <c r="T703" s="269"/>
      <c r="U703" s="60"/>
    </row>
    <row r="704" spans="1:21" s="1" customFormat="1" ht="15" customHeight="1">
      <c r="A704" s="60"/>
      <c r="B704" s="6" t="s">
        <v>2529</v>
      </c>
      <c r="C704" s="268">
        <v>1</v>
      </c>
      <c r="D704" s="268"/>
      <c r="E704" s="7">
        <v>18</v>
      </c>
      <c r="F704" s="40">
        <v>3135</v>
      </c>
      <c r="G704" s="7"/>
      <c r="H704" s="7">
        <v>0</v>
      </c>
      <c r="I704" s="269"/>
      <c r="J704" s="269"/>
      <c r="K704" s="7"/>
      <c r="L704" s="7"/>
      <c r="M704" s="7"/>
      <c r="N704" s="40"/>
      <c r="O704" s="7"/>
      <c r="P704" s="7"/>
      <c r="Q704" s="40"/>
      <c r="R704" s="7">
        <v>1</v>
      </c>
      <c r="S704" s="269">
        <v>3135</v>
      </c>
      <c r="T704" s="269"/>
      <c r="U704" s="60"/>
    </row>
    <row r="705" spans="1:21" s="1" customFormat="1" ht="15" customHeight="1">
      <c r="A705" s="60"/>
      <c r="B705" s="6" t="s">
        <v>2534</v>
      </c>
      <c r="C705" s="268">
        <v>6</v>
      </c>
      <c r="D705" s="268"/>
      <c r="E705" s="7">
        <v>105</v>
      </c>
      <c r="F705" s="40">
        <v>17791</v>
      </c>
      <c r="G705" s="7">
        <v>2</v>
      </c>
      <c r="H705" s="7">
        <v>7</v>
      </c>
      <c r="I705" s="269">
        <v>722.19999999999982</v>
      </c>
      <c r="J705" s="269"/>
      <c r="K705" s="7"/>
      <c r="L705" s="7"/>
      <c r="M705" s="7"/>
      <c r="N705" s="40"/>
      <c r="O705" s="7"/>
      <c r="P705" s="7"/>
      <c r="Q705" s="40"/>
      <c r="R705" s="7">
        <v>6</v>
      </c>
      <c r="S705" s="269">
        <v>17791</v>
      </c>
      <c r="T705" s="269"/>
      <c r="U705" s="60"/>
    </row>
    <row r="706" spans="1:21" s="1" customFormat="1" ht="15" customHeight="1">
      <c r="A706" s="60"/>
      <c r="B706" s="6" t="s">
        <v>2536</v>
      </c>
      <c r="C706" s="268">
        <v>57</v>
      </c>
      <c r="D706" s="268"/>
      <c r="E706" s="7">
        <v>1661</v>
      </c>
      <c r="F706" s="40">
        <v>360387</v>
      </c>
      <c r="G706" s="7">
        <v>17</v>
      </c>
      <c r="H706" s="7">
        <v>228</v>
      </c>
      <c r="I706" s="269">
        <v>31596.699999999997</v>
      </c>
      <c r="J706" s="269"/>
      <c r="K706" s="7"/>
      <c r="L706" s="7"/>
      <c r="M706" s="7"/>
      <c r="N706" s="40"/>
      <c r="O706" s="7">
        <v>2</v>
      </c>
      <c r="P706" s="7">
        <v>3</v>
      </c>
      <c r="Q706" s="40">
        <v>516</v>
      </c>
      <c r="R706" s="7">
        <v>59</v>
      </c>
      <c r="S706" s="269">
        <v>360903</v>
      </c>
      <c r="T706" s="269"/>
      <c r="U706" s="60"/>
    </row>
    <row r="707" spans="1:21" s="1" customFormat="1" ht="15" customHeight="1">
      <c r="A707" s="60"/>
      <c r="B707" s="6" t="s">
        <v>2537</v>
      </c>
      <c r="C707" s="268">
        <v>87</v>
      </c>
      <c r="D707" s="268"/>
      <c r="E707" s="7">
        <v>2126</v>
      </c>
      <c r="F707" s="40">
        <v>478150</v>
      </c>
      <c r="G707" s="7">
        <v>24</v>
      </c>
      <c r="H707" s="7">
        <v>124</v>
      </c>
      <c r="I707" s="269">
        <v>17977.399999999994</v>
      </c>
      <c r="J707" s="269"/>
      <c r="K707" s="7"/>
      <c r="L707" s="7"/>
      <c r="M707" s="7"/>
      <c r="N707" s="40"/>
      <c r="O707" s="7">
        <v>5</v>
      </c>
      <c r="P707" s="7">
        <v>5</v>
      </c>
      <c r="Q707" s="40">
        <v>860</v>
      </c>
      <c r="R707" s="7">
        <v>92</v>
      </c>
      <c r="S707" s="269">
        <v>479010</v>
      </c>
      <c r="T707" s="269"/>
      <c r="U707" s="60"/>
    </row>
    <row r="708" spans="1:21" s="1" customFormat="1" ht="15" customHeight="1">
      <c r="A708" s="60"/>
      <c r="B708" s="6" t="s">
        <v>2538</v>
      </c>
      <c r="C708" s="268">
        <v>336</v>
      </c>
      <c r="D708" s="268"/>
      <c r="E708" s="7">
        <v>9321</v>
      </c>
      <c r="F708" s="40">
        <v>2064651</v>
      </c>
      <c r="G708" s="7">
        <v>119</v>
      </c>
      <c r="H708" s="7">
        <v>952</v>
      </c>
      <c r="I708" s="269">
        <v>144414.90000000002</v>
      </c>
      <c r="J708" s="269"/>
      <c r="K708" s="7"/>
      <c r="L708" s="7"/>
      <c r="M708" s="7"/>
      <c r="N708" s="40"/>
      <c r="O708" s="7">
        <v>13</v>
      </c>
      <c r="P708" s="7">
        <v>14</v>
      </c>
      <c r="Q708" s="40">
        <v>2408</v>
      </c>
      <c r="R708" s="7">
        <v>349</v>
      </c>
      <c r="S708" s="269">
        <v>2067059</v>
      </c>
      <c r="T708" s="269"/>
      <c r="U708" s="60"/>
    </row>
    <row r="709" spans="1:21" s="1" customFormat="1" ht="15" customHeight="1">
      <c r="A709" s="60"/>
      <c r="B709" s="6" t="s">
        <v>2539</v>
      </c>
      <c r="C709" s="268">
        <v>338</v>
      </c>
      <c r="D709" s="268"/>
      <c r="E709" s="7">
        <v>14630</v>
      </c>
      <c r="F709" s="40">
        <v>2787227</v>
      </c>
      <c r="G709" s="7">
        <v>124</v>
      </c>
      <c r="H709" s="7">
        <v>6399</v>
      </c>
      <c r="I709" s="269">
        <v>894733.4</v>
      </c>
      <c r="J709" s="269"/>
      <c r="K709" s="7"/>
      <c r="L709" s="7"/>
      <c r="M709" s="7"/>
      <c r="N709" s="40"/>
      <c r="O709" s="7">
        <v>9</v>
      </c>
      <c r="P709" s="7">
        <v>322</v>
      </c>
      <c r="Q709" s="40">
        <v>55439</v>
      </c>
      <c r="R709" s="7">
        <v>347</v>
      </c>
      <c r="S709" s="269">
        <v>2842666</v>
      </c>
      <c r="T709" s="269"/>
      <c r="U709" s="60"/>
    </row>
    <row r="710" spans="1:21" s="1" customFormat="1" ht="15" customHeight="1">
      <c r="A710" s="60"/>
      <c r="B710" s="6" t="s">
        <v>2540</v>
      </c>
      <c r="C710" s="268">
        <v>651</v>
      </c>
      <c r="D710" s="268"/>
      <c r="E710" s="7">
        <v>10580</v>
      </c>
      <c r="F710" s="40">
        <v>2514650</v>
      </c>
      <c r="G710" s="7">
        <v>64</v>
      </c>
      <c r="H710" s="7">
        <v>1057</v>
      </c>
      <c r="I710" s="269">
        <v>176888.39999999997</v>
      </c>
      <c r="J710" s="269"/>
      <c r="K710" s="7"/>
      <c r="L710" s="7"/>
      <c r="M710" s="7"/>
      <c r="N710" s="40"/>
      <c r="O710" s="7">
        <v>87</v>
      </c>
      <c r="P710" s="7">
        <v>110</v>
      </c>
      <c r="Q710" s="40">
        <v>19019</v>
      </c>
      <c r="R710" s="7">
        <v>738</v>
      </c>
      <c r="S710" s="269">
        <v>2533669</v>
      </c>
      <c r="T710" s="269"/>
      <c r="U710" s="60"/>
    </row>
    <row r="711" spans="1:21" s="1" customFormat="1" ht="15" customHeight="1">
      <c r="A711" s="60"/>
      <c r="B711" s="6" t="s">
        <v>2541</v>
      </c>
      <c r="C711" s="268">
        <v>1791</v>
      </c>
      <c r="D711" s="268"/>
      <c r="E711" s="7">
        <v>44915</v>
      </c>
      <c r="F711" s="40">
        <v>10026872</v>
      </c>
      <c r="G711" s="7">
        <v>445</v>
      </c>
      <c r="H711" s="7">
        <v>3492</v>
      </c>
      <c r="I711" s="269">
        <v>501994.5</v>
      </c>
      <c r="J711" s="269"/>
      <c r="K711" s="7"/>
      <c r="L711" s="7"/>
      <c r="M711" s="7"/>
      <c r="N711" s="40"/>
      <c r="O711" s="7">
        <v>8</v>
      </c>
      <c r="P711" s="7">
        <v>9</v>
      </c>
      <c r="Q711" s="40">
        <v>1548</v>
      </c>
      <c r="R711" s="7">
        <v>1799</v>
      </c>
      <c r="S711" s="269">
        <v>10028420</v>
      </c>
      <c r="T711" s="269"/>
      <c r="U711" s="60"/>
    </row>
    <row r="712" spans="1:21" s="1" customFormat="1" ht="15" customHeight="1">
      <c r="A712" s="60"/>
      <c r="B712" s="6" t="s">
        <v>2542</v>
      </c>
      <c r="C712" s="268">
        <v>264</v>
      </c>
      <c r="D712" s="268"/>
      <c r="E712" s="7">
        <v>2431</v>
      </c>
      <c r="F712" s="40">
        <v>608777</v>
      </c>
      <c r="G712" s="7">
        <v>1</v>
      </c>
      <c r="H712" s="7">
        <v>5</v>
      </c>
      <c r="I712" s="269">
        <v>7194.1</v>
      </c>
      <c r="J712" s="269"/>
      <c r="K712" s="7"/>
      <c r="L712" s="7"/>
      <c r="M712" s="7"/>
      <c r="N712" s="40"/>
      <c r="O712" s="7">
        <v>122</v>
      </c>
      <c r="P712" s="7">
        <v>207</v>
      </c>
      <c r="Q712" s="40">
        <v>36469</v>
      </c>
      <c r="R712" s="7">
        <v>386</v>
      </c>
      <c r="S712" s="269">
        <v>645246</v>
      </c>
      <c r="T712" s="269"/>
      <c r="U712" s="60"/>
    </row>
    <row r="713" spans="1:21" s="1" customFormat="1" ht="15" customHeight="1">
      <c r="A713" s="60"/>
      <c r="B713" s="6" t="s">
        <v>2543</v>
      </c>
      <c r="C713" s="268">
        <v>217</v>
      </c>
      <c r="D713" s="268"/>
      <c r="E713" s="7">
        <v>7188</v>
      </c>
      <c r="F713" s="40">
        <v>1431458</v>
      </c>
      <c r="G713" s="7">
        <v>61</v>
      </c>
      <c r="H713" s="7">
        <v>2357</v>
      </c>
      <c r="I713" s="269">
        <v>343730.1</v>
      </c>
      <c r="J713" s="269"/>
      <c r="K713" s="7"/>
      <c r="L713" s="7"/>
      <c r="M713" s="7"/>
      <c r="N713" s="40"/>
      <c r="O713" s="7">
        <v>13</v>
      </c>
      <c r="P713" s="7">
        <v>410</v>
      </c>
      <c r="Q713" s="40">
        <v>70590</v>
      </c>
      <c r="R713" s="7">
        <v>230</v>
      </c>
      <c r="S713" s="269">
        <v>1502048</v>
      </c>
      <c r="T713" s="269"/>
      <c r="U713" s="60"/>
    </row>
    <row r="714" spans="1:21" s="1" customFormat="1" ht="15" customHeight="1">
      <c r="A714" s="60"/>
      <c r="B714" s="6" t="s">
        <v>2544</v>
      </c>
      <c r="C714" s="268">
        <v>27</v>
      </c>
      <c r="D714" s="268"/>
      <c r="E714" s="7">
        <v>225</v>
      </c>
      <c r="F714" s="40">
        <v>50010</v>
      </c>
      <c r="G714" s="7"/>
      <c r="H714" s="7">
        <v>0</v>
      </c>
      <c r="I714" s="269"/>
      <c r="J714" s="269"/>
      <c r="K714" s="7"/>
      <c r="L714" s="7"/>
      <c r="M714" s="7"/>
      <c r="N714" s="40"/>
      <c r="O714" s="7"/>
      <c r="P714" s="7"/>
      <c r="Q714" s="40"/>
      <c r="R714" s="7">
        <v>27</v>
      </c>
      <c r="S714" s="269">
        <v>50010</v>
      </c>
      <c r="T714" s="269"/>
      <c r="U714" s="60"/>
    </row>
    <row r="715" spans="1:21" s="1" customFormat="1" ht="15" customHeight="1">
      <c r="A715" s="60"/>
      <c r="B715" s="6" t="s">
        <v>2550</v>
      </c>
      <c r="C715" s="268">
        <v>3</v>
      </c>
      <c r="D715" s="268"/>
      <c r="E715" s="7">
        <v>58</v>
      </c>
      <c r="F715" s="40">
        <v>9215</v>
      </c>
      <c r="G715" s="7">
        <v>1</v>
      </c>
      <c r="H715" s="7">
        <v>20</v>
      </c>
      <c r="I715" s="269">
        <v>2061.6</v>
      </c>
      <c r="J715" s="269"/>
      <c r="K715" s="7"/>
      <c r="L715" s="7"/>
      <c r="M715" s="7"/>
      <c r="N715" s="40"/>
      <c r="O715" s="7"/>
      <c r="P715" s="7"/>
      <c r="Q715" s="40"/>
      <c r="R715" s="7">
        <v>3</v>
      </c>
      <c r="S715" s="269">
        <v>9215</v>
      </c>
      <c r="T715" s="269"/>
      <c r="U715" s="60"/>
    </row>
    <row r="716" spans="1:21" s="1" customFormat="1" ht="15" customHeight="1">
      <c r="A716" s="60"/>
      <c r="B716" s="6" t="s">
        <v>2551</v>
      </c>
      <c r="C716" s="268">
        <v>7</v>
      </c>
      <c r="D716" s="268"/>
      <c r="E716" s="7">
        <v>204</v>
      </c>
      <c r="F716" s="40">
        <v>34470</v>
      </c>
      <c r="G716" s="7">
        <v>3</v>
      </c>
      <c r="H716" s="7">
        <v>93</v>
      </c>
      <c r="I716" s="269">
        <v>15136.8</v>
      </c>
      <c r="J716" s="269"/>
      <c r="K716" s="7"/>
      <c r="L716" s="7"/>
      <c r="M716" s="7"/>
      <c r="N716" s="40"/>
      <c r="O716" s="7"/>
      <c r="P716" s="7"/>
      <c r="Q716" s="40"/>
      <c r="R716" s="7">
        <v>7</v>
      </c>
      <c r="S716" s="269">
        <v>34470</v>
      </c>
      <c r="T716" s="269"/>
      <c r="U716" s="60"/>
    </row>
    <row r="717" spans="1:21" s="1" customFormat="1" ht="15" customHeight="1">
      <c r="A717" s="60"/>
      <c r="B717" s="6" t="s">
        <v>2558</v>
      </c>
      <c r="C717" s="268">
        <v>3</v>
      </c>
      <c r="D717" s="268"/>
      <c r="E717" s="7">
        <v>76</v>
      </c>
      <c r="F717" s="40">
        <v>14342</v>
      </c>
      <c r="G717" s="7">
        <v>2</v>
      </c>
      <c r="H717" s="7">
        <v>32</v>
      </c>
      <c r="I717" s="269">
        <v>6678.2</v>
      </c>
      <c r="J717" s="269"/>
      <c r="K717" s="7"/>
      <c r="L717" s="7"/>
      <c r="M717" s="7"/>
      <c r="N717" s="40"/>
      <c r="O717" s="7"/>
      <c r="P717" s="7"/>
      <c r="Q717" s="40"/>
      <c r="R717" s="7">
        <v>3</v>
      </c>
      <c r="S717" s="269">
        <v>14342</v>
      </c>
      <c r="T717" s="269"/>
      <c r="U717" s="60"/>
    </row>
    <row r="718" spans="1:21" s="1" customFormat="1" ht="15" customHeight="1">
      <c r="A718" s="60"/>
      <c r="B718" s="6" t="s">
        <v>2559</v>
      </c>
      <c r="C718" s="268">
        <v>2</v>
      </c>
      <c r="D718" s="268"/>
      <c r="E718" s="7">
        <v>20</v>
      </c>
      <c r="F718" s="40">
        <v>3484</v>
      </c>
      <c r="G718" s="7"/>
      <c r="H718" s="7">
        <v>0</v>
      </c>
      <c r="I718" s="269"/>
      <c r="J718" s="269"/>
      <c r="K718" s="7"/>
      <c r="L718" s="7"/>
      <c r="M718" s="7"/>
      <c r="N718" s="40"/>
      <c r="O718" s="7"/>
      <c r="P718" s="7"/>
      <c r="Q718" s="40"/>
      <c r="R718" s="7">
        <v>2</v>
      </c>
      <c r="S718" s="269">
        <v>3484</v>
      </c>
      <c r="T718" s="269"/>
      <c r="U718" s="60"/>
    </row>
    <row r="719" spans="1:21" s="1" customFormat="1" ht="15" customHeight="1">
      <c r="A719" s="60"/>
      <c r="B719" s="6" t="s">
        <v>2560</v>
      </c>
      <c r="C719" s="268">
        <v>5</v>
      </c>
      <c r="D719" s="268"/>
      <c r="E719" s="7">
        <v>74</v>
      </c>
      <c r="F719" s="40">
        <v>11823</v>
      </c>
      <c r="G719" s="7">
        <v>1</v>
      </c>
      <c r="H719" s="7">
        <v>15</v>
      </c>
      <c r="I719" s="269">
        <v>1546.6</v>
      </c>
      <c r="J719" s="269"/>
      <c r="K719" s="7"/>
      <c r="L719" s="7"/>
      <c r="M719" s="7"/>
      <c r="N719" s="40"/>
      <c r="O719" s="7"/>
      <c r="P719" s="7"/>
      <c r="Q719" s="40"/>
      <c r="R719" s="7">
        <v>5</v>
      </c>
      <c r="S719" s="269">
        <v>11823</v>
      </c>
      <c r="T719" s="269"/>
      <c r="U719" s="60"/>
    </row>
    <row r="720" spans="1:21" s="1" customFormat="1" ht="15" customHeight="1">
      <c r="A720" s="60"/>
      <c r="B720" s="6" t="s">
        <v>2561</v>
      </c>
      <c r="C720" s="268">
        <v>10</v>
      </c>
      <c r="D720" s="268"/>
      <c r="E720" s="7">
        <v>180</v>
      </c>
      <c r="F720" s="40">
        <v>32391</v>
      </c>
      <c r="G720" s="7">
        <v>3</v>
      </c>
      <c r="H720" s="7">
        <v>8</v>
      </c>
      <c r="I720" s="269">
        <v>825.79999999999927</v>
      </c>
      <c r="J720" s="269"/>
      <c r="K720" s="7"/>
      <c r="L720" s="7"/>
      <c r="M720" s="7"/>
      <c r="N720" s="40"/>
      <c r="O720" s="7">
        <v>1</v>
      </c>
      <c r="P720" s="7">
        <v>25</v>
      </c>
      <c r="Q720" s="40">
        <v>3253</v>
      </c>
      <c r="R720" s="7">
        <v>11</v>
      </c>
      <c r="S720" s="269">
        <v>35644</v>
      </c>
      <c r="T720" s="269"/>
      <c r="U720" s="60"/>
    </row>
    <row r="721" spans="1:21" s="1" customFormat="1" ht="15" customHeight="1">
      <c r="A721" s="60"/>
      <c r="B721" s="6" t="s">
        <v>2563</v>
      </c>
      <c r="C721" s="268">
        <v>556</v>
      </c>
      <c r="D721" s="268"/>
      <c r="E721" s="7">
        <v>11770</v>
      </c>
      <c r="F721" s="40">
        <v>2111001</v>
      </c>
      <c r="G721" s="7">
        <v>258</v>
      </c>
      <c r="H721" s="7">
        <v>2535</v>
      </c>
      <c r="I721" s="269">
        <v>448685.79999999993</v>
      </c>
      <c r="J721" s="269"/>
      <c r="K721" s="7"/>
      <c r="L721" s="7"/>
      <c r="M721" s="7"/>
      <c r="N721" s="40"/>
      <c r="O721" s="7"/>
      <c r="P721" s="7"/>
      <c r="Q721" s="40"/>
      <c r="R721" s="7">
        <v>556</v>
      </c>
      <c r="S721" s="269">
        <v>2111001</v>
      </c>
      <c r="T721" s="269"/>
      <c r="U721" s="60"/>
    </row>
    <row r="722" spans="1:21" s="1" customFormat="1" ht="15" customHeight="1">
      <c r="A722" s="60"/>
      <c r="B722" s="6" t="s">
        <v>2564</v>
      </c>
      <c r="C722" s="268">
        <v>27</v>
      </c>
      <c r="D722" s="268"/>
      <c r="E722" s="7">
        <v>696</v>
      </c>
      <c r="F722" s="40">
        <v>106302</v>
      </c>
      <c r="G722" s="7">
        <v>16</v>
      </c>
      <c r="H722" s="7">
        <v>231</v>
      </c>
      <c r="I722" s="269">
        <v>23817.599999999999</v>
      </c>
      <c r="J722" s="269"/>
      <c r="K722" s="7"/>
      <c r="L722" s="7"/>
      <c r="M722" s="7"/>
      <c r="N722" s="40"/>
      <c r="O722" s="7"/>
      <c r="P722" s="7"/>
      <c r="Q722" s="40"/>
      <c r="R722" s="7">
        <v>27</v>
      </c>
      <c r="S722" s="269">
        <v>106302</v>
      </c>
      <c r="T722" s="269"/>
      <c r="U722" s="60"/>
    </row>
    <row r="723" spans="1:21" s="1" customFormat="1" ht="15" customHeight="1">
      <c r="A723" s="60"/>
      <c r="B723" s="6" t="s">
        <v>2565</v>
      </c>
      <c r="C723" s="268">
        <v>15</v>
      </c>
      <c r="D723" s="268"/>
      <c r="E723" s="7">
        <v>289</v>
      </c>
      <c r="F723" s="40">
        <v>44601</v>
      </c>
      <c r="G723" s="7">
        <v>3</v>
      </c>
      <c r="H723" s="7">
        <v>85</v>
      </c>
      <c r="I723" s="269">
        <v>8763.7999999999993</v>
      </c>
      <c r="J723" s="269"/>
      <c r="K723" s="7"/>
      <c r="L723" s="7"/>
      <c r="M723" s="7"/>
      <c r="N723" s="40"/>
      <c r="O723" s="7"/>
      <c r="P723" s="7"/>
      <c r="Q723" s="40"/>
      <c r="R723" s="7">
        <v>15</v>
      </c>
      <c r="S723" s="269">
        <v>44601</v>
      </c>
      <c r="T723" s="269"/>
      <c r="U723" s="60"/>
    </row>
    <row r="724" spans="1:21" s="1" customFormat="1" ht="15" customHeight="1">
      <c r="A724" s="60"/>
      <c r="B724" s="6" t="s">
        <v>2566</v>
      </c>
      <c r="C724" s="268">
        <v>27</v>
      </c>
      <c r="D724" s="268"/>
      <c r="E724" s="7">
        <v>459</v>
      </c>
      <c r="F724" s="40">
        <v>78347</v>
      </c>
      <c r="G724" s="7">
        <v>6</v>
      </c>
      <c r="H724" s="7">
        <v>85</v>
      </c>
      <c r="I724" s="269">
        <v>12462.599999999999</v>
      </c>
      <c r="J724" s="269"/>
      <c r="K724" s="7"/>
      <c r="L724" s="7"/>
      <c r="M724" s="7"/>
      <c r="N724" s="40"/>
      <c r="O724" s="7"/>
      <c r="P724" s="7"/>
      <c r="Q724" s="40"/>
      <c r="R724" s="7">
        <v>27</v>
      </c>
      <c r="S724" s="269">
        <v>78347</v>
      </c>
      <c r="T724" s="269"/>
      <c r="U724" s="60"/>
    </row>
    <row r="725" spans="1:21" s="1" customFormat="1" ht="15" customHeight="1">
      <c r="A725" s="60"/>
      <c r="B725" s="6" t="s">
        <v>2567</v>
      </c>
      <c r="C725" s="268">
        <v>136</v>
      </c>
      <c r="D725" s="268"/>
      <c r="E725" s="7">
        <v>2252</v>
      </c>
      <c r="F725" s="40">
        <v>398322</v>
      </c>
      <c r="G725" s="7">
        <v>32</v>
      </c>
      <c r="H725" s="7">
        <v>424</v>
      </c>
      <c r="I725" s="269">
        <v>63179.199999999997</v>
      </c>
      <c r="J725" s="269"/>
      <c r="K725" s="7"/>
      <c r="L725" s="7"/>
      <c r="M725" s="7"/>
      <c r="N725" s="40"/>
      <c r="O725" s="7">
        <v>21</v>
      </c>
      <c r="P725" s="7">
        <v>22</v>
      </c>
      <c r="Q725" s="40">
        <v>3088</v>
      </c>
      <c r="R725" s="7">
        <v>157</v>
      </c>
      <c r="S725" s="269">
        <v>401410</v>
      </c>
      <c r="T725" s="269"/>
      <c r="U725" s="60"/>
    </row>
    <row r="726" spans="1:21" s="1" customFormat="1" ht="15" customHeight="1">
      <c r="A726" s="60"/>
      <c r="B726" s="6" t="s">
        <v>2568</v>
      </c>
      <c r="C726" s="268">
        <v>906</v>
      </c>
      <c r="D726" s="268"/>
      <c r="E726" s="7">
        <v>16866</v>
      </c>
      <c r="F726" s="40">
        <v>2887967</v>
      </c>
      <c r="G726" s="7">
        <v>317</v>
      </c>
      <c r="H726" s="7">
        <v>2635</v>
      </c>
      <c r="I726" s="269">
        <v>340169.19999999995</v>
      </c>
      <c r="J726" s="269"/>
      <c r="K726" s="7"/>
      <c r="L726" s="7"/>
      <c r="M726" s="7"/>
      <c r="N726" s="40"/>
      <c r="O726" s="7">
        <v>6</v>
      </c>
      <c r="P726" s="7">
        <v>29</v>
      </c>
      <c r="Q726" s="40">
        <v>4489</v>
      </c>
      <c r="R726" s="7">
        <v>912</v>
      </c>
      <c r="S726" s="269">
        <v>2892456</v>
      </c>
      <c r="T726" s="269"/>
      <c r="U726" s="60"/>
    </row>
    <row r="727" spans="1:21" s="1" customFormat="1" ht="15" customHeight="1">
      <c r="A727" s="60"/>
      <c r="B727" s="6" t="s">
        <v>2569</v>
      </c>
      <c r="C727" s="268">
        <v>2</v>
      </c>
      <c r="D727" s="268"/>
      <c r="E727" s="7">
        <v>154</v>
      </c>
      <c r="F727" s="40">
        <v>31561</v>
      </c>
      <c r="G727" s="7">
        <v>1</v>
      </c>
      <c r="H727" s="7">
        <v>36</v>
      </c>
      <c r="I727" s="269">
        <v>4865.3999999999996</v>
      </c>
      <c r="J727" s="269"/>
      <c r="K727" s="7"/>
      <c r="L727" s="7"/>
      <c r="M727" s="7"/>
      <c r="N727" s="40"/>
      <c r="O727" s="7">
        <v>1</v>
      </c>
      <c r="P727" s="7">
        <v>6</v>
      </c>
      <c r="Q727" s="40">
        <v>1015</v>
      </c>
      <c r="R727" s="7">
        <v>3</v>
      </c>
      <c r="S727" s="269">
        <v>32576</v>
      </c>
      <c r="T727" s="269"/>
      <c r="U727" s="60"/>
    </row>
    <row r="728" spans="1:21" s="1" customFormat="1" ht="15" customHeight="1">
      <c r="A728" s="60"/>
      <c r="B728" s="6" t="s">
        <v>2572</v>
      </c>
      <c r="C728" s="268">
        <v>1</v>
      </c>
      <c r="D728" s="268"/>
      <c r="E728" s="7">
        <v>34</v>
      </c>
      <c r="F728" s="40">
        <v>4927</v>
      </c>
      <c r="G728" s="7">
        <v>1</v>
      </c>
      <c r="H728" s="7">
        <v>14</v>
      </c>
      <c r="I728" s="269">
        <v>1443.6</v>
      </c>
      <c r="J728" s="269"/>
      <c r="K728" s="7"/>
      <c r="L728" s="7"/>
      <c r="M728" s="7"/>
      <c r="N728" s="40"/>
      <c r="O728" s="7"/>
      <c r="P728" s="7"/>
      <c r="Q728" s="40"/>
      <c r="R728" s="7">
        <v>1</v>
      </c>
      <c r="S728" s="269">
        <v>4927</v>
      </c>
      <c r="T728" s="269"/>
      <c r="U728" s="60"/>
    </row>
    <row r="729" spans="1:21" s="1" customFormat="1" ht="15" customHeight="1">
      <c r="A729" s="60"/>
      <c r="B729" s="6" t="s">
        <v>2574</v>
      </c>
      <c r="C729" s="268">
        <v>2</v>
      </c>
      <c r="D729" s="268"/>
      <c r="E729" s="7">
        <v>92</v>
      </c>
      <c r="F729" s="40">
        <v>16077</v>
      </c>
      <c r="G729" s="7">
        <v>2</v>
      </c>
      <c r="H729" s="7">
        <v>52</v>
      </c>
      <c r="I729" s="269">
        <v>7027.7999999999993</v>
      </c>
      <c r="J729" s="269"/>
      <c r="K729" s="7"/>
      <c r="L729" s="7"/>
      <c r="M729" s="7"/>
      <c r="N729" s="40"/>
      <c r="O729" s="7"/>
      <c r="P729" s="7"/>
      <c r="Q729" s="40"/>
      <c r="R729" s="7">
        <v>2</v>
      </c>
      <c r="S729" s="269">
        <v>16077</v>
      </c>
      <c r="T729" s="269"/>
      <c r="U729" s="60"/>
    </row>
    <row r="730" spans="1:21" s="1" customFormat="1" ht="15" customHeight="1">
      <c r="A730" s="60"/>
      <c r="B730" s="6" t="s">
        <v>2582</v>
      </c>
      <c r="C730" s="268">
        <v>40</v>
      </c>
      <c r="D730" s="268"/>
      <c r="E730" s="7">
        <v>1335</v>
      </c>
      <c r="F730" s="40">
        <v>192730</v>
      </c>
      <c r="G730" s="7">
        <v>30</v>
      </c>
      <c r="H730" s="7">
        <v>618</v>
      </c>
      <c r="I730" s="269">
        <v>67850</v>
      </c>
      <c r="J730" s="269"/>
      <c r="K730" s="7"/>
      <c r="L730" s="7"/>
      <c r="M730" s="7"/>
      <c r="N730" s="40"/>
      <c r="O730" s="7"/>
      <c r="P730" s="7"/>
      <c r="Q730" s="40"/>
      <c r="R730" s="7">
        <v>40</v>
      </c>
      <c r="S730" s="269">
        <v>192730</v>
      </c>
      <c r="T730" s="269"/>
      <c r="U730" s="60"/>
    </row>
    <row r="731" spans="1:21" s="1" customFormat="1" ht="15" customHeight="1">
      <c r="A731" s="60"/>
      <c r="B731" s="6" t="s">
        <v>2584</v>
      </c>
      <c r="C731" s="268">
        <v>2</v>
      </c>
      <c r="D731" s="268"/>
      <c r="E731" s="7">
        <v>28</v>
      </c>
      <c r="F731" s="40">
        <v>4335</v>
      </c>
      <c r="G731" s="7">
        <v>1</v>
      </c>
      <c r="H731" s="7">
        <v>7</v>
      </c>
      <c r="I731" s="269">
        <v>721.59999999999991</v>
      </c>
      <c r="J731" s="269"/>
      <c r="K731" s="7"/>
      <c r="L731" s="7"/>
      <c r="M731" s="7"/>
      <c r="N731" s="40"/>
      <c r="O731" s="7"/>
      <c r="P731" s="7"/>
      <c r="Q731" s="40"/>
      <c r="R731" s="7">
        <v>2</v>
      </c>
      <c r="S731" s="269">
        <v>4335</v>
      </c>
      <c r="T731" s="269"/>
      <c r="U731" s="60"/>
    </row>
    <row r="732" spans="1:21" s="1" customFormat="1" ht="15" customHeight="1">
      <c r="A732" s="60"/>
      <c r="B732" s="6" t="s">
        <v>2606</v>
      </c>
      <c r="C732" s="268">
        <v>2</v>
      </c>
      <c r="D732" s="268"/>
      <c r="E732" s="7">
        <v>53</v>
      </c>
      <c r="F732" s="40">
        <v>8308</v>
      </c>
      <c r="G732" s="7">
        <v>2</v>
      </c>
      <c r="H732" s="7">
        <v>13</v>
      </c>
      <c r="I732" s="269">
        <v>1341.1999999999998</v>
      </c>
      <c r="J732" s="269"/>
      <c r="K732" s="7"/>
      <c r="L732" s="7"/>
      <c r="M732" s="7"/>
      <c r="N732" s="40"/>
      <c r="O732" s="7"/>
      <c r="P732" s="7"/>
      <c r="Q732" s="40"/>
      <c r="R732" s="7">
        <v>2</v>
      </c>
      <c r="S732" s="269">
        <v>8308</v>
      </c>
      <c r="T732" s="269"/>
      <c r="U732" s="60"/>
    </row>
    <row r="733" spans="1:21" s="1" customFormat="1" ht="15" customHeight="1">
      <c r="A733" s="60"/>
      <c r="B733" s="6" t="s">
        <v>2613</v>
      </c>
      <c r="C733" s="268">
        <v>24</v>
      </c>
      <c r="D733" s="268"/>
      <c r="E733" s="7">
        <v>549</v>
      </c>
      <c r="F733" s="40">
        <v>122615</v>
      </c>
      <c r="G733" s="7">
        <v>4</v>
      </c>
      <c r="H733" s="7">
        <v>12</v>
      </c>
      <c r="I733" s="269">
        <v>1656.3999999999978</v>
      </c>
      <c r="J733" s="269"/>
      <c r="K733" s="7"/>
      <c r="L733" s="7"/>
      <c r="M733" s="7"/>
      <c r="N733" s="40"/>
      <c r="O733" s="7"/>
      <c r="P733" s="7"/>
      <c r="Q733" s="40"/>
      <c r="R733" s="7">
        <v>24</v>
      </c>
      <c r="S733" s="269">
        <v>122615</v>
      </c>
      <c r="T733" s="269"/>
      <c r="U733" s="60"/>
    </row>
    <row r="734" spans="1:21" s="1" customFormat="1" ht="15" customHeight="1">
      <c r="A734" s="60"/>
      <c r="B734" s="6" t="s">
        <v>2614</v>
      </c>
      <c r="C734" s="268">
        <v>357</v>
      </c>
      <c r="D734" s="268"/>
      <c r="E734" s="7">
        <v>8423</v>
      </c>
      <c r="F734" s="40">
        <v>1859995</v>
      </c>
      <c r="G734" s="7">
        <v>91</v>
      </c>
      <c r="H734" s="7">
        <v>417</v>
      </c>
      <c r="I734" s="269">
        <v>54351.099999999977</v>
      </c>
      <c r="J734" s="269"/>
      <c r="K734" s="7"/>
      <c r="L734" s="7"/>
      <c r="M734" s="7"/>
      <c r="N734" s="40"/>
      <c r="O734" s="7"/>
      <c r="P734" s="7"/>
      <c r="Q734" s="40"/>
      <c r="R734" s="7">
        <v>357</v>
      </c>
      <c r="S734" s="269">
        <v>1859995</v>
      </c>
      <c r="T734" s="269"/>
      <c r="U734" s="60"/>
    </row>
    <row r="735" spans="1:21" s="1" customFormat="1" ht="15" customHeight="1">
      <c r="A735" s="60"/>
      <c r="B735" s="6" t="s">
        <v>2615</v>
      </c>
      <c r="C735" s="268">
        <v>84</v>
      </c>
      <c r="D735" s="268"/>
      <c r="E735" s="7">
        <v>1731</v>
      </c>
      <c r="F735" s="40">
        <v>386018</v>
      </c>
      <c r="G735" s="7">
        <v>14</v>
      </c>
      <c r="H735" s="7">
        <v>56</v>
      </c>
      <c r="I735" s="269">
        <v>7751.3999999999942</v>
      </c>
      <c r="J735" s="269"/>
      <c r="K735" s="7"/>
      <c r="L735" s="7"/>
      <c r="M735" s="7"/>
      <c r="N735" s="40"/>
      <c r="O735" s="7"/>
      <c r="P735" s="7"/>
      <c r="Q735" s="40"/>
      <c r="R735" s="7">
        <v>84</v>
      </c>
      <c r="S735" s="269">
        <v>386018</v>
      </c>
      <c r="T735" s="269"/>
      <c r="U735" s="60"/>
    </row>
    <row r="736" spans="1:21" s="1" customFormat="1" ht="15" customHeight="1">
      <c r="A736" s="60"/>
      <c r="B736" s="6" t="s">
        <v>2616</v>
      </c>
      <c r="C736" s="268">
        <v>153</v>
      </c>
      <c r="D736" s="268"/>
      <c r="E736" s="7">
        <v>4480</v>
      </c>
      <c r="F736" s="40">
        <v>1335145</v>
      </c>
      <c r="G736" s="7">
        <v>14</v>
      </c>
      <c r="H736" s="7">
        <v>161</v>
      </c>
      <c r="I736" s="269">
        <v>36052</v>
      </c>
      <c r="J736" s="269"/>
      <c r="K736" s="7"/>
      <c r="L736" s="7"/>
      <c r="M736" s="7"/>
      <c r="N736" s="40"/>
      <c r="O736" s="7">
        <v>1</v>
      </c>
      <c r="P736" s="7">
        <v>1</v>
      </c>
      <c r="Q736" s="40">
        <v>226</v>
      </c>
      <c r="R736" s="7">
        <v>154</v>
      </c>
      <c r="S736" s="269">
        <v>1335371</v>
      </c>
      <c r="T736" s="269"/>
      <c r="U736" s="60"/>
    </row>
    <row r="737" spans="1:21" s="1" customFormat="1" ht="15" customHeight="1">
      <c r="A737" s="60"/>
      <c r="B737" s="6" t="s">
        <v>2621</v>
      </c>
      <c r="C737" s="268">
        <v>2</v>
      </c>
      <c r="D737" s="268"/>
      <c r="E737" s="7">
        <v>66</v>
      </c>
      <c r="F737" s="40">
        <v>13896</v>
      </c>
      <c r="G737" s="7">
        <v>1</v>
      </c>
      <c r="H737" s="7">
        <v>22</v>
      </c>
      <c r="I737" s="269">
        <v>3193.3999999999996</v>
      </c>
      <c r="J737" s="269"/>
      <c r="K737" s="7"/>
      <c r="L737" s="7"/>
      <c r="M737" s="7"/>
      <c r="N737" s="40"/>
      <c r="O737" s="7"/>
      <c r="P737" s="7"/>
      <c r="Q737" s="40"/>
      <c r="R737" s="7">
        <v>2</v>
      </c>
      <c r="S737" s="269">
        <v>13896</v>
      </c>
      <c r="T737" s="269"/>
      <c r="U737" s="60"/>
    </row>
    <row r="738" spans="1:21" s="1" customFormat="1" ht="15" customHeight="1">
      <c r="A738" s="60"/>
      <c r="B738" s="6" t="s">
        <v>2622</v>
      </c>
      <c r="C738" s="268">
        <v>1</v>
      </c>
      <c r="D738" s="268"/>
      <c r="E738" s="7">
        <v>21</v>
      </c>
      <c r="F738" s="40">
        <v>5108</v>
      </c>
      <c r="G738" s="7"/>
      <c r="H738" s="7">
        <v>0</v>
      </c>
      <c r="I738" s="269"/>
      <c r="J738" s="269"/>
      <c r="K738" s="7"/>
      <c r="L738" s="7"/>
      <c r="M738" s="7"/>
      <c r="N738" s="40"/>
      <c r="O738" s="7"/>
      <c r="P738" s="7"/>
      <c r="Q738" s="40"/>
      <c r="R738" s="7">
        <v>1</v>
      </c>
      <c r="S738" s="269">
        <v>5108</v>
      </c>
      <c r="T738" s="269"/>
      <c r="U738" s="60"/>
    </row>
    <row r="739" spans="1:21" s="1" customFormat="1" ht="15" customHeight="1">
      <c r="A739" s="60"/>
      <c r="B739" s="6" t="s">
        <v>2628</v>
      </c>
      <c r="C739" s="268">
        <v>1</v>
      </c>
      <c r="D739" s="268"/>
      <c r="E739" s="7">
        <v>54</v>
      </c>
      <c r="F739" s="40">
        <v>13332</v>
      </c>
      <c r="G739" s="7">
        <v>1</v>
      </c>
      <c r="H739" s="7">
        <v>39</v>
      </c>
      <c r="I739" s="269">
        <v>9938.5499999999993</v>
      </c>
      <c r="J739" s="269"/>
      <c r="K739" s="7"/>
      <c r="L739" s="7"/>
      <c r="M739" s="7"/>
      <c r="N739" s="40"/>
      <c r="O739" s="7"/>
      <c r="P739" s="7"/>
      <c r="Q739" s="40"/>
      <c r="R739" s="7">
        <v>1</v>
      </c>
      <c r="S739" s="269">
        <v>13332</v>
      </c>
      <c r="T739" s="269"/>
      <c r="U739" s="60"/>
    </row>
    <row r="740" spans="1:21" s="1" customFormat="1" ht="15" customHeight="1">
      <c r="A740" s="60"/>
      <c r="B740" s="6" t="s">
        <v>2632</v>
      </c>
      <c r="C740" s="268">
        <v>1</v>
      </c>
      <c r="D740" s="268"/>
      <c r="E740" s="7">
        <v>37</v>
      </c>
      <c r="F740" s="40">
        <v>5236</v>
      </c>
      <c r="G740" s="7">
        <v>1</v>
      </c>
      <c r="H740" s="7">
        <v>17</v>
      </c>
      <c r="I740" s="269">
        <v>1752.6</v>
      </c>
      <c r="J740" s="269"/>
      <c r="K740" s="7"/>
      <c r="L740" s="7"/>
      <c r="M740" s="7"/>
      <c r="N740" s="40"/>
      <c r="O740" s="7"/>
      <c r="P740" s="7"/>
      <c r="Q740" s="40"/>
      <c r="R740" s="7">
        <v>1</v>
      </c>
      <c r="S740" s="269">
        <v>5236</v>
      </c>
      <c r="T740" s="269"/>
      <c r="U740" s="60"/>
    </row>
    <row r="741" spans="1:21" s="1" customFormat="1" ht="15" customHeight="1">
      <c r="A741" s="60"/>
      <c r="B741" s="6" t="s">
        <v>2650</v>
      </c>
      <c r="C741" s="268">
        <v>70</v>
      </c>
      <c r="D741" s="268"/>
      <c r="E741" s="7">
        <v>3048</v>
      </c>
      <c r="F741" s="40">
        <v>675441</v>
      </c>
      <c r="G741" s="7">
        <v>25</v>
      </c>
      <c r="H741" s="7">
        <v>811</v>
      </c>
      <c r="I741" s="269">
        <v>126582</v>
      </c>
      <c r="J741" s="269"/>
      <c r="K741" s="7"/>
      <c r="L741" s="7"/>
      <c r="M741" s="7"/>
      <c r="N741" s="40"/>
      <c r="O741" s="7">
        <v>4</v>
      </c>
      <c r="P741" s="7">
        <v>90</v>
      </c>
      <c r="Q741" s="40">
        <v>16486</v>
      </c>
      <c r="R741" s="7">
        <v>74</v>
      </c>
      <c r="S741" s="269">
        <v>691927</v>
      </c>
      <c r="T741" s="269"/>
      <c r="U741" s="60"/>
    </row>
    <row r="742" spans="1:21" s="1" customFormat="1" ht="15" customHeight="1">
      <c r="A742" s="60"/>
      <c r="B742" s="6" t="s">
        <v>2651</v>
      </c>
      <c r="C742" s="268">
        <v>16</v>
      </c>
      <c r="D742" s="268"/>
      <c r="E742" s="7">
        <v>528</v>
      </c>
      <c r="F742" s="40">
        <v>126846</v>
      </c>
      <c r="G742" s="7">
        <v>5</v>
      </c>
      <c r="H742" s="7">
        <v>103</v>
      </c>
      <c r="I742" s="269">
        <v>22110</v>
      </c>
      <c r="J742" s="269"/>
      <c r="K742" s="7"/>
      <c r="L742" s="7"/>
      <c r="M742" s="7"/>
      <c r="N742" s="40"/>
      <c r="O742" s="7">
        <v>2</v>
      </c>
      <c r="P742" s="7">
        <v>5</v>
      </c>
      <c r="Q742" s="40">
        <v>916</v>
      </c>
      <c r="R742" s="7">
        <v>18</v>
      </c>
      <c r="S742" s="269">
        <v>127762</v>
      </c>
      <c r="T742" s="269"/>
      <c r="U742" s="60"/>
    </row>
    <row r="743" spans="1:21" s="1" customFormat="1" ht="15" customHeight="1">
      <c r="A743" s="60"/>
      <c r="B743" s="6" t="s">
        <v>2652</v>
      </c>
      <c r="C743" s="268">
        <v>3</v>
      </c>
      <c r="D743" s="268"/>
      <c r="E743" s="7">
        <v>58</v>
      </c>
      <c r="F743" s="40">
        <v>13715</v>
      </c>
      <c r="G743" s="7">
        <v>1</v>
      </c>
      <c r="H743" s="7">
        <v>4</v>
      </c>
      <c r="I743" s="269">
        <v>580.39999999999964</v>
      </c>
      <c r="J743" s="269"/>
      <c r="K743" s="7"/>
      <c r="L743" s="7"/>
      <c r="M743" s="7"/>
      <c r="N743" s="40"/>
      <c r="O743" s="7">
        <v>18</v>
      </c>
      <c r="P743" s="7">
        <v>18</v>
      </c>
      <c r="Q743" s="40">
        <v>3543</v>
      </c>
      <c r="R743" s="7">
        <v>21</v>
      </c>
      <c r="S743" s="269">
        <v>17258</v>
      </c>
      <c r="T743" s="269"/>
      <c r="U743" s="60"/>
    </row>
    <row r="744" spans="1:21" s="1" customFormat="1" ht="15" customHeight="1">
      <c r="A744" s="60"/>
      <c r="B744" s="6" t="s">
        <v>2653</v>
      </c>
      <c r="C744" s="268">
        <v>4</v>
      </c>
      <c r="D744" s="268"/>
      <c r="E744" s="7">
        <v>73</v>
      </c>
      <c r="F744" s="40">
        <v>17757</v>
      </c>
      <c r="G744" s="7"/>
      <c r="H744" s="7">
        <v>0</v>
      </c>
      <c r="I744" s="269"/>
      <c r="J744" s="269"/>
      <c r="K744" s="7"/>
      <c r="L744" s="7"/>
      <c r="M744" s="7"/>
      <c r="N744" s="40"/>
      <c r="O744" s="7">
        <v>75</v>
      </c>
      <c r="P744" s="7">
        <v>92</v>
      </c>
      <c r="Q744" s="40">
        <v>17588</v>
      </c>
      <c r="R744" s="7">
        <v>79</v>
      </c>
      <c r="S744" s="269">
        <v>35345</v>
      </c>
      <c r="T744" s="269"/>
      <c r="U744" s="60"/>
    </row>
    <row r="745" spans="1:21" s="1" customFormat="1" ht="15" customHeight="1">
      <c r="A745" s="60"/>
      <c r="B745" s="6" t="s">
        <v>2654</v>
      </c>
      <c r="C745" s="268">
        <v>5</v>
      </c>
      <c r="D745" s="268"/>
      <c r="E745" s="7">
        <v>142</v>
      </c>
      <c r="F745" s="40">
        <v>32872</v>
      </c>
      <c r="G745" s="7">
        <v>1</v>
      </c>
      <c r="H745" s="7">
        <v>17</v>
      </c>
      <c r="I745" s="269">
        <v>2467.3999999999996</v>
      </c>
      <c r="J745" s="269"/>
      <c r="K745" s="7"/>
      <c r="L745" s="7"/>
      <c r="M745" s="7"/>
      <c r="N745" s="40"/>
      <c r="O745" s="7"/>
      <c r="P745" s="7"/>
      <c r="Q745" s="40"/>
      <c r="R745" s="7">
        <v>5</v>
      </c>
      <c r="S745" s="269">
        <v>32872</v>
      </c>
      <c r="T745" s="269"/>
      <c r="U745" s="60"/>
    </row>
    <row r="746" spans="1:21" s="1" customFormat="1" ht="15" customHeight="1">
      <c r="A746" s="60"/>
      <c r="B746" s="6" t="s">
        <v>2655</v>
      </c>
      <c r="C746" s="268">
        <v>98</v>
      </c>
      <c r="D746" s="268"/>
      <c r="E746" s="7">
        <v>3247</v>
      </c>
      <c r="F746" s="40">
        <v>929090</v>
      </c>
      <c r="G746" s="7">
        <v>50</v>
      </c>
      <c r="H746" s="7">
        <v>984</v>
      </c>
      <c r="I746" s="269">
        <v>185509</v>
      </c>
      <c r="J746" s="269"/>
      <c r="K746" s="7"/>
      <c r="L746" s="7"/>
      <c r="M746" s="7"/>
      <c r="N746" s="40"/>
      <c r="O746" s="7"/>
      <c r="P746" s="7"/>
      <c r="Q746" s="40"/>
      <c r="R746" s="7">
        <v>98</v>
      </c>
      <c r="S746" s="269">
        <v>929090</v>
      </c>
      <c r="T746" s="269"/>
      <c r="U746" s="60"/>
    </row>
    <row r="747" spans="1:21" s="1" customFormat="1" ht="15" customHeight="1">
      <c r="A747" s="60"/>
      <c r="B747" s="6" t="s">
        <v>2656</v>
      </c>
      <c r="C747" s="268">
        <v>93</v>
      </c>
      <c r="D747" s="268"/>
      <c r="E747" s="7">
        <v>2321</v>
      </c>
      <c r="F747" s="40">
        <v>698924</v>
      </c>
      <c r="G747" s="7">
        <v>31</v>
      </c>
      <c r="H747" s="7">
        <v>460</v>
      </c>
      <c r="I747" s="269">
        <v>86574.099999999977</v>
      </c>
      <c r="J747" s="269"/>
      <c r="K747" s="7"/>
      <c r="L747" s="7"/>
      <c r="M747" s="7"/>
      <c r="N747" s="40"/>
      <c r="O747" s="7"/>
      <c r="P747" s="7"/>
      <c r="Q747" s="40"/>
      <c r="R747" s="7">
        <v>93</v>
      </c>
      <c r="S747" s="269">
        <v>698924</v>
      </c>
      <c r="T747" s="269"/>
      <c r="U747" s="60"/>
    </row>
    <row r="748" spans="1:21" s="1" customFormat="1" ht="15" customHeight="1">
      <c r="A748" s="60"/>
      <c r="B748" s="6" t="s">
        <v>2661</v>
      </c>
      <c r="C748" s="268">
        <v>1</v>
      </c>
      <c r="D748" s="268"/>
      <c r="E748" s="7">
        <v>15</v>
      </c>
      <c r="F748" s="40">
        <v>3367</v>
      </c>
      <c r="G748" s="7"/>
      <c r="H748" s="7">
        <v>0</v>
      </c>
      <c r="I748" s="269"/>
      <c r="J748" s="269"/>
      <c r="K748" s="7"/>
      <c r="L748" s="7"/>
      <c r="M748" s="7"/>
      <c r="N748" s="40"/>
      <c r="O748" s="7"/>
      <c r="P748" s="7"/>
      <c r="Q748" s="40"/>
      <c r="R748" s="7">
        <v>1</v>
      </c>
      <c r="S748" s="269">
        <v>3367</v>
      </c>
      <c r="T748" s="269"/>
      <c r="U748" s="60"/>
    </row>
    <row r="749" spans="1:21" s="1" customFormat="1" ht="15" customHeight="1">
      <c r="A749" s="60"/>
      <c r="B749" s="6" t="s">
        <v>2665</v>
      </c>
      <c r="C749" s="268">
        <v>1</v>
      </c>
      <c r="D749" s="268"/>
      <c r="E749" s="7">
        <v>36</v>
      </c>
      <c r="F749" s="40">
        <v>5133</v>
      </c>
      <c r="G749" s="7">
        <v>1</v>
      </c>
      <c r="H749" s="7">
        <v>16</v>
      </c>
      <c r="I749" s="269">
        <v>1649.6</v>
      </c>
      <c r="J749" s="269"/>
      <c r="K749" s="7"/>
      <c r="L749" s="7"/>
      <c r="M749" s="7"/>
      <c r="N749" s="40"/>
      <c r="O749" s="7"/>
      <c r="P749" s="7"/>
      <c r="Q749" s="40"/>
      <c r="R749" s="7">
        <v>1</v>
      </c>
      <c r="S749" s="269">
        <v>5133</v>
      </c>
      <c r="T749" s="269"/>
      <c r="U749" s="60"/>
    </row>
    <row r="750" spans="1:21" s="1" customFormat="1" ht="15" customHeight="1">
      <c r="A750" s="60"/>
      <c r="B750" s="6" t="s">
        <v>2666</v>
      </c>
      <c r="C750" s="268">
        <v>9</v>
      </c>
      <c r="D750" s="268"/>
      <c r="E750" s="7">
        <v>177</v>
      </c>
      <c r="F750" s="40">
        <v>28321</v>
      </c>
      <c r="G750" s="7">
        <v>5</v>
      </c>
      <c r="H750" s="7">
        <v>36</v>
      </c>
      <c r="I750" s="269">
        <v>3713</v>
      </c>
      <c r="J750" s="269"/>
      <c r="K750" s="7"/>
      <c r="L750" s="7"/>
      <c r="M750" s="7"/>
      <c r="N750" s="40"/>
      <c r="O750" s="7"/>
      <c r="P750" s="7"/>
      <c r="Q750" s="40"/>
      <c r="R750" s="7">
        <v>9</v>
      </c>
      <c r="S750" s="269">
        <v>28321</v>
      </c>
      <c r="T750" s="269"/>
      <c r="U750" s="60"/>
    </row>
    <row r="751" spans="1:21" s="1" customFormat="1" ht="17.25" customHeight="1">
      <c r="A751" s="60"/>
      <c r="B751" s="226" t="s">
        <v>2672</v>
      </c>
      <c r="C751" s="226"/>
      <c r="D751" s="226"/>
      <c r="E751" s="226"/>
      <c r="F751" s="226"/>
      <c r="G751" s="226"/>
      <c r="H751" s="226"/>
      <c r="I751" s="226"/>
      <c r="J751" s="226"/>
      <c r="K751" s="226"/>
      <c r="L751" s="226"/>
      <c r="M751" s="226"/>
      <c r="N751" s="226"/>
      <c r="O751" s="226"/>
      <c r="P751" s="226"/>
      <c r="Q751" s="226"/>
      <c r="R751" s="226"/>
      <c r="S751" s="226"/>
      <c r="T751" s="226"/>
      <c r="U751" s="60"/>
    </row>
    <row r="752" spans="1:21" s="1" customFormat="1" ht="18" customHeight="1">
      <c r="A752" s="60"/>
      <c r="B752" s="9"/>
      <c r="C752" s="270">
        <v>90785</v>
      </c>
      <c r="D752" s="270"/>
      <c r="E752" s="10">
        <v>2187272</v>
      </c>
      <c r="F752" s="43">
        <v>639181396</v>
      </c>
      <c r="G752" s="10">
        <v>15607</v>
      </c>
      <c r="H752" s="10">
        <v>157579</v>
      </c>
      <c r="I752" s="271">
        <v>26731394.199999958</v>
      </c>
      <c r="J752" s="271"/>
      <c r="K752" s="10"/>
      <c r="L752" s="10"/>
      <c r="M752" s="10"/>
      <c r="N752" s="43"/>
      <c r="O752" s="10">
        <v>2474</v>
      </c>
      <c r="P752" s="10">
        <v>24910</v>
      </c>
      <c r="Q752" s="43">
        <v>6450095</v>
      </c>
      <c r="R752" s="10">
        <v>93259</v>
      </c>
      <c r="S752" s="271">
        <v>645631491</v>
      </c>
      <c r="T752" s="271"/>
      <c r="U752" s="60"/>
    </row>
    <row r="753" spans="1:21" s="1" customFormat="1" ht="9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</row>
    <row r="754" spans="1:21" s="1" customFormat="1" ht="11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</row>
    <row r="755" spans="1:21" s="1" customFormat="1" ht="19.5" customHeight="1">
      <c r="A755" s="60"/>
      <c r="B755" s="218" t="s">
        <v>275</v>
      </c>
      <c r="C755" s="233" t="s">
        <v>1928</v>
      </c>
      <c r="D755" s="233"/>
      <c r="E755" s="233"/>
      <c r="F755" s="233"/>
      <c r="G755" s="233" t="s">
        <v>1929</v>
      </c>
      <c r="H755" s="233"/>
      <c r="I755" s="233"/>
      <c r="J755" s="233"/>
      <c r="K755" s="231" t="s">
        <v>1930</v>
      </c>
      <c r="L755" s="233" t="s">
        <v>1931</v>
      </c>
      <c r="M755" s="233"/>
      <c r="N755" s="233"/>
      <c r="O755" s="233" t="s">
        <v>1932</v>
      </c>
      <c r="P755" s="233"/>
      <c r="Q755" s="233"/>
      <c r="R755" s="233" t="s">
        <v>839</v>
      </c>
      <c r="S755" s="233"/>
      <c r="T755" s="60"/>
      <c r="U755" s="60"/>
    </row>
    <row r="756" spans="1:21" s="1" customFormat="1" ht="18" customHeight="1">
      <c r="A756" s="60"/>
      <c r="B756" s="218"/>
      <c r="C756" s="233" t="s">
        <v>900</v>
      </c>
      <c r="D756" s="233"/>
      <c r="E756" s="35" t="s">
        <v>1578</v>
      </c>
      <c r="F756" s="35" t="s">
        <v>1933</v>
      </c>
      <c r="G756" s="35" t="s">
        <v>900</v>
      </c>
      <c r="H756" s="35" t="s">
        <v>1578</v>
      </c>
      <c r="I756" s="233" t="s">
        <v>1933</v>
      </c>
      <c r="J756" s="233"/>
      <c r="K756" s="231"/>
      <c r="L756" s="35" t="s">
        <v>900</v>
      </c>
      <c r="M756" s="35" t="s">
        <v>1578</v>
      </c>
      <c r="N756" s="35" t="s">
        <v>1933</v>
      </c>
      <c r="O756" s="35" t="s">
        <v>900</v>
      </c>
      <c r="P756" s="35" t="s">
        <v>1578</v>
      </c>
      <c r="Q756" s="35" t="s">
        <v>1933</v>
      </c>
      <c r="R756" s="35" t="s">
        <v>900</v>
      </c>
      <c r="S756" s="35" t="s">
        <v>1933</v>
      </c>
      <c r="T756" s="60"/>
      <c r="U756" s="60"/>
    </row>
    <row r="757" spans="1:21" s="1" customFormat="1" ht="18" customHeight="1">
      <c r="A757" s="60"/>
      <c r="B757" s="267" t="s">
        <v>2673</v>
      </c>
      <c r="C757" s="267"/>
      <c r="D757" s="267"/>
      <c r="E757" s="267"/>
      <c r="F757" s="267"/>
      <c r="G757" s="267"/>
      <c r="H757" s="267"/>
      <c r="I757" s="267"/>
      <c r="J757" s="267"/>
      <c r="K757" s="267"/>
      <c r="L757" s="267"/>
      <c r="M757" s="267"/>
      <c r="N757" s="267"/>
      <c r="O757" s="267"/>
      <c r="P757" s="267"/>
      <c r="Q757" s="267"/>
      <c r="R757" s="267"/>
      <c r="S757" s="267"/>
      <c r="T757" s="60"/>
      <c r="U757" s="60"/>
    </row>
    <row r="758" spans="1:21" s="1" customFormat="1" ht="15" customHeight="1">
      <c r="A758" s="60"/>
      <c r="B758" s="6" t="s">
        <v>2135</v>
      </c>
      <c r="C758" s="268">
        <v>1</v>
      </c>
      <c r="D758" s="268"/>
      <c r="E758" s="7">
        <v>18</v>
      </c>
      <c r="F758" s="40">
        <v>4757</v>
      </c>
      <c r="G758" s="7"/>
      <c r="H758" s="7">
        <v>0</v>
      </c>
      <c r="I758" s="269"/>
      <c r="J758" s="269"/>
      <c r="K758" s="7"/>
      <c r="L758" s="7"/>
      <c r="M758" s="7"/>
      <c r="N758" s="40"/>
      <c r="O758" s="7"/>
      <c r="P758" s="7"/>
      <c r="Q758" s="40"/>
      <c r="R758" s="7">
        <v>1</v>
      </c>
      <c r="S758" s="40">
        <v>4757</v>
      </c>
      <c r="T758" s="60"/>
      <c r="U758" s="60"/>
    </row>
    <row r="759" spans="1:21" s="1" customFormat="1" ht="15" customHeight="1">
      <c r="A759" s="60"/>
      <c r="B759" s="6" t="s">
        <v>2136</v>
      </c>
      <c r="C759" s="268">
        <v>44</v>
      </c>
      <c r="D759" s="268"/>
      <c r="E759" s="7">
        <v>1615</v>
      </c>
      <c r="F759" s="40">
        <v>236221</v>
      </c>
      <c r="G759" s="7">
        <v>6</v>
      </c>
      <c r="H759" s="7">
        <v>298</v>
      </c>
      <c r="I759" s="269">
        <v>27730.800000000003</v>
      </c>
      <c r="J759" s="269"/>
      <c r="K759" s="7"/>
      <c r="L759" s="7"/>
      <c r="M759" s="7"/>
      <c r="N759" s="40"/>
      <c r="O759" s="7"/>
      <c r="P759" s="7"/>
      <c r="Q759" s="40"/>
      <c r="R759" s="7">
        <v>44</v>
      </c>
      <c r="S759" s="40">
        <v>236221</v>
      </c>
      <c r="T759" s="60"/>
      <c r="U759" s="60"/>
    </row>
    <row r="760" spans="1:21" s="1" customFormat="1" ht="15" customHeight="1">
      <c r="A760" s="60"/>
      <c r="B760" s="6" t="s">
        <v>2137</v>
      </c>
      <c r="C760" s="268">
        <v>30</v>
      </c>
      <c r="D760" s="268"/>
      <c r="E760" s="7">
        <v>758</v>
      </c>
      <c r="F760" s="40">
        <v>192525</v>
      </c>
      <c r="G760" s="7"/>
      <c r="H760" s="7">
        <v>0</v>
      </c>
      <c r="I760" s="269"/>
      <c r="J760" s="269"/>
      <c r="K760" s="7"/>
      <c r="L760" s="7"/>
      <c r="M760" s="7"/>
      <c r="N760" s="40"/>
      <c r="O760" s="7"/>
      <c r="P760" s="7"/>
      <c r="Q760" s="40"/>
      <c r="R760" s="7">
        <v>30</v>
      </c>
      <c r="S760" s="40">
        <v>192525</v>
      </c>
      <c r="T760" s="60"/>
      <c r="U760" s="60"/>
    </row>
    <row r="761" spans="1:21" s="1" customFormat="1" ht="15" customHeight="1">
      <c r="A761" s="60"/>
      <c r="B761" s="6" t="s">
        <v>2138</v>
      </c>
      <c r="C761" s="268">
        <v>12</v>
      </c>
      <c r="D761" s="268"/>
      <c r="E761" s="7">
        <v>465</v>
      </c>
      <c r="F761" s="40">
        <v>122883</v>
      </c>
      <c r="G761" s="7"/>
      <c r="H761" s="7">
        <v>0</v>
      </c>
      <c r="I761" s="269"/>
      <c r="J761" s="269"/>
      <c r="K761" s="7"/>
      <c r="L761" s="7"/>
      <c r="M761" s="7"/>
      <c r="N761" s="40"/>
      <c r="O761" s="7"/>
      <c r="P761" s="7"/>
      <c r="Q761" s="40"/>
      <c r="R761" s="7">
        <v>12</v>
      </c>
      <c r="S761" s="40">
        <v>122883</v>
      </c>
      <c r="T761" s="60"/>
      <c r="U761" s="60"/>
    </row>
    <row r="762" spans="1:21" s="1" customFormat="1" ht="15" customHeight="1">
      <c r="A762" s="60"/>
      <c r="B762" s="6" t="s">
        <v>2139</v>
      </c>
      <c r="C762" s="268">
        <v>669</v>
      </c>
      <c r="D762" s="268"/>
      <c r="E762" s="7">
        <v>21325</v>
      </c>
      <c r="F762" s="40">
        <v>3318085</v>
      </c>
      <c r="G762" s="7">
        <v>30</v>
      </c>
      <c r="H762" s="7">
        <v>294</v>
      </c>
      <c r="I762" s="269">
        <v>24313.399999999965</v>
      </c>
      <c r="J762" s="269"/>
      <c r="K762" s="7"/>
      <c r="L762" s="7"/>
      <c r="M762" s="7"/>
      <c r="N762" s="40"/>
      <c r="O762" s="7"/>
      <c r="P762" s="7"/>
      <c r="Q762" s="40"/>
      <c r="R762" s="7">
        <v>669</v>
      </c>
      <c r="S762" s="40">
        <v>3318085</v>
      </c>
      <c r="T762" s="60"/>
      <c r="U762" s="60"/>
    </row>
    <row r="763" spans="1:21" s="1" customFormat="1" ht="15" customHeight="1">
      <c r="A763" s="60"/>
      <c r="B763" s="6" t="s">
        <v>2140</v>
      </c>
      <c r="C763" s="268">
        <v>137</v>
      </c>
      <c r="D763" s="268"/>
      <c r="E763" s="7">
        <v>634</v>
      </c>
      <c r="F763" s="40">
        <v>145524</v>
      </c>
      <c r="G763" s="7"/>
      <c r="H763" s="7">
        <v>0</v>
      </c>
      <c r="I763" s="269"/>
      <c r="J763" s="269"/>
      <c r="K763" s="7"/>
      <c r="L763" s="7"/>
      <c r="M763" s="7"/>
      <c r="N763" s="40"/>
      <c r="O763" s="7"/>
      <c r="P763" s="7"/>
      <c r="Q763" s="40"/>
      <c r="R763" s="7">
        <v>137</v>
      </c>
      <c r="S763" s="40">
        <v>145524</v>
      </c>
      <c r="T763" s="60"/>
      <c r="U763" s="60"/>
    </row>
    <row r="764" spans="1:21" s="1" customFormat="1" ht="15" customHeight="1">
      <c r="A764" s="60"/>
      <c r="B764" s="6" t="s">
        <v>2141</v>
      </c>
      <c r="C764" s="268">
        <v>28</v>
      </c>
      <c r="D764" s="268"/>
      <c r="E764" s="7">
        <v>870</v>
      </c>
      <c r="F764" s="40">
        <v>140204</v>
      </c>
      <c r="G764" s="7">
        <v>4</v>
      </c>
      <c r="H764" s="7">
        <v>56</v>
      </c>
      <c r="I764" s="269">
        <v>5268.5999999999985</v>
      </c>
      <c r="J764" s="269"/>
      <c r="K764" s="7"/>
      <c r="L764" s="7"/>
      <c r="M764" s="7"/>
      <c r="N764" s="40"/>
      <c r="O764" s="7"/>
      <c r="P764" s="7"/>
      <c r="Q764" s="40"/>
      <c r="R764" s="7">
        <v>28</v>
      </c>
      <c r="S764" s="40">
        <v>140204</v>
      </c>
      <c r="T764" s="60"/>
      <c r="U764" s="60"/>
    </row>
    <row r="765" spans="1:21" s="1" customFormat="1" ht="15" customHeight="1">
      <c r="A765" s="60"/>
      <c r="B765" s="6" t="s">
        <v>2142</v>
      </c>
      <c r="C765" s="268">
        <v>4</v>
      </c>
      <c r="D765" s="268"/>
      <c r="E765" s="7">
        <v>52</v>
      </c>
      <c r="F765" s="40">
        <v>8797</v>
      </c>
      <c r="G765" s="7"/>
      <c r="H765" s="7">
        <v>0</v>
      </c>
      <c r="I765" s="269"/>
      <c r="J765" s="269"/>
      <c r="K765" s="7"/>
      <c r="L765" s="7"/>
      <c r="M765" s="7"/>
      <c r="N765" s="40"/>
      <c r="O765" s="7"/>
      <c r="P765" s="7"/>
      <c r="Q765" s="40"/>
      <c r="R765" s="7">
        <v>4</v>
      </c>
      <c r="S765" s="40">
        <v>8797</v>
      </c>
      <c r="T765" s="60"/>
      <c r="U765" s="60"/>
    </row>
    <row r="766" spans="1:21" s="1" customFormat="1" ht="15" customHeight="1">
      <c r="A766" s="60"/>
      <c r="B766" s="6" t="s">
        <v>2143</v>
      </c>
      <c r="C766" s="268">
        <v>14</v>
      </c>
      <c r="D766" s="268"/>
      <c r="E766" s="7">
        <v>277</v>
      </c>
      <c r="F766" s="40">
        <v>54335</v>
      </c>
      <c r="G766" s="7"/>
      <c r="H766" s="7">
        <v>0</v>
      </c>
      <c r="I766" s="269"/>
      <c r="J766" s="269"/>
      <c r="K766" s="7"/>
      <c r="L766" s="7"/>
      <c r="M766" s="7"/>
      <c r="N766" s="40"/>
      <c r="O766" s="7"/>
      <c r="P766" s="7"/>
      <c r="Q766" s="40"/>
      <c r="R766" s="7">
        <v>14</v>
      </c>
      <c r="S766" s="40">
        <v>54335</v>
      </c>
      <c r="T766" s="60"/>
      <c r="U766" s="60"/>
    </row>
    <row r="767" spans="1:21" s="1" customFormat="1" ht="15" customHeight="1">
      <c r="A767" s="60"/>
      <c r="B767" s="6" t="s">
        <v>2144</v>
      </c>
      <c r="C767" s="268">
        <v>28</v>
      </c>
      <c r="D767" s="268"/>
      <c r="E767" s="7">
        <v>794</v>
      </c>
      <c r="F767" s="40">
        <v>119480</v>
      </c>
      <c r="G767" s="7">
        <v>1</v>
      </c>
      <c r="H767" s="7">
        <v>34</v>
      </c>
      <c r="I767" s="269">
        <v>3199.3999999999996</v>
      </c>
      <c r="J767" s="269"/>
      <c r="K767" s="7"/>
      <c r="L767" s="7"/>
      <c r="M767" s="7"/>
      <c r="N767" s="40"/>
      <c r="O767" s="7"/>
      <c r="P767" s="7"/>
      <c r="Q767" s="40"/>
      <c r="R767" s="7">
        <v>28</v>
      </c>
      <c r="S767" s="40">
        <v>119480</v>
      </c>
      <c r="T767" s="60"/>
      <c r="U767" s="60"/>
    </row>
    <row r="768" spans="1:21" s="1" customFormat="1" ht="15" customHeight="1">
      <c r="A768" s="60"/>
      <c r="B768" s="6" t="s">
        <v>2145</v>
      </c>
      <c r="C768" s="268">
        <v>30</v>
      </c>
      <c r="D768" s="268"/>
      <c r="E768" s="7">
        <v>662</v>
      </c>
      <c r="F768" s="40">
        <v>103078</v>
      </c>
      <c r="G768" s="7"/>
      <c r="H768" s="7">
        <v>0</v>
      </c>
      <c r="I768" s="269"/>
      <c r="J768" s="269"/>
      <c r="K768" s="7"/>
      <c r="L768" s="7"/>
      <c r="M768" s="7"/>
      <c r="N768" s="40"/>
      <c r="O768" s="7"/>
      <c r="P768" s="7"/>
      <c r="Q768" s="40"/>
      <c r="R768" s="7">
        <v>30</v>
      </c>
      <c r="S768" s="40">
        <v>103078</v>
      </c>
      <c r="T768" s="60"/>
      <c r="U768" s="60"/>
    </row>
    <row r="769" spans="1:21" s="1" customFormat="1" ht="15" customHeight="1">
      <c r="A769" s="60"/>
      <c r="B769" s="6" t="s">
        <v>2146</v>
      </c>
      <c r="C769" s="268">
        <v>400</v>
      </c>
      <c r="D769" s="268"/>
      <c r="E769" s="7">
        <v>1793</v>
      </c>
      <c r="F769" s="40">
        <v>327637</v>
      </c>
      <c r="G769" s="7"/>
      <c r="H769" s="7">
        <v>0</v>
      </c>
      <c r="I769" s="269"/>
      <c r="J769" s="269"/>
      <c r="K769" s="7"/>
      <c r="L769" s="7"/>
      <c r="M769" s="7"/>
      <c r="N769" s="40"/>
      <c r="O769" s="7"/>
      <c r="P769" s="7"/>
      <c r="Q769" s="40"/>
      <c r="R769" s="7">
        <v>400</v>
      </c>
      <c r="S769" s="40">
        <v>327637</v>
      </c>
      <c r="T769" s="60"/>
      <c r="U769" s="60"/>
    </row>
    <row r="770" spans="1:21" s="1" customFormat="1" ht="15" customHeight="1">
      <c r="A770" s="60"/>
      <c r="B770" s="6" t="s">
        <v>2148</v>
      </c>
      <c r="C770" s="268">
        <v>1</v>
      </c>
      <c r="D770" s="268"/>
      <c r="E770" s="7">
        <v>1</v>
      </c>
      <c r="F770" s="40">
        <v>264</v>
      </c>
      <c r="G770" s="7"/>
      <c r="H770" s="7">
        <v>0</v>
      </c>
      <c r="I770" s="269"/>
      <c r="J770" s="269"/>
      <c r="K770" s="7"/>
      <c r="L770" s="7"/>
      <c r="M770" s="7"/>
      <c r="N770" s="40"/>
      <c r="O770" s="7"/>
      <c r="P770" s="7"/>
      <c r="Q770" s="40"/>
      <c r="R770" s="7">
        <v>1</v>
      </c>
      <c r="S770" s="40">
        <v>264</v>
      </c>
      <c r="T770" s="60"/>
      <c r="U770" s="60"/>
    </row>
    <row r="771" spans="1:21" s="1" customFormat="1" ht="15" customHeight="1">
      <c r="A771" s="60"/>
      <c r="B771" s="6" t="s">
        <v>2149</v>
      </c>
      <c r="C771" s="268">
        <v>30</v>
      </c>
      <c r="D771" s="268"/>
      <c r="E771" s="7">
        <v>1819</v>
      </c>
      <c r="F771" s="40">
        <v>244782</v>
      </c>
      <c r="G771" s="7">
        <v>6</v>
      </c>
      <c r="H771" s="7">
        <v>793</v>
      </c>
      <c r="I771" s="269">
        <v>74612.399999999994</v>
      </c>
      <c r="J771" s="269"/>
      <c r="K771" s="7"/>
      <c r="L771" s="7"/>
      <c r="M771" s="7"/>
      <c r="N771" s="40"/>
      <c r="O771" s="7"/>
      <c r="P771" s="7"/>
      <c r="Q771" s="40"/>
      <c r="R771" s="7">
        <v>30</v>
      </c>
      <c r="S771" s="40">
        <v>244782</v>
      </c>
      <c r="T771" s="60"/>
      <c r="U771" s="60"/>
    </row>
    <row r="772" spans="1:21" s="1" customFormat="1" ht="15" customHeight="1">
      <c r="A772" s="60"/>
      <c r="B772" s="6" t="s">
        <v>2152</v>
      </c>
      <c r="C772" s="268">
        <v>2</v>
      </c>
      <c r="D772" s="268"/>
      <c r="E772" s="7">
        <v>71</v>
      </c>
      <c r="F772" s="40">
        <v>11088</v>
      </c>
      <c r="G772" s="7"/>
      <c r="H772" s="7">
        <v>0</v>
      </c>
      <c r="I772" s="269"/>
      <c r="J772" s="269"/>
      <c r="K772" s="7"/>
      <c r="L772" s="7"/>
      <c r="M772" s="7"/>
      <c r="N772" s="40"/>
      <c r="O772" s="7"/>
      <c r="P772" s="7"/>
      <c r="Q772" s="40"/>
      <c r="R772" s="7">
        <v>2</v>
      </c>
      <c r="S772" s="40">
        <v>11088</v>
      </c>
      <c r="T772" s="60"/>
      <c r="U772" s="60"/>
    </row>
    <row r="773" spans="1:21" s="1" customFormat="1" ht="15" customHeight="1">
      <c r="A773" s="60"/>
      <c r="B773" s="6" t="s">
        <v>2153</v>
      </c>
      <c r="C773" s="268">
        <v>2</v>
      </c>
      <c r="D773" s="268"/>
      <c r="E773" s="7">
        <v>75</v>
      </c>
      <c r="F773" s="40">
        <v>11712</v>
      </c>
      <c r="G773" s="7"/>
      <c r="H773" s="7">
        <v>0</v>
      </c>
      <c r="I773" s="269"/>
      <c r="J773" s="269"/>
      <c r="K773" s="7"/>
      <c r="L773" s="7"/>
      <c r="M773" s="7"/>
      <c r="N773" s="40"/>
      <c r="O773" s="7"/>
      <c r="P773" s="7"/>
      <c r="Q773" s="40"/>
      <c r="R773" s="7">
        <v>2</v>
      </c>
      <c r="S773" s="40">
        <v>11712</v>
      </c>
      <c r="T773" s="60"/>
      <c r="U773" s="60"/>
    </row>
    <row r="774" spans="1:21" s="1" customFormat="1" ht="15" customHeight="1">
      <c r="A774" s="60"/>
      <c r="B774" s="6" t="s">
        <v>2155</v>
      </c>
      <c r="C774" s="268">
        <v>1</v>
      </c>
      <c r="D774" s="268"/>
      <c r="E774" s="7">
        <v>8</v>
      </c>
      <c r="F774" s="40">
        <v>1249</v>
      </c>
      <c r="G774" s="7"/>
      <c r="H774" s="7">
        <v>0</v>
      </c>
      <c r="I774" s="269"/>
      <c r="J774" s="269"/>
      <c r="K774" s="7"/>
      <c r="L774" s="7"/>
      <c r="M774" s="7"/>
      <c r="N774" s="40"/>
      <c r="O774" s="7"/>
      <c r="P774" s="7"/>
      <c r="Q774" s="40"/>
      <c r="R774" s="7">
        <v>1</v>
      </c>
      <c r="S774" s="40">
        <v>1249</v>
      </c>
      <c r="T774" s="60"/>
      <c r="U774" s="60"/>
    </row>
    <row r="775" spans="1:21" s="1" customFormat="1" ht="15" customHeight="1">
      <c r="A775" s="60"/>
      <c r="B775" s="6" t="s">
        <v>2158</v>
      </c>
      <c r="C775" s="268">
        <v>327</v>
      </c>
      <c r="D775" s="268"/>
      <c r="E775" s="7">
        <v>9805</v>
      </c>
      <c r="F775" s="40">
        <v>1500864</v>
      </c>
      <c r="G775" s="7">
        <v>8</v>
      </c>
      <c r="H775" s="7">
        <v>32</v>
      </c>
      <c r="I775" s="269">
        <v>1976.4000000000015</v>
      </c>
      <c r="J775" s="269"/>
      <c r="K775" s="7"/>
      <c r="L775" s="7"/>
      <c r="M775" s="7"/>
      <c r="N775" s="40"/>
      <c r="O775" s="7"/>
      <c r="P775" s="7"/>
      <c r="Q775" s="40"/>
      <c r="R775" s="7">
        <v>327</v>
      </c>
      <c r="S775" s="40">
        <v>1500864</v>
      </c>
      <c r="T775" s="60"/>
      <c r="U775" s="60"/>
    </row>
    <row r="776" spans="1:21" s="1" customFormat="1" ht="15" customHeight="1">
      <c r="A776" s="60"/>
      <c r="B776" s="6" t="s">
        <v>2159</v>
      </c>
      <c r="C776" s="268">
        <v>464</v>
      </c>
      <c r="D776" s="268"/>
      <c r="E776" s="7">
        <v>15782</v>
      </c>
      <c r="F776" s="40">
        <v>2372426</v>
      </c>
      <c r="G776" s="7">
        <v>21</v>
      </c>
      <c r="H776" s="7">
        <v>858</v>
      </c>
      <c r="I776" s="269">
        <v>79224</v>
      </c>
      <c r="J776" s="269"/>
      <c r="K776" s="7"/>
      <c r="L776" s="7"/>
      <c r="M776" s="7"/>
      <c r="N776" s="40"/>
      <c r="O776" s="7"/>
      <c r="P776" s="7"/>
      <c r="Q776" s="40"/>
      <c r="R776" s="7">
        <v>464</v>
      </c>
      <c r="S776" s="40">
        <v>2372426</v>
      </c>
      <c r="T776" s="60"/>
      <c r="U776" s="60"/>
    </row>
    <row r="777" spans="1:21" s="1" customFormat="1" ht="15" customHeight="1">
      <c r="A777" s="60"/>
      <c r="B777" s="6" t="s">
        <v>2171</v>
      </c>
      <c r="C777" s="268">
        <v>96</v>
      </c>
      <c r="D777" s="268"/>
      <c r="E777" s="7">
        <v>288</v>
      </c>
      <c r="F777" s="40">
        <v>56207</v>
      </c>
      <c r="G777" s="7"/>
      <c r="H777" s="7">
        <v>0</v>
      </c>
      <c r="I777" s="269"/>
      <c r="J777" s="269"/>
      <c r="K777" s="7"/>
      <c r="L777" s="7"/>
      <c r="M777" s="7"/>
      <c r="N777" s="40"/>
      <c r="O777" s="7"/>
      <c r="P777" s="7"/>
      <c r="Q777" s="40"/>
      <c r="R777" s="7">
        <v>96</v>
      </c>
      <c r="S777" s="40">
        <v>56207</v>
      </c>
      <c r="T777" s="60"/>
      <c r="U777" s="60"/>
    </row>
    <row r="778" spans="1:21" s="1" customFormat="1" ht="15" customHeight="1">
      <c r="A778" s="60"/>
      <c r="B778" s="6" t="s">
        <v>2188</v>
      </c>
      <c r="C778" s="268">
        <v>38</v>
      </c>
      <c r="D778" s="268"/>
      <c r="E778" s="7">
        <v>973</v>
      </c>
      <c r="F778" s="40">
        <v>246850</v>
      </c>
      <c r="G778" s="7">
        <v>1</v>
      </c>
      <c r="H778" s="7">
        <v>5</v>
      </c>
      <c r="I778" s="269">
        <v>470.39999999999964</v>
      </c>
      <c r="J778" s="269"/>
      <c r="K778" s="7"/>
      <c r="L778" s="7"/>
      <c r="M778" s="7"/>
      <c r="N778" s="40"/>
      <c r="O778" s="7"/>
      <c r="P778" s="7"/>
      <c r="Q778" s="40"/>
      <c r="R778" s="7">
        <v>38</v>
      </c>
      <c r="S778" s="40">
        <v>246850</v>
      </c>
      <c r="T778" s="60"/>
      <c r="U778" s="60"/>
    </row>
    <row r="779" spans="1:21" s="1" customFormat="1" ht="15" customHeight="1">
      <c r="A779" s="60"/>
      <c r="B779" s="6" t="s">
        <v>2189</v>
      </c>
      <c r="C779" s="268">
        <v>476</v>
      </c>
      <c r="D779" s="268"/>
      <c r="E779" s="7">
        <v>1485</v>
      </c>
      <c r="F779" s="40">
        <v>253398</v>
      </c>
      <c r="G779" s="7"/>
      <c r="H779" s="7">
        <v>0</v>
      </c>
      <c r="I779" s="269"/>
      <c r="J779" s="269"/>
      <c r="K779" s="7"/>
      <c r="L779" s="7"/>
      <c r="M779" s="7"/>
      <c r="N779" s="40"/>
      <c r="O779" s="7"/>
      <c r="P779" s="7"/>
      <c r="Q779" s="40"/>
      <c r="R779" s="7">
        <v>476</v>
      </c>
      <c r="S779" s="40">
        <v>253398</v>
      </c>
      <c r="T779" s="60"/>
      <c r="U779" s="60"/>
    </row>
    <row r="780" spans="1:21" s="1" customFormat="1" ht="15" customHeight="1">
      <c r="A780" s="60"/>
      <c r="B780" s="6" t="s">
        <v>2194</v>
      </c>
      <c r="C780" s="268">
        <v>2247</v>
      </c>
      <c r="D780" s="268"/>
      <c r="E780" s="7">
        <v>5808</v>
      </c>
      <c r="F780" s="40">
        <v>2120116</v>
      </c>
      <c r="G780" s="7"/>
      <c r="H780" s="7">
        <v>0</v>
      </c>
      <c r="I780" s="269"/>
      <c r="J780" s="269"/>
      <c r="K780" s="7"/>
      <c r="L780" s="7"/>
      <c r="M780" s="7"/>
      <c r="N780" s="40"/>
      <c r="O780" s="7"/>
      <c r="P780" s="7"/>
      <c r="Q780" s="40"/>
      <c r="R780" s="7">
        <v>2247</v>
      </c>
      <c r="S780" s="40">
        <v>2120116</v>
      </c>
      <c r="T780" s="60"/>
      <c r="U780" s="60"/>
    </row>
    <row r="781" spans="1:21" s="1" customFormat="1" ht="15" customHeight="1">
      <c r="A781" s="60"/>
      <c r="B781" s="6" t="s">
        <v>2197</v>
      </c>
      <c r="C781" s="268">
        <v>523</v>
      </c>
      <c r="D781" s="268"/>
      <c r="E781" s="7">
        <v>1569</v>
      </c>
      <c r="F781" s="40">
        <v>473147</v>
      </c>
      <c r="G781" s="7"/>
      <c r="H781" s="7">
        <v>0</v>
      </c>
      <c r="I781" s="269"/>
      <c r="J781" s="269"/>
      <c r="K781" s="7"/>
      <c r="L781" s="7"/>
      <c r="M781" s="7"/>
      <c r="N781" s="40"/>
      <c r="O781" s="7"/>
      <c r="P781" s="7"/>
      <c r="Q781" s="40"/>
      <c r="R781" s="7">
        <v>523</v>
      </c>
      <c r="S781" s="40">
        <v>473147</v>
      </c>
      <c r="T781" s="60"/>
      <c r="U781" s="60"/>
    </row>
    <row r="782" spans="1:21" s="1" customFormat="1" ht="15" customHeight="1">
      <c r="A782" s="60"/>
      <c r="B782" s="6" t="s">
        <v>2198</v>
      </c>
      <c r="C782" s="268">
        <v>69</v>
      </c>
      <c r="D782" s="268"/>
      <c r="E782" s="7">
        <v>138</v>
      </c>
      <c r="F782" s="40">
        <v>31277</v>
      </c>
      <c r="G782" s="7"/>
      <c r="H782" s="7">
        <v>0</v>
      </c>
      <c r="I782" s="269"/>
      <c r="J782" s="269"/>
      <c r="K782" s="7"/>
      <c r="L782" s="7"/>
      <c r="M782" s="7"/>
      <c r="N782" s="40"/>
      <c r="O782" s="7"/>
      <c r="P782" s="7"/>
      <c r="Q782" s="40"/>
      <c r="R782" s="7">
        <v>69</v>
      </c>
      <c r="S782" s="40">
        <v>31277</v>
      </c>
      <c r="T782" s="60"/>
      <c r="U782" s="60"/>
    </row>
    <row r="783" spans="1:21" s="1" customFormat="1" ht="15" customHeight="1">
      <c r="A783" s="60"/>
      <c r="B783" s="6" t="s">
        <v>2202</v>
      </c>
      <c r="C783" s="268">
        <v>6</v>
      </c>
      <c r="D783" s="268"/>
      <c r="E783" s="7">
        <v>141</v>
      </c>
      <c r="F783" s="40">
        <v>21620</v>
      </c>
      <c r="G783" s="7"/>
      <c r="H783" s="7">
        <v>0</v>
      </c>
      <c r="I783" s="269"/>
      <c r="J783" s="269"/>
      <c r="K783" s="7"/>
      <c r="L783" s="7"/>
      <c r="M783" s="7"/>
      <c r="N783" s="40"/>
      <c r="O783" s="7"/>
      <c r="P783" s="7"/>
      <c r="Q783" s="40"/>
      <c r="R783" s="7">
        <v>6</v>
      </c>
      <c r="S783" s="40">
        <v>21620</v>
      </c>
      <c r="T783" s="60"/>
      <c r="U783" s="60"/>
    </row>
    <row r="784" spans="1:21" s="1" customFormat="1" ht="15" customHeight="1">
      <c r="A784" s="60"/>
      <c r="B784" s="6" t="s">
        <v>2203</v>
      </c>
      <c r="C784" s="268">
        <v>3</v>
      </c>
      <c r="D784" s="268"/>
      <c r="E784" s="7">
        <v>40</v>
      </c>
      <c r="F784" s="40">
        <v>6057</v>
      </c>
      <c r="G784" s="7"/>
      <c r="H784" s="7">
        <v>0</v>
      </c>
      <c r="I784" s="269"/>
      <c r="J784" s="269"/>
      <c r="K784" s="7"/>
      <c r="L784" s="7"/>
      <c r="M784" s="7"/>
      <c r="N784" s="40"/>
      <c r="O784" s="7"/>
      <c r="P784" s="7"/>
      <c r="Q784" s="40"/>
      <c r="R784" s="7">
        <v>3</v>
      </c>
      <c r="S784" s="40">
        <v>6057</v>
      </c>
      <c r="T784" s="60"/>
      <c r="U784" s="60"/>
    </row>
    <row r="785" spans="1:21" s="1" customFormat="1" ht="15" customHeight="1">
      <c r="A785" s="60"/>
      <c r="B785" s="6" t="s">
        <v>2204</v>
      </c>
      <c r="C785" s="268">
        <v>1</v>
      </c>
      <c r="D785" s="268"/>
      <c r="E785" s="7">
        <v>54</v>
      </c>
      <c r="F785" s="40">
        <v>8433</v>
      </c>
      <c r="G785" s="7"/>
      <c r="H785" s="7">
        <v>0</v>
      </c>
      <c r="I785" s="269"/>
      <c r="J785" s="269"/>
      <c r="K785" s="7"/>
      <c r="L785" s="7"/>
      <c r="M785" s="7"/>
      <c r="N785" s="40"/>
      <c r="O785" s="7"/>
      <c r="P785" s="7"/>
      <c r="Q785" s="40"/>
      <c r="R785" s="7">
        <v>1</v>
      </c>
      <c r="S785" s="40">
        <v>8433</v>
      </c>
      <c r="T785" s="60"/>
      <c r="U785" s="60"/>
    </row>
    <row r="786" spans="1:21" s="1" customFormat="1" ht="15" customHeight="1">
      <c r="A786" s="60"/>
      <c r="B786" s="6" t="s">
        <v>2206</v>
      </c>
      <c r="C786" s="268">
        <v>172</v>
      </c>
      <c r="D786" s="268"/>
      <c r="E786" s="7">
        <v>3231</v>
      </c>
      <c r="F786" s="40">
        <v>817203</v>
      </c>
      <c r="G786" s="7"/>
      <c r="H786" s="7">
        <v>0</v>
      </c>
      <c r="I786" s="269"/>
      <c r="J786" s="269"/>
      <c r="K786" s="7"/>
      <c r="L786" s="7"/>
      <c r="M786" s="7"/>
      <c r="N786" s="40"/>
      <c r="O786" s="7"/>
      <c r="P786" s="7"/>
      <c r="Q786" s="40"/>
      <c r="R786" s="7">
        <v>172</v>
      </c>
      <c r="S786" s="40">
        <v>817203</v>
      </c>
      <c r="T786" s="60"/>
      <c r="U786" s="60"/>
    </row>
    <row r="787" spans="1:21" s="1" customFormat="1" ht="15" customHeight="1">
      <c r="A787" s="60"/>
      <c r="B787" s="6" t="s">
        <v>2209</v>
      </c>
      <c r="C787" s="268">
        <v>4</v>
      </c>
      <c r="D787" s="268"/>
      <c r="E787" s="7">
        <v>109</v>
      </c>
      <c r="F787" s="40">
        <v>20048</v>
      </c>
      <c r="G787" s="7"/>
      <c r="H787" s="7">
        <v>0</v>
      </c>
      <c r="I787" s="269"/>
      <c r="J787" s="269"/>
      <c r="K787" s="7"/>
      <c r="L787" s="7"/>
      <c r="M787" s="7"/>
      <c r="N787" s="40"/>
      <c r="O787" s="7"/>
      <c r="P787" s="7"/>
      <c r="Q787" s="40"/>
      <c r="R787" s="7">
        <v>4</v>
      </c>
      <c r="S787" s="40">
        <v>20048</v>
      </c>
      <c r="T787" s="60"/>
      <c r="U787" s="60"/>
    </row>
    <row r="788" spans="1:21" s="1" customFormat="1" ht="15" customHeight="1">
      <c r="A788" s="60"/>
      <c r="B788" s="6" t="s">
        <v>2211</v>
      </c>
      <c r="C788" s="268">
        <v>57</v>
      </c>
      <c r="D788" s="268"/>
      <c r="E788" s="7">
        <v>1059</v>
      </c>
      <c r="F788" s="40">
        <v>181121</v>
      </c>
      <c r="G788" s="7">
        <v>2</v>
      </c>
      <c r="H788" s="7">
        <v>7</v>
      </c>
      <c r="I788" s="269">
        <v>658.79999999999927</v>
      </c>
      <c r="J788" s="269"/>
      <c r="K788" s="7"/>
      <c r="L788" s="7"/>
      <c r="M788" s="7"/>
      <c r="N788" s="40"/>
      <c r="O788" s="7"/>
      <c r="P788" s="7"/>
      <c r="Q788" s="40"/>
      <c r="R788" s="7">
        <v>57</v>
      </c>
      <c r="S788" s="40">
        <v>181121</v>
      </c>
      <c r="T788" s="60"/>
      <c r="U788" s="60"/>
    </row>
    <row r="789" spans="1:21" s="1" customFormat="1" ht="15" customHeight="1">
      <c r="A789" s="60"/>
      <c r="B789" s="6" t="s">
        <v>2212</v>
      </c>
      <c r="C789" s="268">
        <v>420</v>
      </c>
      <c r="D789" s="268"/>
      <c r="E789" s="7">
        <v>2171</v>
      </c>
      <c r="F789" s="40">
        <v>459481</v>
      </c>
      <c r="G789" s="7"/>
      <c r="H789" s="7">
        <v>0</v>
      </c>
      <c r="I789" s="269"/>
      <c r="J789" s="269"/>
      <c r="K789" s="7"/>
      <c r="L789" s="7"/>
      <c r="M789" s="7"/>
      <c r="N789" s="40"/>
      <c r="O789" s="7"/>
      <c r="P789" s="7"/>
      <c r="Q789" s="40"/>
      <c r="R789" s="7">
        <v>420</v>
      </c>
      <c r="S789" s="40">
        <v>459481</v>
      </c>
      <c r="T789" s="60"/>
      <c r="U789" s="60"/>
    </row>
    <row r="790" spans="1:21" s="1" customFormat="1" ht="15" customHeight="1">
      <c r="A790" s="60"/>
      <c r="B790" s="6" t="s">
        <v>2213</v>
      </c>
      <c r="C790" s="268">
        <v>6</v>
      </c>
      <c r="D790" s="268"/>
      <c r="E790" s="7">
        <v>135</v>
      </c>
      <c r="F790" s="40">
        <v>22853</v>
      </c>
      <c r="G790" s="7"/>
      <c r="H790" s="7">
        <v>0</v>
      </c>
      <c r="I790" s="269"/>
      <c r="J790" s="269"/>
      <c r="K790" s="7"/>
      <c r="L790" s="7"/>
      <c r="M790" s="7"/>
      <c r="N790" s="40"/>
      <c r="O790" s="7"/>
      <c r="P790" s="7"/>
      <c r="Q790" s="40"/>
      <c r="R790" s="7">
        <v>6</v>
      </c>
      <c r="S790" s="40">
        <v>22853</v>
      </c>
      <c r="T790" s="60"/>
      <c r="U790" s="60"/>
    </row>
    <row r="791" spans="1:21" s="1" customFormat="1" ht="15" customHeight="1">
      <c r="A791" s="60"/>
      <c r="B791" s="6" t="s">
        <v>2214</v>
      </c>
      <c r="C791" s="268">
        <v>3</v>
      </c>
      <c r="D791" s="268"/>
      <c r="E791" s="7">
        <v>66</v>
      </c>
      <c r="F791" s="40">
        <v>10306</v>
      </c>
      <c r="G791" s="7"/>
      <c r="H791" s="7">
        <v>0</v>
      </c>
      <c r="I791" s="269"/>
      <c r="J791" s="269"/>
      <c r="K791" s="7"/>
      <c r="L791" s="7"/>
      <c r="M791" s="7"/>
      <c r="N791" s="40"/>
      <c r="O791" s="7"/>
      <c r="P791" s="7"/>
      <c r="Q791" s="40"/>
      <c r="R791" s="7">
        <v>3</v>
      </c>
      <c r="S791" s="40">
        <v>10306</v>
      </c>
      <c r="T791" s="60"/>
      <c r="U791" s="60"/>
    </row>
    <row r="792" spans="1:21" s="1" customFormat="1" ht="15" customHeight="1">
      <c r="A792" s="60"/>
      <c r="B792" s="6" t="s">
        <v>2219</v>
      </c>
      <c r="C792" s="268">
        <v>1</v>
      </c>
      <c r="D792" s="268"/>
      <c r="E792" s="7">
        <v>21</v>
      </c>
      <c r="F792" s="40">
        <v>2838</v>
      </c>
      <c r="G792" s="7"/>
      <c r="H792" s="7">
        <v>0</v>
      </c>
      <c r="I792" s="269"/>
      <c r="J792" s="269"/>
      <c r="K792" s="7"/>
      <c r="L792" s="7"/>
      <c r="M792" s="7"/>
      <c r="N792" s="40"/>
      <c r="O792" s="7"/>
      <c r="P792" s="7"/>
      <c r="Q792" s="40"/>
      <c r="R792" s="7">
        <v>1</v>
      </c>
      <c r="S792" s="40">
        <v>2838</v>
      </c>
      <c r="T792" s="60"/>
      <c r="U792" s="60"/>
    </row>
    <row r="793" spans="1:21" s="1" customFormat="1" ht="15" customHeight="1">
      <c r="A793" s="60"/>
      <c r="B793" s="6" t="s">
        <v>2220</v>
      </c>
      <c r="C793" s="268">
        <v>2</v>
      </c>
      <c r="D793" s="268"/>
      <c r="E793" s="7">
        <v>19</v>
      </c>
      <c r="F793" s="40">
        <v>2967</v>
      </c>
      <c r="G793" s="7"/>
      <c r="H793" s="7">
        <v>0</v>
      </c>
      <c r="I793" s="269"/>
      <c r="J793" s="269"/>
      <c r="K793" s="7"/>
      <c r="L793" s="7"/>
      <c r="M793" s="7"/>
      <c r="N793" s="40"/>
      <c r="O793" s="7"/>
      <c r="P793" s="7"/>
      <c r="Q793" s="40"/>
      <c r="R793" s="7">
        <v>2</v>
      </c>
      <c r="S793" s="40">
        <v>2967</v>
      </c>
      <c r="T793" s="60"/>
      <c r="U793" s="60"/>
    </row>
    <row r="794" spans="1:21" s="1" customFormat="1" ht="15" customHeight="1">
      <c r="A794" s="60"/>
      <c r="B794" s="6" t="s">
        <v>2223</v>
      </c>
      <c r="C794" s="268">
        <v>31</v>
      </c>
      <c r="D794" s="268"/>
      <c r="E794" s="7">
        <v>483</v>
      </c>
      <c r="F794" s="40">
        <v>120803</v>
      </c>
      <c r="G794" s="7"/>
      <c r="H794" s="7">
        <v>0</v>
      </c>
      <c r="I794" s="269"/>
      <c r="J794" s="269"/>
      <c r="K794" s="7"/>
      <c r="L794" s="7"/>
      <c r="M794" s="7"/>
      <c r="N794" s="40"/>
      <c r="O794" s="7"/>
      <c r="P794" s="7"/>
      <c r="Q794" s="40"/>
      <c r="R794" s="7">
        <v>31</v>
      </c>
      <c r="S794" s="40">
        <v>120803</v>
      </c>
      <c r="T794" s="60"/>
      <c r="U794" s="60"/>
    </row>
    <row r="795" spans="1:21" s="1" customFormat="1" ht="15" customHeight="1">
      <c r="A795" s="60"/>
      <c r="B795" s="6" t="s">
        <v>2224</v>
      </c>
      <c r="C795" s="268">
        <v>3</v>
      </c>
      <c r="D795" s="268"/>
      <c r="E795" s="7">
        <v>51</v>
      </c>
      <c r="F795" s="40">
        <v>10667</v>
      </c>
      <c r="G795" s="7"/>
      <c r="H795" s="7">
        <v>0</v>
      </c>
      <c r="I795" s="269"/>
      <c r="J795" s="269"/>
      <c r="K795" s="7"/>
      <c r="L795" s="7"/>
      <c r="M795" s="7"/>
      <c r="N795" s="40"/>
      <c r="O795" s="7"/>
      <c r="P795" s="7"/>
      <c r="Q795" s="40"/>
      <c r="R795" s="7">
        <v>3</v>
      </c>
      <c r="S795" s="40">
        <v>10667</v>
      </c>
      <c r="T795" s="60"/>
      <c r="U795" s="60"/>
    </row>
    <row r="796" spans="1:21" s="1" customFormat="1" ht="15" customHeight="1">
      <c r="A796" s="60"/>
      <c r="B796" s="6" t="s">
        <v>2226</v>
      </c>
      <c r="C796" s="268">
        <v>1</v>
      </c>
      <c r="D796" s="268"/>
      <c r="E796" s="7">
        <v>28</v>
      </c>
      <c r="F796" s="40">
        <v>4372</v>
      </c>
      <c r="G796" s="7"/>
      <c r="H796" s="7">
        <v>0</v>
      </c>
      <c r="I796" s="269"/>
      <c r="J796" s="269"/>
      <c r="K796" s="7"/>
      <c r="L796" s="7"/>
      <c r="M796" s="7"/>
      <c r="N796" s="40"/>
      <c r="O796" s="7"/>
      <c r="P796" s="7"/>
      <c r="Q796" s="40"/>
      <c r="R796" s="7">
        <v>1</v>
      </c>
      <c r="S796" s="40">
        <v>4372</v>
      </c>
      <c r="T796" s="60"/>
      <c r="U796" s="60"/>
    </row>
    <row r="797" spans="1:21" s="1" customFormat="1" ht="15" customHeight="1">
      <c r="A797" s="60"/>
      <c r="B797" s="6" t="s">
        <v>2242</v>
      </c>
      <c r="C797" s="268">
        <v>1</v>
      </c>
      <c r="D797" s="268"/>
      <c r="E797" s="7">
        <v>3</v>
      </c>
      <c r="F797" s="40">
        <v>468</v>
      </c>
      <c r="G797" s="7"/>
      <c r="H797" s="7">
        <v>0</v>
      </c>
      <c r="I797" s="269"/>
      <c r="J797" s="269"/>
      <c r="K797" s="7"/>
      <c r="L797" s="7"/>
      <c r="M797" s="7"/>
      <c r="N797" s="40"/>
      <c r="O797" s="7"/>
      <c r="P797" s="7"/>
      <c r="Q797" s="40"/>
      <c r="R797" s="7">
        <v>1</v>
      </c>
      <c r="S797" s="40">
        <v>468</v>
      </c>
      <c r="T797" s="60"/>
      <c r="U797" s="60"/>
    </row>
    <row r="798" spans="1:21" s="1" customFormat="1" ht="15" customHeight="1">
      <c r="A798" s="60"/>
      <c r="B798" s="6" t="s">
        <v>2246</v>
      </c>
      <c r="C798" s="268">
        <v>74</v>
      </c>
      <c r="D798" s="268"/>
      <c r="E798" s="7">
        <v>1896</v>
      </c>
      <c r="F798" s="40">
        <v>316510</v>
      </c>
      <c r="G798" s="7">
        <v>4</v>
      </c>
      <c r="H798" s="7">
        <v>67</v>
      </c>
      <c r="I798" s="269">
        <v>6303.5999999999985</v>
      </c>
      <c r="J798" s="269"/>
      <c r="K798" s="7"/>
      <c r="L798" s="7"/>
      <c r="M798" s="7"/>
      <c r="N798" s="40"/>
      <c r="O798" s="7"/>
      <c r="P798" s="7"/>
      <c r="Q798" s="40"/>
      <c r="R798" s="7">
        <v>74</v>
      </c>
      <c r="S798" s="40">
        <v>316510</v>
      </c>
      <c r="T798" s="60"/>
      <c r="U798" s="60"/>
    </row>
    <row r="799" spans="1:21" s="1" customFormat="1" ht="15" customHeight="1">
      <c r="A799" s="60"/>
      <c r="B799" s="6" t="s">
        <v>2247</v>
      </c>
      <c r="C799" s="268">
        <v>3</v>
      </c>
      <c r="D799" s="268"/>
      <c r="E799" s="7">
        <v>48</v>
      </c>
      <c r="F799" s="40">
        <v>8520</v>
      </c>
      <c r="G799" s="7"/>
      <c r="H799" s="7">
        <v>0</v>
      </c>
      <c r="I799" s="269"/>
      <c r="J799" s="269"/>
      <c r="K799" s="7"/>
      <c r="L799" s="7"/>
      <c r="M799" s="7"/>
      <c r="N799" s="40"/>
      <c r="O799" s="7"/>
      <c r="P799" s="7"/>
      <c r="Q799" s="40"/>
      <c r="R799" s="7">
        <v>3</v>
      </c>
      <c r="S799" s="40">
        <v>8520</v>
      </c>
      <c r="T799" s="60"/>
      <c r="U799" s="60"/>
    </row>
    <row r="800" spans="1:21" s="1" customFormat="1" ht="15" customHeight="1">
      <c r="A800" s="60"/>
      <c r="B800" s="6" t="s">
        <v>2248</v>
      </c>
      <c r="C800" s="268">
        <v>3</v>
      </c>
      <c r="D800" s="268"/>
      <c r="E800" s="7">
        <v>14</v>
      </c>
      <c r="F800" s="40">
        <v>2294</v>
      </c>
      <c r="G800" s="7"/>
      <c r="H800" s="7">
        <v>0</v>
      </c>
      <c r="I800" s="269"/>
      <c r="J800" s="269"/>
      <c r="K800" s="7"/>
      <c r="L800" s="7"/>
      <c r="M800" s="7"/>
      <c r="N800" s="40"/>
      <c r="O800" s="7"/>
      <c r="P800" s="7"/>
      <c r="Q800" s="40"/>
      <c r="R800" s="7">
        <v>3</v>
      </c>
      <c r="S800" s="40">
        <v>2294</v>
      </c>
      <c r="T800" s="60"/>
      <c r="U800" s="60"/>
    </row>
    <row r="801" spans="1:21" s="1" customFormat="1" ht="15" customHeight="1">
      <c r="A801" s="60"/>
      <c r="B801" s="6" t="s">
        <v>2249</v>
      </c>
      <c r="C801" s="268">
        <v>9</v>
      </c>
      <c r="D801" s="268"/>
      <c r="E801" s="7">
        <v>135</v>
      </c>
      <c r="F801" s="40">
        <v>22704</v>
      </c>
      <c r="G801" s="7"/>
      <c r="H801" s="7">
        <v>0</v>
      </c>
      <c r="I801" s="269"/>
      <c r="J801" s="269"/>
      <c r="K801" s="7"/>
      <c r="L801" s="7"/>
      <c r="M801" s="7"/>
      <c r="N801" s="40"/>
      <c r="O801" s="7"/>
      <c r="P801" s="7"/>
      <c r="Q801" s="40"/>
      <c r="R801" s="7">
        <v>9</v>
      </c>
      <c r="S801" s="40">
        <v>22704</v>
      </c>
      <c r="T801" s="60"/>
      <c r="U801" s="60"/>
    </row>
    <row r="802" spans="1:21" s="1" customFormat="1" ht="15" customHeight="1">
      <c r="A802" s="60"/>
      <c r="B802" s="6" t="s">
        <v>2250</v>
      </c>
      <c r="C802" s="268">
        <v>323</v>
      </c>
      <c r="D802" s="268"/>
      <c r="E802" s="7">
        <v>1211</v>
      </c>
      <c r="F802" s="40">
        <v>239507</v>
      </c>
      <c r="G802" s="7"/>
      <c r="H802" s="7">
        <v>0</v>
      </c>
      <c r="I802" s="269"/>
      <c r="J802" s="269"/>
      <c r="K802" s="7"/>
      <c r="L802" s="7"/>
      <c r="M802" s="7"/>
      <c r="N802" s="40"/>
      <c r="O802" s="7"/>
      <c r="P802" s="7"/>
      <c r="Q802" s="40"/>
      <c r="R802" s="7">
        <v>323</v>
      </c>
      <c r="S802" s="40">
        <v>239507</v>
      </c>
      <c r="T802" s="60"/>
      <c r="U802" s="60"/>
    </row>
    <row r="803" spans="1:21" s="1" customFormat="1" ht="15" customHeight="1">
      <c r="A803" s="60"/>
      <c r="B803" s="6" t="s">
        <v>2251</v>
      </c>
      <c r="C803" s="268">
        <v>16</v>
      </c>
      <c r="D803" s="268"/>
      <c r="E803" s="7">
        <v>324</v>
      </c>
      <c r="F803" s="40">
        <v>49787</v>
      </c>
      <c r="G803" s="7"/>
      <c r="H803" s="7">
        <v>0</v>
      </c>
      <c r="I803" s="269"/>
      <c r="J803" s="269"/>
      <c r="K803" s="7"/>
      <c r="L803" s="7"/>
      <c r="M803" s="7"/>
      <c r="N803" s="40"/>
      <c r="O803" s="7"/>
      <c r="P803" s="7"/>
      <c r="Q803" s="40"/>
      <c r="R803" s="7">
        <v>16</v>
      </c>
      <c r="S803" s="40">
        <v>49787</v>
      </c>
      <c r="T803" s="60"/>
      <c r="U803" s="60"/>
    </row>
    <row r="804" spans="1:21" s="1" customFormat="1" ht="15" customHeight="1">
      <c r="A804" s="60"/>
      <c r="B804" s="6" t="s">
        <v>2252</v>
      </c>
      <c r="C804" s="268">
        <v>132</v>
      </c>
      <c r="D804" s="268"/>
      <c r="E804" s="7">
        <v>710</v>
      </c>
      <c r="F804" s="40">
        <v>129696</v>
      </c>
      <c r="G804" s="7"/>
      <c r="H804" s="7">
        <v>0</v>
      </c>
      <c r="I804" s="269"/>
      <c r="J804" s="269"/>
      <c r="K804" s="7"/>
      <c r="L804" s="7"/>
      <c r="M804" s="7"/>
      <c r="N804" s="40"/>
      <c r="O804" s="7"/>
      <c r="P804" s="7"/>
      <c r="Q804" s="40"/>
      <c r="R804" s="7">
        <v>132</v>
      </c>
      <c r="S804" s="40">
        <v>129696</v>
      </c>
      <c r="T804" s="60"/>
      <c r="U804" s="60"/>
    </row>
    <row r="805" spans="1:21" s="1" customFormat="1" ht="15" customHeight="1">
      <c r="A805" s="60"/>
      <c r="B805" s="6" t="s">
        <v>2253</v>
      </c>
      <c r="C805" s="268">
        <v>169</v>
      </c>
      <c r="D805" s="268"/>
      <c r="E805" s="7">
        <v>740</v>
      </c>
      <c r="F805" s="40">
        <v>130775</v>
      </c>
      <c r="G805" s="7"/>
      <c r="H805" s="7">
        <v>0</v>
      </c>
      <c r="I805" s="269"/>
      <c r="J805" s="269"/>
      <c r="K805" s="7"/>
      <c r="L805" s="7"/>
      <c r="M805" s="7"/>
      <c r="N805" s="40"/>
      <c r="O805" s="7"/>
      <c r="P805" s="7"/>
      <c r="Q805" s="40"/>
      <c r="R805" s="7">
        <v>169</v>
      </c>
      <c r="S805" s="40">
        <v>130775</v>
      </c>
      <c r="T805" s="60"/>
      <c r="U805" s="60"/>
    </row>
    <row r="806" spans="1:21" s="1" customFormat="1" ht="15" customHeight="1">
      <c r="A806" s="60"/>
      <c r="B806" s="6" t="s">
        <v>2254</v>
      </c>
      <c r="C806" s="268">
        <v>1</v>
      </c>
      <c r="D806" s="268"/>
      <c r="E806" s="7">
        <v>3</v>
      </c>
      <c r="F806" s="40">
        <v>793</v>
      </c>
      <c r="G806" s="7"/>
      <c r="H806" s="7">
        <v>0</v>
      </c>
      <c r="I806" s="269"/>
      <c r="J806" s="269"/>
      <c r="K806" s="7"/>
      <c r="L806" s="7"/>
      <c r="M806" s="7"/>
      <c r="N806" s="40"/>
      <c r="O806" s="7"/>
      <c r="P806" s="7"/>
      <c r="Q806" s="40"/>
      <c r="R806" s="7">
        <v>1</v>
      </c>
      <c r="S806" s="40">
        <v>793</v>
      </c>
      <c r="T806" s="60"/>
      <c r="U806" s="60"/>
    </row>
    <row r="807" spans="1:21" s="1" customFormat="1" ht="15" customHeight="1">
      <c r="A807" s="60"/>
      <c r="B807" s="6" t="s">
        <v>2257</v>
      </c>
      <c r="C807" s="268">
        <v>3</v>
      </c>
      <c r="D807" s="268"/>
      <c r="E807" s="7">
        <v>63</v>
      </c>
      <c r="F807" s="40">
        <v>9839</v>
      </c>
      <c r="G807" s="7"/>
      <c r="H807" s="7">
        <v>0</v>
      </c>
      <c r="I807" s="269"/>
      <c r="J807" s="269"/>
      <c r="K807" s="7"/>
      <c r="L807" s="7"/>
      <c r="M807" s="7"/>
      <c r="N807" s="40"/>
      <c r="O807" s="7"/>
      <c r="P807" s="7"/>
      <c r="Q807" s="40"/>
      <c r="R807" s="7">
        <v>3</v>
      </c>
      <c r="S807" s="40">
        <v>9839</v>
      </c>
      <c r="T807" s="60"/>
      <c r="U807" s="60"/>
    </row>
    <row r="808" spans="1:21" s="1" customFormat="1" ht="15" customHeight="1">
      <c r="A808" s="60"/>
      <c r="B808" s="6" t="s">
        <v>2258</v>
      </c>
      <c r="C808" s="268">
        <v>796</v>
      </c>
      <c r="D808" s="268"/>
      <c r="E808" s="7">
        <v>2400</v>
      </c>
      <c r="F808" s="40">
        <v>522408</v>
      </c>
      <c r="G808" s="7"/>
      <c r="H808" s="7">
        <v>0</v>
      </c>
      <c r="I808" s="269"/>
      <c r="J808" s="269"/>
      <c r="K808" s="7"/>
      <c r="L808" s="7"/>
      <c r="M808" s="7"/>
      <c r="N808" s="40"/>
      <c r="O808" s="7"/>
      <c r="P808" s="7"/>
      <c r="Q808" s="40"/>
      <c r="R808" s="7">
        <v>796</v>
      </c>
      <c r="S808" s="40">
        <v>522408</v>
      </c>
      <c r="T808" s="60"/>
      <c r="U808" s="60"/>
    </row>
    <row r="809" spans="1:21" s="1" customFormat="1" ht="15" customHeight="1">
      <c r="A809" s="60"/>
      <c r="B809" s="6" t="s">
        <v>2261</v>
      </c>
      <c r="C809" s="268">
        <v>471</v>
      </c>
      <c r="D809" s="268"/>
      <c r="E809" s="7">
        <v>1413</v>
      </c>
      <c r="F809" s="40">
        <v>249751</v>
      </c>
      <c r="G809" s="7"/>
      <c r="H809" s="7">
        <v>0</v>
      </c>
      <c r="I809" s="269"/>
      <c r="J809" s="269"/>
      <c r="K809" s="7"/>
      <c r="L809" s="7"/>
      <c r="M809" s="7"/>
      <c r="N809" s="40"/>
      <c r="O809" s="7"/>
      <c r="P809" s="7"/>
      <c r="Q809" s="40"/>
      <c r="R809" s="7">
        <v>471</v>
      </c>
      <c r="S809" s="40">
        <v>249751</v>
      </c>
      <c r="T809" s="60"/>
      <c r="U809" s="60"/>
    </row>
    <row r="810" spans="1:21" s="1" customFormat="1" ht="15" customHeight="1">
      <c r="A810" s="60"/>
      <c r="B810" s="6" t="s">
        <v>2262</v>
      </c>
      <c r="C810" s="268">
        <v>5</v>
      </c>
      <c r="D810" s="268"/>
      <c r="E810" s="7">
        <v>91</v>
      </c>
      <c r="F810" s="40">
        <v>21515</v>
      </c>
      <c r="G810" s="7"/>
      <c r="H810" s="7">
        <v>0</v>
      </c>
      <c r="I810" s="269"/>
      <c r="J810" s="269"/>
      <c r="K810" s="7"/>
      <c r="L810" s="7"/>
      <c r="M810" s="7"/>
      <c r="N810" s="40"/>
      <c r="O810" s="7"/>
      <c r="P810" s="7"/>
      <c r="Q810" s="40"/>
      <c r="R810" s="7">
        <v>5</v>
      </c>
      <c r="S810" s="40">
        <v>21515</v>
      </c>
      <c r="T810" s="60"/>
      <c r="U810" s="60"/>
    </row>
    <row r="811" spans="1:21" s="1" customFormat="1" ht="15" customHeight="1">
      <c r="A811" s="60"/>
      <c r="B811" s="6" t="s">
        <v>2263</v>
      </c>
      <c r="C811" s="268">
        <v>10</v>
      </c>
      <c r="D811" s="268"/>
      <c r="E811" s="7">
        <v>142</v>
      </c>
      <c r="F811" s="40">
        <v>24675</v>
      </c>
      <c r="G811" s="7"/>
      <c r="H811" s="7">
        <v>0</v>
      </c>
      <c r="I811" s="269"/>
      <c r="J811" s="269"/>
      <c r="K811" s="7"/>
      <c r="L811" s="7"/>
      <c r="M811" s="7"/>
      <c r="N811" s="40"/>
      <c r="O811" s="7"/>
      <c r="P811" s="7"/>
      <c r="Q811" s="40"/>
      <c r="R811" s="7">
        <v>10</v>
      </c>
      <c r="S811" s="40">
        <v>24675</v>
      </c>
      <c r="T811" s="60"/>
      <c r="U811" s="60"/>
    </row>
    <row r="812" spans="1:21" s="1" customFormat="1" ht="15" customHeight="1">
      <c r="A812" s="60"/>
      <c r="B812" s="6" t="s">
        <v>2264</v>
      </c>
      <c r="C812" s="268">
        <v>13</v>
      </c>
      <c r="D812" s="268"/>
      <c r="E812" s="7">
        <v>158</v>
      </c>
      <c r="F812" s="40">
        <v>24032</v>
      </c>
      <c r="G812" s="7"/>
      <c r="H812" s="7">
        <v>0</v>
      </c>
      <c r="I812" s="269"/>
      <c r="J812" s="269"/>
      <c r="K812" s="7"/>
      <c r="L812" s="7"/>
      <c r="M812" s="7"/>
      <c r="N812" s="40"/>
      <c r="O812" s="7"/>
      <c r="P812" s="7"/>
      <c r="Q812" s="40"/>
      <c r="R812" s="7">
        <v>13</v>
      </c>
      <c r="S812" s="40">
        <v>24032</v>
      </c>
      <c r="T812" s="60"/>
      <c r="U812" s="60"/>
    </row>
    <row r="813" spans="1:21" s="1" customFormat="1" ht="15" customHeight="1">
      <c r="A813" s="60"/>
      <c r="B813" s="6" t="s">
        <v>2289</v>
      </c>
      <c r="C813" s="268">
        <v>157</v>
      </c>
      <c r="D813" s="268"/>
      <c r="E813" s="7">
        <v>3384</v>
      </c>
      <c r="F813" s="40">
        <v>851307</v>
      </c>
      <c r="G813" s="7"/>
      <c r="H813" s="7">
        <v>0</v>
      </c>
      <c r="I813" s="269"/>
      <c r="J813" s="269"/>
      <c r="K813" s="7"/>
      <c r="L813" s="7"/>
      <c r="M813" s="7"/>
      <c r="N813" s="40"/>
      <c r="O813" s="7"/>
      <c r="P813" s="7"/>
      <c r="Q813" s="40"/>
      <c r="R813" s="7">
        <v>157</v>
      </c>
      <c r="S813" s="40">
        <v>851307</v>
      </c>
      <c r="T813" s="60"/>
      <c r="U813" s="60"/>
    </row>
    <row r="814" spans="1:21" s="1" customFormat="1" ht="15" customHeight="1">
      <c r="A814" s="60"/>
      <c r="B814" s="6" t="s">
        <v>2291</v>
      </c>
      <c r="C814" s="268">
        <v>27</v>
      </c>
      <c r="D814" s="268"/>
      <c r="E814" s="7">
        <v>389</v>
      </c>
      <c r="F814" s="40">
        <v>93722</v>
      </c>
      <c r="G814" s="7"/>
      <c r="H814" s="7">
        <v>0</v>
      </c>
      <c r="I814" s="269"/>
      <c r="J814" s="269"/>
      <c r="K814" s="7"/>
      <c r="L814" s="7"/>
      <c r="M814" s="7"/>
      <c r="N814" s="40"/>
      <c r="O814" s="7"/>
      <c r="P814" s="7"/>
      <c r="Q814" s="40"/>
      <c r="R814" s="7">
        <v>27</v>
      </c>
      <c r="S814" s="40">
        <v>93722</v>
      </c>
      <c r="T814" s="60"/>
      <c r="U814" s="60"/>
    </row>
    <row r="815" spans="1:21" s="1" customFormat="1" ht="15" customHeight="1">
      <c r="A815" s="60"/>
      <c r="B815" s="6" t="s">
        <v>2292</v>
      </c>
      <c r="C815" s="268">
        <v>1</v>
      </c>
      <c r="D815" s="268"/>
      <c r="E815" s="7">
        <v>1</v>
      </c>
      <c r="F815" s="40">
        <v>264</v>
      </c>
      <c r="G815" s="7"/>
      <c r="H815" s="7">
        <v>0</v>
      </c>
      <c r="I815" s="269"/>
      <c r="J815" s="269"/>
      <c r="K815" s="7"/>
      <c r="L815" s="7"/>
      <c r="M815" s="7"/>
      <c r="N815" s="40"/>
      <c r="O815" s="7"/>
      <c r="P815" s="7"/>
      <c r="Q815" s="40"/>
      <c r="R815" s="7">
        <v>1</v>
      </c>
      <c r="S815" s="40">
        <v>264</v>
      </c>
      <c r="T815" s="60"/>
      <c r="U815" s="60"/>
    </row>
    <row r="816" spans="1:21" s="1" customFormat="1" ht="15" customHeight="1">
      <c r="A816" s="60"/>
      <c r="B816" s="6" t="s">
        <v>2293</v>
      </c>
      <c r="C816" s="268">
        <v>1</v>
      </c>
      <c r="D816" s="268"/>
      <c r="E816" s="7">
        <v>7</v>
      </c>
      <c r="F816" s="40">
        <v>1093</v>
      </c>
      <c r="G816" s="7"/>
      <c r="H816" s="7">
        <v>0</v>
      </c>
      <c r="I816" s="269"/>
      <c r="J816" s="269"/>
      <c r="K816" s="7"/>
      <c r="L816" s="7"/>
      <c r="M816" s="7"/>
      <c r="N816" s="40"/>
      <c r="O816" s="7"/>
      <c r="P816" s="7"/>
      <c r="Q816" s="40"/>
      <c r="R816" s="7">
        <v>1</v>
      </c>
      <c r="S816" s="40">
        <v>1093</v>
      </c>
      <c r="T816" s="60"/>
      <c r="U816" s="60"/>
    </row>
    <row r="817" spans="1:21" s="1" customFormat="1" ht="15" customHeight="1">
      <c r="A817" s="60"/>
      <c r="B817" s="6" t="s">
        <v>2297</v>
      </c>
      <c r="C817" s="268">
        <v>1</v>
      </c>
      <c r="D817" s="268"/>
      <c r="E817" s="7">
        <v>14</v>
      </c>
      <c r="F817" s="40">
        <v>3700</v>
      </c>
      <c r="G817" s="7"/>
      <c r="H817" s="7">
        <v>0</v>
      </c>
      <c r="I817" s="269"/>
      <c r="J817" s="269"/>
      <c r="K817" s="7"/>
      <c r="L817" s="7"/>
      <c r="M817" s="7"/>
      <c r="N817" s="40"/>
      <c r="O817" s="7"/>
      <c r="P817" s="7"/>
      <c r="Q817" s="40"/>
      <c r="R817" s="7">
        <v>1</v>
      </c>
      <c r="S817" s="40">
        <v>3700</v>
      </c>
      <c r="T817" s="60"/>
      <c r="U817" s="60"/>
    </row>
    <row r="818" spans="1:21" s="1" customFormat="1" ht="15" customHeight="1">
      <c r="A818" s="60"/>
      <c r="B818" s="6" t="s">
        <v>2298</v>
      </c>
      <c r="C818" s="268">
        <v>6</v>
      </c>
      <c r="D818" s="268"/>
      <c r="E818" s="7">
        <v>175</v>
      </c>
      <c r="F818" s="40">
        <v>45160</v>
      </c>
      <c r="G818" s="7"/>
      <c r="H818" s="7">
        <v>0</v>
      </c>
      <c r="I818" s="269"/>
      <c r="J818" s="269"/>
      <c r="K818" s="7"/>
      <c r="L818" s="7"/>
      <c r="M818" s="7"/>
      <c r="N818" s="40"/>
      <c r="O818" s="7"/>
      <c r="P818" s="7"/>
      <c r="Q818" s="40"/>
      <c r="R818" s="7">
        <v>6</v>
      </c>
      <c r="S818" s="40">
        <v>45160</v>
      </c>
      <c r="T818" s="60"/>
      <c r="U818" s="60"/>
    </row>
    <row r="819" spans="1:21" s="1" customFormat="1" ht="15" customHeight="1">
      <c r="A819" s="60"/>
      <c r="B819" s="6" t="s">
        <v>2299</v>
      </c>
      <c r="C819" s="268">
        <v>2</v>
      </c>
      <c r="D819" s="268"/>
      <c r="E819" s="7">
        <v>31</v>
      </c>
      <c r="F819" s="40">
        <v>5739</v>
      </c>
      <c r="G819" s="7"/>
      <c r="H819" s="7">
        <v>0</v>
      </c>
      <c r="I819" s="269"/>
      <c r="J819" s="269"/>
      <c r="K819" s="7"/>
      <c r="L819" s="7"/>
      <c r="M819" s="7"/>
      <c r="N819" s="40"/>
      <c r="O819" s="7"/>
      <c r="P819" s="7"/>
      <c r="Q819" s="40"/>
      <c r="R819" s="7">
        <v>2</v>
      </c>
      <c r="S819" s="40">
        <v>5739</v>
      </c>
      <c r="T819" s="60"/>
      <c r="U819" s="60"/>
    </row>
    <row r="820" spans="1:21" s="1" customFormat="1" ht="15" customHeight="1">
      <c r="A820" s="60"/>
      <c r="B820" s="6" t="s">
        <v>2300</v>
      </c>
      <c r="C820" s="268">
        <v>1</v>
      </c>
      <c r="D820" s="268"/>
      <c r="E820" s="7">
        <v>19</v>
      </c>
      <c r="F820" s="40">
        <v>2967</v>
      </c>
      <c r="G820" s="7"/>
      <c r="H820" s="7">
        <v>0</v>
      </c>
      <c r="I820" s="269"/>
      <c r="J820" s="269"/>
      <c r="K820" s="7"/>
      <c r="L820" s="7"/>
      <c r="M820" s="7"/>
      <c r="N820" s="40"/>
      <c r="O820" s="7"/>
      <c r="P820" s="7"/>
      <c r="Q820" s="40"/>
      <c r="R820" s="7">
        <v>1</v>
      </c>
      <c r="S820" s="40">
        <v>2967</v>
      </c>
      <c r="T820" s="60"/>
      <c r="U820" s="60"/>
    </row>
    <row r="821" spans="1:21" s="1" customFormat="1" ht="15" customHeight="1">
      <c r="A821" s="60"/>
      <c r="B821" s="6" t="s">
        <v>2301</v>
      </c>
      <c r="C821" s="268">
        <v>1468</v>
      </c>
      <c r="D821" s="268"/>
      <c r="E821" s="7">
        <v>4429</v>
      </c>
      <c r="F821" s="40">
        <v>788416</v>
      </c>
      <c r="G821" s="7"/>
      <c r="H821" s="7">
        <v>0</v>
      </c>
      <c r="I821" s="269"/>
      <c r="J821" s="269"/>
      <c r="K821" s="7"/>
      <c r="L821" s="7"/>
      <c r="M821" s="7"/>
      <c r="N821" s="40"/>
      <c r="O821" s="7"/>
      <c r="P821" s="7"/>
      <c r="Q821" s="40"/>
      <c r="R821" s="7">
        <v>1468</v>
      </c>
      <c r="S821" s="40">
        <v>788416</v>
      </c>
      <c r="T821" s="60"/>
      <c r="U821" s="60"/>
    </row>
    <row r="822" spans="1:21" s="1" customFormat="1" ht="15" customHeight="1">
      <c r="A822" s="60"/>
      <c r="B822" s="6" t="s">
        <v>2302</v>
      </c>
      <c r="C822" s="268">
        <v>3849</v>
      </c>
      <c r="D822" s="268"/>
      <c r="E822" s="7">
        <v>9600</v>
      </c>
      <c r="F822" s="40">
        <v>3166877</v>
      </c>
      <c r="G822" s="7"/>
      <c r="H822" s="7">
        <v>0</v>
      </c>
      <c r="I822" s="269"/>
      <c r="J822" s="269"/>
      <c r="K822" s="7"/>
      <c r="L822" s="7"/>
      <c r="M822" s="7"/>
      <c r="N822" s="40"/>
      <c r="O822" s="7"/>
      <c r="P822" s="7"/>
      <c r="Q822" s="40"/>
      <c r="R822" s="7">
        <v>3849</v>
      </c>
      <c r="S822" s="40">
        <v>3166877</v>
      </c>
      <c r="T822" s="60"/>
      <c r="U822" s="60"/>
    </row>
    <row r="823" spans="1:21" s="1" customFormat="1" ht="15" customHeight="1">
      <c r="A823" s="60"/>
      <c r="B823" s="6" t="s">
        <v>2305</v>
      </c>
      <c r="C823" s="268">
        <v>114</v>
      </c>
      <c r="D823" s="268"/>
      <c r="E823" s="7">
        <v>228</v>
      </c>
      <c r="F823" s="40">
        <v>106065</v>
      </c>
      <c r="G823" s="7"/>
      <c r="H823" s="7">
        <v>0</v>
      </c>
      <c r="I823" s="269"/>
      <c r="J823" s="269"/>
      <c r="K823" s="7"/>
      <c r="L823" s="7"/>
      <c r="M823" s="7"/>
      <c r="N823" s="40"/>
      <c r="O823" s="7"/>
      <c r="P823" s="7"/>
      <c r="Q823" s="40"/>
      <c r="R823" s="7">
        <v>114</v>
      </c>
      <c r="S823" s="40">
        <v>106065</v>
      </c>
      <c r="T823" s="60"/>
      <c r="U823" s="60"/>
    </row>
    <row r="824" spans="1:21" s="1" customFormat="1" ht="15" customHeight="1">
      <c r="A824" s="60"/>
      <c r="B824" s="6" t="s">
        <v>2306</v>
      </c>
      <c r="C824" s="268">
        <v>6</v>
      </c>
      <c r="D824" s="268"/>
      <c r="E824" s="7">
        <v>19</v>
      </c>
      <c r="F824" s="40">
        <v>4805</v>
      </c>
      <c r="G824" s="7"/>
      <c r="H824" s="7">
        <v>0</v>
      </c>
      <c r="I824" s="269"/>
      <c r="J824" s="269"/>
      <c r="K824" s="7"/>
      <c r="L824" s="7"/>
      <c r="M824" s="7"/>
      <c r="N824" s="40"/>
      <c r="O824" s="7"/>
      <c r="P824" s="7"/>
      <c r="Q824" s="40"/>
      <c r="R824" s="7">
        <v>6</v>
      </c>
      <c r="S824" s="40">
        <v>4805</v>
      </c>
      <c r="T824" s="60"/>
      <c r="U824" s="60"/>
    </row>
    <row r="825" spans="1:21" s="1" customFormat="1" ht="15" customHeight="1">
      <c r="A825" s="60"/>
      <c r="B825" s="6" t="s">
        <v>2307</v>
      </c>
      <c r="C825" s="268">
        <v>438</v>
      </c>
      <c r="D825" s="268"/>
      <c r="E825" s="7">
        <v>1331</v>
      </c>
      <c r="F825" s="40">
        <v>242573</v>
      </c>
      <c r="G825" s="7"/>
      <c r="H825" s="7">
        <v>0</v>
      </c>
      <c r="I825" s="269"/>
      <c r="J825" s="269"/>
      <c r="K825" s="7"/>
      <c r="L825" s="7"/>
      <c r="M825" s="7"/>
      <c r="N825" s="40"/>
      <c r="O825" s="7"/>
      <c r="P825" s="7"/>
      <c r="Q825" s="40"/>
      <c r="R825" s="7">
        <v>438</v>
      </c>
      <c r="S825" s="40">
        <v>242573</v>
      </c>
      <c r="T825" s="60"/>
      <c r="U825" s="60"/>
    </row>
    <row r="826" spans="1:21" s="1" customFormat="1" ht="15" customHeight="1">
      <c r="A826" s="60"/>
      <c r="B826" s="6" t="s">
        <v>2320</v>
      </c>
      <c r="C826" s="268">
        <v>26</v>
      </c>
      <c r="D826" s="268"/>
      <c r="E826" s="7">
        <v>759</v>
      </c>
      <c r="F826" s="40">
        <v>182179</v>
      </c>
      <c r="G826" s="7"/>
      <c r="H826" s="7">
        <v>0</v>
      </c>
      <c r="I826" s="269"/>
      <c r="J826" s="269"/>
      <c r="K826" s="7"/>
      <c r="L826" s="7"/>
      <c r="M826" s="7"/>
      <c r="N826" s="40"/>
      <c r="O826" s="7"/>
      <c r="P826" s="7"/>
      <c r="Q826" s="40"/>
      <c r="R826" s="7">
        <v>26</v>
      </c>
      <c r="S826" s="40">
        <v>182179</v>
      </c>
      <c r="T826" s="60"/>
      <c r="U826" s="60"/>
    </row>
    <row r="827" spans="1:21" s="1" customFormat="1" ht="15" customHeight="1">
      <c r="A827" s="60"/>
      <c r="B827" s="6" t="s">
        <v>2321</v>
      </c>
      <c r="C827" s="268">
        <v>152</v>
      </c>
      <c r="D827" s="268"/>
      <c r="E827" s="7">
        <v>2720</v>
      </c>
      <c r="F827" s="40">
        <v>682789</v>
      </c>
      <c r="G827" s="7"/>
      <c r="H827" s="7">
        <v>0</v>
      </c>
      <c r="I827" s="269"/>
      <c r="J827" s="269"/>
      <c r="K827" s="7"/>
      <c r="L827" s="7"/>
      <c r="M827" s="7"/>
      <c r="N827" s="40"/>
      <c r="O827" s="7"/>
      <c r="P827" s="7"/>
      <c r="Q827" s="40"/>
      <c r="R827" s="7">
        <v>152</v>
      </c>
      <c r="S827" s="40">
        <v>682789</v>
      </c>
      <c r="T827" s="60"/>
      <c r="U827" s="60"/>
    </row>
    <row r="828" spans="1:21" s="1" customFormat="1" ht="15" customHeight="1">
      <c r="A828" s="60"/>
      <c r="B828" s="6" t="s">
        <v>2322</v>
      </c>
      <c r="C828" s="268">
        <v>1</v>
      </c>
      <c r="D828" s="268"/>
      <c r="E828" s="7">
        <v>1</v>
      </c>
      <c r="F828" s="40">
        <v>144</v>
      </c>
      <c r="G828" s="7"/>
      <c r="H828" s="7">
        <v>0</v>
      </c>
      <c r="I828" s="269"/>
      <c r="J828" s="269"/>
      <c r="K828" s="7"/>
      <c r="L828" s="7"/>
      <c r="M828" s="7"/>
      <c r="N828" s="40"/>
      <c r="O828" s="7"/>
      <c r="P828" s="7"/>
      <c r="Q828" s="40"/>
      <c r="R828" s="7">
        <v>1</v>
      </c>
      <c r="S828" s="40">
        <v>144</v>
      </c>
      <c r="T828" s="60"/>
      <c r="U828" s="60"/>
    </row>
    <row r="829" spans="1:21" s="1" customFormat="1" ht="15" customHeight="1">
      <c r="A829" s="60"/>
      <c r="B829" s="6" t="s">
        <v>2323</v>
      </c>
      <c r="C829" s="268">
        <v>11</v>
      </c>
      <c r="D829" s="268"/>
      <c r="E829" s="7">
        <v>88</v>
      </c>
      <c r="F829" s="40">
        <v>22389</v>
      </c>
      <c r="G829" s="7"/>
      <c r="H829" s="7">
        <v>0</v>
      </c>
      <c r="I829" s="269"/>
      <c r="J829" s="269"/>
      <c r="K829" s="7"/>
      <c r="L829" s="7"/>
      <c r="M829" s="7"/>
      <c r="N829" s="40"/>
      <c r="O829" s="7"/>
      <c r="P829" s="7"/>
      <c r="Q829" s="40"/>
      <c r="R829" s="7">
        <v>11</v>
      </c>
      <c r="S829" s="40">
        <v>22389</v>
      </c>
      <c r="T829" s="60"/>
      <c r="U829" s="60"/>
    </row>
    <row r="830" spans="1:21" s="1" customFormat="1" ht="15" customHeight="1">
      <c r="A830" s="60"/>
      <c r="B830" s="6" t="s">
        <v>2324</v>
      </c>
      <c r="C830" s="268">
        <v>207</v>
      </c>
      <c r="D830" s="268"/>
      <c r="E830" s="7">
        <v>657</v>
      </c>
      <c r="F830" s="40">
        <v>124739</v>
      </c>
      <c r="G830" s="7"/>
      <c r="H830" s="7">
        <v>0</v>
      </c>
      <c r="I830" s="269"/>
      <c r="J830" s="269"/>
      <c r="K830" s="7"/>
      <c r="L830" s="7"/>
      <c r="M830" s="7"/>
      <c r="N830" s="40"/>
      <c r="O830" s="7"/>
      <c r="P830" s="7"/>
      <c r="Q830" s="40"/>
      <c r="R830" s="7">
        <v>207</v>
      </c>
      <c r="S830" s="40">
        <v>124739</v>
      </c>
      <c r="T830" s="60"/>
      <c r="U830" s="60"/>
    </row>
    <row r="831" spans="1:21" s="1" customFormat="1" ht="15" customHeight="1">
      <c r="A831" s="60"/>
      <c r="B831" s="6" t="s">
        <v>2325</v>
      </c>
      <c r="C831" s="268">
        <v>8</v>
      </c>
      <c r="D831" s="268"/>
      <c r="E831" s="7">
        <v>117</v>
      </c>
      <c r="F831" s="40">
        <v>28647</v>
      </c>
      <c r="G831" s="7"/>
      <c r="H831" s="7">
        <v>0</v>
      </c>
      <c r="I831" s="269"/>
      <c r="J831" s="269"/>
      <c r="K831" s="7"/>
      <c r="L831" s="7"/>
      <c r="M831" s="7"/>
      <c r="N831" s="40"/>
      <c r="O831" s="7"/>
      <c r="P831" s="7"/>
      <c r="Q831" s="40"/>
      <c r="R831" s="7">
        <v>8</v>
      </c>
      <c r="S831" s="40">
        <v>28647</v>
      </c>
      <c r="T831" s="60"/>
      <c r="U831" s="60"/>
    </row>
    <row r="832" spans="1:21" s="1" customFormat="1" ht="15" customHeight="1">
      <c r="A832" s="60"/>
      <c r="B832" s="6" t="s">
        <v>2326</v>
      </c>
      <c r="C832" s="268">
        <v>579</v>
      </c>
      <c r="D832" s="268"/>
      <c r="E832" s="7">
        <v>1794</v>
      </c>
      <c r="F832" s="40">
        <v>309470</v>
      </c>
      <c r="G832" s="7"/>
      <c r="H832" s="7">
        <v>0</v>
      </c>
      <c r="I832" s="269"/>
      <c r="J832" s="269"/>
      <c r="K832" s="7"/>
      <c r="L832" s="7"/>
      <c r="M832" s="7"/>
      <c r="N832" s="40"/>
      <c r="O832" s="7"/>
      <c r="P832" s="7"/>
      <c r="Q832" s="40"/>
      <c r="R832" s="7">
        <v>579</v>
      </c>
      <c r="S832" s="40">
        <v>309470</v>
      </c>
      <c r="T832" s="60"/>
      <c r="U832" s="60"/>
    </row>
    <row r="833" spans="1:21" s="1" customFormat="1" ht="15" customHeight="1">
      <c r="A833" s="60"/>
      <c r="B833" s="6" t="s">
        <v>2332</v>
      </c>
      <c r="C833" s="268">
        <v>2</v>
      </c>
      <c r="D833" s="268"/>
      <c r="E833" s="7">
        <v>90</v>
      </c>
      <c r="F833" s="40">
        <v>14054</v>
      </c>
      <c r="G833" s="7"/>
      <c r="H833" s="7">
        <v>0</v>
      </c>
      <c r="I833" s="269"/>
      <c r="J833" s="269"/>
      <c r="K833" s="7"/>
      <c r="L833" s="7"/>
      <c r="M833" s="7"/>
      <c r="N833" s="40"/>
      <c r="O833" s="7"/>
      <c r="P833" s="7"/>
      <c r="Q833" s="40"/>
      <c r="R833" s="7">
        <v>2</v>
      </c>
      <c r="S833" s="40">
        <v>14054</v>
      </c>
      <c r="T833" s="60"/>
      <c r="U833" s="60"/>
    </row>
    <row r="834" spans="1:21" s="1" customFormat="1" ht="15" customHeight="1">
      <c r="A834" s="60"/>
      <c r="B834" s="6" t="s">
        <v>2340</v>
      </c>
      <c r="C834" s="268">
        <v>1</v>
      </c>
      <c r="D834" s="268"/>
      <c r="E834" s="7">
        <v>26</v>
      </c>
      <c r="F834" s="40">
        <v>4060</v>
      </c>
      <c r="G834" s="7"/>
      <c r="H834" s="7">
        <v>0</v>
      </c>
      <c r="I834" s="269"/>
      <c r="J834" s="269"/>
      <c r="K834" s="7"/>
      <c r="L834" s="7"/>
      <c r="M834" s="7"/>
      <c r="N834" s="40"/>
      <c r="O834" s="7"/>
      <c r="P834" s="7"/>
      <c r="Q834" s="40"/>
      <c r="R834" s="7">
        <v>1</v>
      </c>
      <c r="S834" s="40">
        <v>4060</v>
      </c>
      <c r="T834" s="60"/>
      <c r="U834" s="60"/>
    </row>
    <row r="835" spans="1:21" s="1" customFormat="1" ht="15" customHeight="1">
      <c r="A835" s="60"/>
      <c r="B835" s="6" t="s">
        <v>2347</v>
      </c>
      <c r="C835" s="268">
        <v>68</v>
      </c>
      <c r="D835" s="268"/>
      <c r="E835" s="7">
        <v>2516</v>
      </c>
      <c r="F835" s="40">
        <v>388881</v>
      </c>
      <c r="G835" s="7">
        <v>3</v>
      </c>
      <c r="H835" s="7">
        <v>56</v>
      </c>
      <c r="I835" s="269">
        <v>5269.2000000000007</v>
      </c>
      <c r="J835" s="269"/>
      <c r="K835" s="7"/>
      <c r="L835" s="7"/>
      <c r="M835" s="7"/>
      <c r="N835" s="40"/>
      <c r="O835" s="7"/>
      <c r="P835" s="7"/>
      <c r="Q835" s="40"/>
      <c r="R835" s="7">
        <v>68</v>
      </c>
      <c r="S835" s="40">
        <v>388881</v>
      </c>
      <c r="T835" s="60"/>
      <c r="U835" s="60"/>
    </row>
    <row r="836" spans="1:21" s="1" customFormat="1" ht="15" customHeight="1">
      <c r="A836" s="60"/>
      <c r="B836" s="6" t="s">
        <v>2348</v>
      </c>
      <c r="C836" s="268">
        <v>301</v>
      </c>
      <c r="D836" s="268"/>
      <c r="E836" s="7">
        <v>10416</v>
      </c>
      <c r="F836" s="40">
        <v>1616837</v>
      </c>
      <c r="G836" s="7">
        <v>11</v>
      </c>
      <c r="H836" s="7">
        <v>86</v>
      </c>
      <c r="I836" s="269">
        <v>8092.3999999999942</v>
      </c>
      <c r="J836" s="269"/>
      <c r="K836" s="7"/>
      <c r="L836" s="7"/>
      <c r="M836" s="7"/>
      <c r="N836" s="40"/>
      <c r="O836" s="7"/>
      <c r="P836" s="7"/>
      <c r="Q836" s="40"/>
      <c r="R836" s="7">
        <v>301</v>
      </c>
      <c r="S836" s="40">
        <v>1616837</v>
      </c>
      <c r="T836" s="60"/>
      <c r="U836" s="60"/>
    </row>
    <row r="837" spans="1:21" s="1" customFormat="1" ht="15" customHeight="1">
      <c r="A837" s="60"/>
      <c r="B837" s="6" t="s">
        <v>2350</v>
      </c>
      <c r="C837" s="268">
        <v>3</v>
      </c>
      <c r="D837" s="268"/>
      <c r="E837" s="7">
        <v>44</v>
      </c>
      <c r="F837" s="40">
        <v>6633</v>
      </c>
      <c r="G837" s="7"/>
      <c r="H837" s="7">
        <v>0</v>
      </c>
      <c r="I837" s="269"/>
      <c r="J837" s="269"/>
      <c r="K837" s="7"/>
      <c r="L837" s="7"/>
      <c r="M837" s="7"/>
      <c r="N837" s="40"/>
      <c r="O837" s="7"/>
      <c r="P837" s="7"/>
      <c r="Q837" s="40"/>
      <c r="R837" s="7">
        <v>3</v>
      </c>
      <c r="S837" s="40">
        <v>6633</v>
      </c>
      <c r="T837" s="60"/>
      <c r="U837" s="60"/>
    </row>
    <row r="838" spans="1:21" s="1" customFormat="1" ht="15" customHeight="1">
      <c r="A838" s="60"/>
      <c r="B838" s="6" t="s">
        <v>2351</v>
      </c>
      <c r="C838" s="268">
        <v>49</v>
      </c>
      <c r="D838" s="268"/>
      <c r="E838" s="7">
        <v>1209</v>
      </c>
      <c r="F838" s="40">
        <v>267824</v>
      </c>
      <c r="G838" s="7"/>
      <c r="H838" s="7">
        <v>0</v>
      </c>
      <c r="I838" s="269"/>
      <c r="J838" s="269"/>
      <c r="K838" s="7"/>
      <c r="L838" s="7"/>
      <c r="M838" s="7"/>
      <c r="N838" s="40"/>
      <c r="O838" s="7"/>
      <c r="P838" s="7"/>
      <c r="Q838" s="40"/>
      <c r="R838" s="7">
        <v>49</v>
      </c>
      <c r="S838" s="40">
        <v>267824</v>
      </c>
      <c r="T838" s="60"/>
      <c r="U838" s="60"/>
    </row>
    <row r="839" spans="1:21" s="1" customFormat="1" ht="15" customHeight="1">
      <c r="A839" s="60"/>
      <c r="B839" s="6" t="s">
        <v>2352</v>
      </c>
      <c r="C839" s="268">
        <v>13</v>
      </c>
      <c r="D839" s="268"/>
      <c r="E839" s="7">
        <v>273</v>
      </c>
      <c r="F839" s="40">
        <v>41910</v>
      </c>
      <c r="G839" s="7"/>
      <c r="H839" s="7">
        <v>0</v>
      </c>
      <c r="I839" s="269"/>
      <c r="J839" s="269"/>
      <c r="K839" s="7"/>
      <c r="L839" s="7"/>
      <c r="M839" s="7"/>
      <c r="N839" s="40"/>
      <c r="O839" s="7"/>
      <c r="P839" s="7"/>
      <c r="Q839" s="40"/>
      <c r="R839" s="7">
        <v>13</v>
      </c>
      <c r="S839" s="40">
        <v>41910</v>
      </c>
      <c r="T839" s="60"/>
      <c r="U839" s="60"/>
    </row>
    <row r="840" spans="1:21" s="1" customFormat="1" ht="15" customHeight="1">
      <c r="A840" s="60"/>
      <c r="B840" s="6" t="s">
        <v>2353</v>
      </c>
      <c r="C840" s="268">
        <v>110</v>
      </c>
      <c r="D840" s="268"/>
      <c r="E840" s="7">
        <v>663</v>
      </c>
      <c r="F840" s="40">
        <v>125825</v>
      </c>
      <c r="G840" s="7"/>
      <c r="H840" s="7">
        <v>0</v>
      </c>
      <c r="I840" s="269"/>
      <c r="J840" s="269"/>
      <c r="K840" s="7"/>
      <c r="L840" s="7"/>
      <c r="M840" s="7"/>
      <c r="N840" s="40"/>
      <c r="O840" s="7"/>
      <c r="P840" s="7"/>
      <c r="Q840" s="40"/>
      <c r="R840" s="7">
        <v>110</v>
      </c>
      <c r="S840" s="40">
        <v>125825</v>
      </c>
      <c r="T840" s="60"/>
      <c r="U840" s="60"/>
    </row>
    <row r="841" spans="1:21" s="1" customFormat="1" ht="15" customHeight="1">
      <c r="A841" s="60"/>
      <c r="B841" s="6" t="s">
        <v>2354</v>
      </c>
      <c r="C841" s="268">
        <v>3</v>
      </c>
      <c r="D841" s="268"/>
      <c r="E841" s="7">
        <v>90</v>
      </c>
      <c r="F841" s="40">
        <v>13824</v>
      </c>
      <c r="G841" s="7"/>
      <c r="H841" s="7">
        <v>0</v>
      </c>
      <c r="I841" s="269"/>
      <c r="J841" s="269"/>
      <c r="K841" s="7"/>
      <c r="L841" s="7"/>
      <c r="M841" s="7"/>
      <c r="N841" s="40"/>
      <c r="O841" s="7"/>
      <c r="P841" s="7"/>
      <c r="Q841" s="40"/>
      <c r="R841" s="7">
        <v>3</v>
      </c>
      <c r="S841" s="40">
        <v>13824</v>
      </c>
      <c r="T841" s="60"/>
      <c r="U841" s="60"/>
    </row>
    <row r="842" spans="1:21" s="1" customFormat="1" ht="15" customHeight="1">
      <c r="A842" s="60"/>
      <c r="B842" s="6" t="s">
        <v>2355</v>
      </c>
      <c r="C842" s="268">
        <v>823</v>
      </c>
      <c r="D842" s="268"/>
      <c r="E842" s="7">
        <v>7343</v>
      </c>
      <c r="F842" s="40">
        <v>1262870</v>
      </c>
      <c r="G842" s="7">
        <v>4</v>
      </c>
      <c r="H842" s="7">
        <v>58</v>
      </c>
      <c r="I842" s="269">
        <v>5457.5999999999985</v>
      </c>
      <c r="J842" s="269"/>
      <c r="K842" s="7"/>
      <c r="L842" s="7"/>
      <c r="M842" s="7"/>
      <c r="N842" s="40"/>
      <c r="O842" s="7"/>
      <c r="P842" s="7"/>
      <c r="Q842" s="40"/>
      <c r="R842" s="7">
        <v>823</v>
      </c>
      <c r="S842" s="40">
        <v>1262870</v>
      </c>
      <c r="T842" s="60"/>
      <c r="U842" s="60"/>
    </row>
    <row r="843" spans="1:21" s="1" customFormat="1" ht="15" customHeight="1">
      <c r="A843" s="60"/>
      <c r="B843" s="6" t="s">
        <v>2356</v>
      </c>
      <c r="C843" s="268">
        <v>30</v>
      </c>
      <c r="D843" s="268"/>
      <c r="E843" s="7">
        <v>808</v>
      </c>
      <c r="F843" s="40">
        <v>123197</v>
      </c>
      <c r="G843" s="7"/>
      <c r="H843" s="7">
        <v>0</v>
      </c>
      <c r="I843" s="269"/>
      <c r="J843" s="269"/>
      <c r="K843" s="7"/>
      <c r="L843" s="7"/>
      <c r="M843" s="7"/>
      <c r="N843" s="40"/>
      <c r="O843" s="7"/>
      <c r="P843" s="7"/>
      <c r="Q843" s="40"/>
      <c r="R843" s="7">
        <v>30</v>
      </c>
      <c r="S843" s="40">
        <v>123197</v>
      </c>
      <c r="T843" s="60"/>
      <c r="U843" s="60"/>
    </row>
    <row r="844" spans="1:21" s="1" customFormat="1" ht="15" customHeight="1">
      <c r="A844" s="60"/>
      <c r="B844" s="6" t="s">
        <v>2357</v>
      </c>
      <c r="C844" s="268">
        <v>141</v>
      </c>
      <c r="D844" s="268"/>
      <c r="E844" s="7">
        <v>2235</v>
      </c>
      <c r="F844" s="40">
        <v>349599</v>
      </c>
      <c r="G844" s="7"/>
      <c r="H844" s="7">
        <v>0</v>
      </c>
      <c r="I844" s="269"/>
      <c r="J844" s="269"/>
      <c r="K844" s="7"/>
      <c r="L844" s="7"/>
      <c r="M844" s="7"/>
      <c r="N844" s="40"/>
      <c r="O844" s="7"/>
      <c r="P844" s="7"/>
      <c r="Q844" s="40"/>
      <c r="R844" s="7">
        <v>141</v>
      </c>
      <c r="S844" s="40">
        <v>349599</v>
      </c>
      <c r="T844" s="60"/>
      <c r="U844" s="60"/>
    </row>
    <row r="845" spans="1:21" s="1" customFormat="1" ht="15" customHeight="1">
      <c r="A845" s="60"/>
      <c r="B845" s="6" t="s">
        <v>2358</v>
      </c>
      <c r="C845" s="268">
        <v>22</v>
      </c>
      <c r="D845" s="268"/>
      <c r="E845" s="7">
        <v>822</v>
      </c>
      <c r="F845" s="40">
        <v>122580</v>
      </c>
      <c r="G845" s="7">
        <v>5</v>
      </c>
      <c r="H845" s="7">
        <v>51</v>
      </c>
      <c r="I845" s="269">
        <v>3927</v>
      </c>
      <c r="J845" s="269"/>
      <c r="K845" s="7"/>
      <c r="L845" s="7"/>
      <c r="M845" s="7"/>
      <c r="N845" s="40"/>
      <c r="O845" s="7"/>
      <c r="P845" s="7"/>
      <c r="Q845" s="40"/>
      <c r="R845" s="7">
        <v>22</v>
      </c>
      <c r="S845" s="40">
        <v>122580</v>
      </c>
      <c r="T845" s="60"/>
      <c r="U845" s="60"/>
    </row>
    <row r="846" spans="1:21" s="1" customFormat="1" ht="15" customHeight="1">
      <c r="A846" s="60"/>
      <c r="B846" s="6" t="s">
        <v>2359</v>
      </c>
      <c r="C846" s="268">
        <v>569</v>
      </c>
      <c r="D846" s="268"/>
      <c r="E846" s="7">
        <v>14777</v>
      </c>
      <c r="F846" s="40">
        <v>2295188</v>
      </c>
      <c r="G846" s="7">
        <v>7</v>
      </c>
      <c r="H846" s="7">
        <v>36</v>
      </c>
      <c r="I846" s="269">
        <v>3388.5999999999985</v>
      </c>
      <c r="J846" s="269"/>
      <c r="K846" s="7"/>
      <c r="L846" s="7"/>
      <c r="M846" s="7"/>
      <c r="N846" s="40"/>
      <c r="O846" s="7"/>
      <c r="P846" s="7"/>
      <c r="Q846" s="40"/>
      <c r="R846" s="7">
        <v>569</v>
      </c>
      <c r="S846" s="40">
        <v>2295188</v>
      </c>
      <c r="T846" s="60"/>
      <c r="U846" s="60"/>
    </row>
    <row r="847" spans="1:21" s="1" customFormat="1" ht="15" customHeight="1">
      <c r="A847" s="60"/>
      <c r="B847" s="6" t="s">
        <v>2360</v>
      </c>
      <c r="C847" s="268">
        <v>1562</v>
      </c>
      <c r="D847" s="268"/>
      <c r="E847" s="7">
        <v>39014</v>
      </c>
      <c r="F847" s="40">
        <v>6065896</v>
      </c>
      <c r="G847" s="7">
        <v>45</v>
      </c>
      <c r="H847" s="7">
        <v>497</v>
      </c>
      <c r="I847" s="269">
        <v>42108.88</v>
      </c>
      <c r="J847" s="269"/>
      <c r="K847" s="7"/>
      <c r="L847" s="7"/>
      <c r="M847" s="7"/>
      <c r="N847" s="40"/>
      <c r="O847" s="7"/>
      <c r="P847" s="7"/>
      <c r="Q847" s="40"/>
      <c r="R847" s="7">
        <v>1562</v>
      </c>
      <c r="S847" s="40">
        <v>6065896</v>
      </c>
      <c r="T847" s="60"/>
      <c r="U847" s="60"/>
    </row>
    <row r="848" spans="1:21" s="1" customFormat="1" ht="15" customHeight="1">
      <c r="A848" s="60"/>
      <c r="B848" s="6" t="s">
        <v>2361</v>
      </c>
      <c r="C848" s="268">
        <v>1019</v>
      </c>
      <c r="D848" s="268"/>
      <c r="E848" s="7">
        <v>29695</v>
      </c>
      <c r="F848" s="40">
        <v>4628640</v>
      </c>
      <c r="G848" s="7">
        <v>55</v>
      </c>
      <c r="H848" s="7">
        <v>530</v>
      </c>
      <c r="I848" s="269">
        <v>47583.27999999997</v>
      </c>
      <c r="J848" s="269"/>
      <c r="K848" s="7"/>
      <c r="L848" s="7"/>
      <c r="M848" s="7"/>
      <c r="N848" s="40"/>
      <c r="O848" s="7"/>
      <c r="P848" s="7"/>
      <c r="Q848" s="40"/>
      <c r="R848" s="7">
        <v>1019</v>
      </c>
      <c r="S848" s="40">
        <v>4628640</v>
      </c>
      <c r="T848" s="60"/>
      <c r="U848" s="60"/>
    </row>
    <row r="849" spans="1:21" s="1" customFormat="1" ht="15" customHeight="1">
      <c r="A849" s="60"/>
      <c r="B849" s="6" t="s">
        <v>2362</v>
      </c>
      <c r="C849" s="268">
        <v>2</v>
      </c>
      <c r="D849" s="268"/>
      <c r="E849" s="7">
        <v>109</v>
      </c>
      <c r="F849" s="40">
        <v>17021</v>
      </c>
      <c r="G849" s="7"/>
      <c r="H849" s="7">
        <v>0</v>
      </c>
      <c r="I849" s="269"/>
      <c r="J849" s="269"/>
      <c r="K849" s="7"/>
      <c r="L849" s="7"/>
      <c r="M849" s="7"/>
      <c r="N849" s="40"/>
      <c r="O849" s="7"/>
      <c r="P849" s="7"/>
      <c r="Q849" s="40"/>
      <c r="R849" s="7">
        <v>2</v>
      </c>
      <c r="S849" s="40">
        <v>17021</v>
      </c>
      <c r="T849" s="60"/>
      <c r="U849" s="60"/>
    </row>
    <row r="850" spans="1:21" s="1" customFormat="1" ht="15" customHeight="1">
      <c r="A850" s="60"/>
      <c r="B850" s="6" t="s">
        <v>2363</v>
      </c>
      <c r="C850" s="268">
        <v>196</v>
      </c>
      <c r="D850" s="268"/>
      <c r="E850" s="7">
        <v>635</v>
      </c>
      <c r="F850" s="40">
        <v>160731</v>
      </c>
      <c r="G850" s="7"/>
      <c r="H850" s="7">
        <v>0</v>
      </c>
      <c r="I850" s="269"/>
      <c r="J850" s="269"/>
      <c r="K850" s="7"/>
      <c r="L850" s="7"/>
      <c r="M850" s="7"/>
      <c r="N850" s="40"/>
      <c r="O850" s="7"/>
      <c r="P850" s="7"/>
      <c r="Q850" s="40"/>
      <c r="R850" s="7">
        <v>196</v>
      </c>
      <c r="S850" s="40">
        <v>160731</v>
      </c>
      <c r="T850" s="60"/>
      <c r="U850" s="60"/>
    </row>
    <row r="851" spans="1:21" s="1" customFormat="1" ht="15" customHeight="1">
      <c r="A851" s="60"/>
      <c r="B851" s="6" t="s">
        <v>2364</v>
      </c>
      <c r="C851" s="268">
        <v>190</v>
      </c>
      <c r="D851" s="268"/>
      <c r="E851" s="7">
        <v>408</v>
      </c>
      <c r="F851" s="40">
        <v>141722</v>
      </c>
      <c r="G851" s="7"/>
      <c r="H851" s="7">
        <v>0</v>
      </c>
      <c r="I851" s="269"/>
      <c r="J851" s="269"/>
      <c r="K851" s="7"/>
      <c r="L851" s="7"/>
      <c r="M851" s="7"/>
      <c r="N851" s="40"/>
      <c r="O851" s="7"/>
      <c r="P851" s="7"/>
      <c r="Q851" s="40"/>
      <c r="R851" s="7">
        <v>190</v>
      </c>
      <c r="S851" s="40">
        <v>141722</v>
      </c>
      <c r="T851" s="60"/>
      <c r="U851" s="60"/>
    </row>
    <row r="852" spans="1:21" s="1" customFormat="1" ht="15" customHeight="1">
      <c r="A852" s="60"/>
      <c r="B852" s="6" t="s">
        <v>2365</v>
      </c>
      <c r="C852" s="268">
        <v>12</v>
      </c>
      <c r="D852" s="268"/>
      <c r="E852" s="7">
        <v>355</v>
      </c>
      <c r="F852" s="40">
        <v>55010</v>
      </c>
      <c r="G852" s="7"/>
      <c r="H852" s="7">
        <v>0</v>
      </c>
      <c r="I852" s="269"/>
      <c r="J852" s="269"/>
      <c r="K852" s="7"/>
      <c r="L852" s="7"/>
      <c r="M852" s="7"/>
      <c r="N852" s="40"/>
      <c r="O852" s="7"/>
      <c r="P852" s="7"/>
      <c r="Q852" s="40"/>
      <c r="R852" s="7">
        <v>12</v>
      </c>
      <c r="S852" s="40">
        <v>55010</v>
      </c>
      <c r="T852" s="60"/>
      <c r="U852" s="60"/>
    </row>
    <row r="853" spans="1:21" s="1" customFormat="1" ht="15" customHeight="1">
      <c r="A853" s="60"/>
      <c r="B853" s="6" t="s">
        <v>2366</v>
      </c>
      <c r="C853" s="268">
        <v>266</v>
      </c>
      <c r="D853" s="268"/>
      <c r="E853" s="7">
        <v>1680</v>
      </c>
      <c r="F853" s="40">
        <v>276399</v>
      </c>
      <c r="G853" s="7"/>
      <c r="H853" s="7">
        <v>0</v>
      </c>
      <c r="I853" s="269"/>
      <c r="J853" s="269"/>
      <c r="K853" s="7"/>
      <c r="L853" s="7"/>
      <c r="M853" s="7"/>
      <c r="N853" s="40"/>
      <c r="O853" s="7"/>
      <c r="P853" s="7"/>
      <c r="Q853" s="40"/>
      <c r="R853" s="7">
        <v>266</v>
      </c>
      <c r="S853" s="40">
        <v>276399</v>
      </c>
      <c r="T853" s="60"/>
      <c r="U853" s="60"/>
    </row>
    <row r="854" spans="1:21" s="1" customFormat="1" ht="15" customHeight="1">
      <c r="A854" s="60"/>
      <c r="B854" s="6" t="s">
        <v>2368</v>
      </c>
      <c r="C854" s="268">
        <v>1013</v>
      </c>
      <c r="D854" s="268"/>
      <c r="E854" s="7">
        <v>23421</v>
      </c>
      <c r="F854" s="40">
        <v>3692754</v>
      </c>
      <c r="G854" s="7">
        <v>18</v>
      </c>
      <c r="H854" s="7">
        <v>163</v>
      </c>
      <c r="I854" s="269">
        <v>13896.119999999995</v>
      </c>
      <c r="J854" s="269"/>
      <c r="K854" s="7"/>
      <c r="L854" s="7"/>
      <c r="M854" s="7"/>
      <c r="N854" s="40"/>
      <c r="O854" s="7"/>
      <c r="P854" s="7"/>
      <c r="Q854" s="40"/>
      <c r="R854" s="7">
        <v>1013</v>
      </c>
      <c r="S854" s="40">
        <v>3692754</v>
      </c>
      <c r="T854" s="60"/>
      <c r="U854" s="60"/>
    </row>
    <row r="855" spans="1:21" s="1" customFormat="1" ht="15" customHeight="1">
      <c r="A855" s="60"/>
      <c r="B855" s="6" t="s">
        <v>2383</v>
      </c>
      <c r="C855" s="268">
        <v>4</v>
      </c>
      <c r="D855" s="268"/>
      <c r="E855" s="7">
        <v>254</v>
      </c>
      <c r="F855" s="40">
        <v>38734</v>
      </c>
      <c r="G855" s="7">
        <v>3</v>
      </c>
      <c r="H855" s="7">
        <v>15</v>
      </c>
      <c r="I855" s="269">
        <v>1412.2000000000007</v>
      </c>
      <c r="J855" s="269"/>
      <c r="K855" s="7"/>
      <c r="L855" s="7"/>
      <c r="M855" s="7"/>
      <c r="N855" s="40"/>
      <c r="O855" s="7"/>
      <c r="P855" s="7"/>
      <c r="Q855" s="40"/>
      <c r="R855" s="7">
        <v>4</v>
      </c>
      <c r="S855" s="40">
        <v>38734</v>
      </c>
      <c r="T855" s="60"/>
      <c r="U855" s="60"/>
    </row>
    <row r="856" spans="1:21" s="1" customFormat="1" ht="15" customHeight="1">
      <c r="A856" s="60"/>
      <c r="B856" s="6" t="s">
        <v>2384</v>
      </c>
      <c r="C856" s="268">
        <v>6</v>
      </c>
      <c r="D856" s="268"/>
      <c r="E856" s="7">
        <v>121</v>
      </c>
      <c r="F856" s="40">
        <v>25149</v>
      </c>
      <c r="G856" s="7">
        <v>1</v>
      </c>
      <c r="H856" s="7">
        <v>2</v>
      </c>
      <c r="I856" s="269">
        <v>188.39999999999964</v>
      </c>
      <c r="J856" s="269"/>
      <c r="K856" s="7"/>
      <c r="L856" s="7"/>
      <c r="M856" s="7"/>
      <c r="N856" s="40"/>
      <c r="O856" s="7"/>
      <c r="P856" s="7"/>
      <c r="Q856" s="40"/>
      <c r="R856" s="7">
        <v>6</v>
      </c>
      <c r="S856" s="40">
        <v>25149</v>
      </c>
      <c r="T856" s="60"/>
      <c r="U856" s="60"/>
    </row>
    <row r="857" spans="1:21" s="1" customFormat="1" ht="15" customHeight="1">
      <c r="A857" s="60"/>
      <c r="B857" s="6" t="s">
        <v>2385</v>
      </c>
      <c r="C857" s="268">
        <v>3</v>
      </c>
      <c r="D857" s="268"/>
      <c r="E857" s="7">
        <v>55</v>
      </c>
      <c r="F857" s="40">
        <v>9238</v>
      </c>
      <c r="G857" s="7"/>
      <c r="H857" s="7">
        <v>0</v>
      </c>
      <c r="I857" s="269"/>
      <c r="J857" s="269"/>
      <c r="K857" s="7"/>
      <c r="L857" s="7"/>
      <c r="M857" s="7"/>
      <c r="N857" s="40"/>
      <c r="O857" s="7"/>
      <c r="P857" s="7"/>
      <c r="Q857" s="40"/>
      <c r="R857" s="7">
        <v>3</v>
      </c>
      <c r="S857" s="40">
        <v>9238</v>
      </c>
      <c r="T857" s="60"/>
      <c r="U857" s="60"/>
    </row>
    <row r="858" spans="1:21" s="1" customFormat="1" ht="15" customHeight="1">
      <c r="A858" s="60"/>
      <c r="B858" s="6" t="s">
        <v>2386</v>
      </c>
      <c r="C858" s="268">
        <v>37</v>
      </c>
      <c r="D858" s="268"/>
      <c r="E858" s="7">
        <v>599</v>
      </c>
      <c r="F858" s="40">
        <v>146761</v>
      </c>
      <c r="G858" s="7"/>
      <c r="H858" s="7">
        <v>0</v>
      </c>
      <c r="I858" s="269"/>
      <c r="J858" s="269"/>
      <c r="K858" s="7"/>
      <c r="L858" s="7"/>
      <c r="M858" s="7"/>
      <c r="N858" s="40"/>
      <c r="O858" s="7"/>
      <c r="P858" s="7"/>
      <c r="Q858" s="40"/>
      <c r="R858" s="7">
        <v>37</v>
      </c>
      <c r="S858" s="40">
        <v>146761</v>
      </c>
      <c r="T858" s="60"/>
      <c r="U858" s="60"/>
    </row>
    <row r="859" spans="1:21" s="1" customFormat="1" ht="15" customHeight="1">
      <c r="A859" s="60"/>
      <c r="B859" s="6" t="s">
        <v>2387</v>
      </c>
      <c r="C859" s="268">
        <v>4</v>
      </c>
      <c r="D859" s="268"/>
      <c r="E859" s="7">
        <v>108</v>
      </c>
      <c r="F859" s="40">
        <v>28540</v>
      </c>
      <c r="G859" s="7"/>
      <c r="H859" s="7">
        <v>0</v>
      </c>
      <c r="I859" s="269"/>
      <c r="J859" s="269"/>
      <c r="K859" s="7"/>
      <c r="L859" s="7"/>
      <c r="M859" s="7"/>
      <c r="N859" s="40"/>
      <c r="O859" s="7"/>
      <c r="P859" s="7"/>
      <c r="Q859" s="40"/>
      <c r="R859" s="7">
        <v>4</v>
      </c>
      <c r="S859" s="40">
        <v>28540</v>
      </c>
      <c r="T859" s="60"/>
      <c r="U859" s="60"/>
    </row>
    <row r="860" spans="1:21" s="1" customFormat="1" ht="15" customHeight="1">
      <c r="A860" s="60"/>
      <c r="B860" s="6" t="s">
        <v>2388</v>
      </c>
      <c r="C860" s="268">
        <v>6</v>
      </c>
      <c r="D860" s="268"/>
      <c r="E860" s="7">
        <v>18</v>
      </c>
      <c r="F860" s="40">
        <v>4609</v>
      </c>
      <c r="G860" s="7"/>
      <c r="H860" s="7">
        <v>0</v>
      </c>
      <c r="I860" s="269"/>
      <c r="J860" s="269"/>
      <c r="K860" s="7"/>
      <c r="L860" s="7"/>
      <c r="M860" s="7"/>
      <c r="N860" s="40"/>
      <c r="O860" s="7"/>
      <c r="P860" s="7"/>
      <c r="Q860" s="40"/>
      <c r="R860" s="7">
        <v>6</v>
      </c>
      <c r="S860" s="40">
        <v>4609</v>
      </c>
      <c r="T860" s="60"/>
      <c r="U860" s="60"/>
    </row>
    <row r="861" spans="1:21" s="1" customFormat="1" ht="15" customHeight="1">
      <c r="A861" s="60"/>
      <c r="B861" s="6" t="s">
        <v>2389</v>
      </c>
      <c r="C861" s="268">
        <v>1</v>
      </c>
      <c r="D861" s="268"/>
      <c r="E861" s="7">
        <v>5</v>
      </c>
      <c r="F861" s="40">
        <v>781</v>
      </c>
      <c r="G861" s="7"/>
      <c r="H861" s="7">
        <v>0</v>
      </c>
      <c r="I861" s="269"/>
      <c r="J861" s="269"/>
      <c r="K861" s="7"/>
      <c r="L861" s="7"/>
      <c r="M861" s="7"/>
      <c r="N861" s="40"/>
      <c r="O861" s="7"/>
      <c r="P861" s="7"/>
      <c r="Q861" s="40"/>
      <c r="R861" s="7">
        <v>1</v>
      </c>
      <c r="S861" s="40">
        <v>781</v>
      </c>
      <c r="T861" s="60"/>
      <c r="U861" s="60"/>
    </row>
    <row r="862" spans="1:21" s="1" customFormat="1" ht="15" customHeight="1">
      <c r="A862" s="60"/>
      <c r="B862" s="6" t="s">
        <v>2392</v>
      </c>
      <c r="C862" s="268">
        <v>2</v>
      </c>
      <c r="D862" s="268"/>
      <c r="E862" s="7">
        <v>30</v>
      </c>
      <c r="F862" s="40">
        <v>4685</v>
      </c>
      <c r="G862" s="7"/>
      <c r="H862" s="7">
        <v>0</v>
      </c>
      <c r="I862" s="269"/>
      <c r="J862" s="269"/>
      <c r="K862" s="7"/>
      <c r="L862" s="7"/>
      <c r="M862" s="7"/>
      <c r="N862" s="40"/>
      <c r="O862" s="7"/>
      <c r="P862" s="7"/>
      <c r="Q862" s="40"/>
      <c r="R862" s="7">
        <v>2</v>
      </c>
      <c r="S862" s="40">
        <v>4685</v>
      </c>
      <c r="T862" s="60"/>
      <c r="U862" s="60"/>
    </row>
    <row r="863" spans="1:21" s="1" customFormat="1" ht="15" customHeight="1">
      <c r="A863" s="60"/>
      <c r="B863" s="6" t="s">
        <v>2393</v>
      </c>
      <c r="C863" s="268">
        <v>549</v>
      </c>
      <c r="D863" s="268"/>
      <c r="E863" s="7">
        <v>1336</v>
      </c>
      <c r="F863" s="40">
        <v>273924</v>
      </c>
      <c r="G863" s="7"/>
      <c r="H863" s="7">
        <v>0</v>
      </c>
      <c r="I863" s="269"/>
      <c r="J863" s="269"/>
      <c r="K863" s="7"/>
      <c r="L863" s="7"/>
      <c r="M863" s="7"/>
      <c r="N863" s="40"/>
      <c r="O863" s="7"/>
      <c r="P863" s="7"/>
      <c r="Q863" s="40"/>
      <c r="R863" s="7">
        <v>549</v>
      </c>
      <c r="S863" s="40">
        <v>273924</v>
      </c>
      <c r="T863" s="60"/>
      <c r="U863" s="60"/>
    </row>
    <row r="864" spans="1:21" s="1" customFormat="1" ht="15" customHeight="1">
      <c r="A864" s="60"/>
      <c r="B864" s="6" t="s">
        <v>2394</v>
      </c>
      <c r="C864" s="268">
        <v>375</v>
      </c>
      <c r="D864" s="268"/>
      <c r="E864" s="7">
        <v>834</v>
      </c>
      <c r="F864" s="40">
        <v>253247</v>
      </c>
      <c r="G864" s="7"/>
      <c r="H864" s="7">
        <v>0</v>
      </c>
      <c r="I864" s="269"/>
      <c r="J864" s="269"/>
      <c r="K864" s="7"/>
      <c r="L864" s="7"/>
      <c r="M864" s="7"/>
      <c r="N864" s="40"/>
      <c r="O864" s="7"/>
      <c r="P864" s="7"/>
      <c r="Q864" s="40"/>
      <c r="R864" s="7">
        <v>375</v>
      </c>
      <c r="S864" s="40">
        <v>253247</v>
      </c>
      <c r="T864" s="60"/>
      <c r="U864" s="60"/>
    </row>
    <row r="865" spans="1:21" s="1" customFormat="1" ht="15" customHeight="1">
      <c r="A865" s="60"/>
      <c r="B865" s="6" t="s">
        <v>2395</v>
      </c>
      <c r="C865" s="268">
        <v>4</v>
      </c>
      <c r="D865" s="268"/>
      <c r="E865" s="7">
        <v>48</v>
      </c>
      <c r="F865" s="40">
        <v>12685</v>
      </c>
      <c r="G865" s="7"/>
      <c r="H865" s="7">
        <v>0</v>
      </c>
      <c r="I865" s="269"/>
      <c r="J865" s="269"/>
      <c r="K865" s="7"/>
      <c r="L865" s="7"/>
      <c r="M865" s="7"/>
      <c r="N865" s="40"/>
      <c r="O865" s="7"/>
      <c r="P865" s="7"/>
      <c r="Q865" s="40"/>
      <c r="R865" s="7">
        <v>4</v>
      </c>
      <c r="S865" s="40">
        <v>12685</v>
      </c>
      <c r="T865" s="60"/>
      <c r="U865" s="60"/>
    </row>
    <row r="866" spans="1:21" s="1" customFormat="1" ht="15" customHeight="1">
      <c r="A866" s="60"/>
      <c r="B866" s="6" t="s">
        <v>2396</v>
      </c>
      <c r="C866" s="268">
        <v>186</v>
      </c>
      <c r="D866" s="268"/>
      <c r="E866" s="7">
        <v>579</v>
      </c>
      <c r="F866" s="40">
        <v>90942</v>
      </c>
      <c r="G866" s="7"/>
      <c r="H866" s="7">
        <v>0</v>
      </c>
      <c r="I866" s="269"/>
      <c r="J866" s="269"/>
      <c r="K866" s="7"/>
      <c r="L866" s="7"/>
      <c r="M866" s="7"/>
      <c r="N866" s="40"/>
      <c r="O866" s="7"/>
      <c r="P866" s="7"/>
      <c r="Q866" s="40"/>
      <c r="R866" s="7">
        <v>186</v>
      </c>
      <c r="S866" s="40">
        <v>90942</v>
      </c>
      <c r="T866" s="60"/>
      <c r="U866" s="60"/>
    </row>
    <row r="867" spans="1:21" s="1" customFormat="1" ht="15" customHeight="1">
      <c r="A867" s="60"/>
      <c r="B867" s="6" t="s">
        <v>2406</v>
      </c>
      <c r="C867" s="268">
        <v>231</v>
      </c>
      <c r="D867" s="268"/>
      <c r="E867" s="7">
        <v>732</v>
      </c>
      <c r="F867" s="40">
        <v>153247</v>
      </c>
      <c r="G867" s="7"/>
      <c r="H867" s="7">
        <v>0</v>
      </c>
      <c r="I867" s="269"/>
      <c r="J867" s="269"/>
      <c r="K867" s="7"/>
      <c r="L867" s="7"/>
      <c r="M867" s="7"/>
      <c r="N867" s="40"/>
      <c r="O867" s="7"/>
      <c r="P867" s="7"/>
      <c r="Q867" s="40"/>
      <c r="R867" s="7">
        <v>231</v>
      </c>
      <c r="S867" s="40">
        <v>153247</v>
      </c>
      <c r="T867" s="60"/>
      <c r="U867" s="60"/>
    </row>
    <row r="868" spans="1:21" s="1" customFormat="1" ht="15" customHeight="1">
      <c r="A868" s="60"/>
      <c r="B868" s="6" t="s">
        <v>2407</v>
      </c>
      <c r="C868" s="268">
        <v>80</v>
      </c>
      <c r="D868" s="268"/>
      <c r="E868" s="7">
        <v>240</v>
      </c>
      <c r="F868" s="40">
        <v>69056</v>
      </c>
      <c r="G868" s="7"/>
      <c r="H868" s="7">
        <v>0</v>
      </c>
      <c r="I868" s="269"/>
      <c r="J868" s="269"/>
      <c r="K868" s="7"/>
      <c r="L868" s="7"/>
      <c r="M868" s="7"/>
      <c r="N868" s="40"/>
      <c r="O868" s="7"/>
      <c r="P868" s="7"/>
      <c r="Q868" s="40"/>
      <c r="R868" s="7">
        <v>80</v>
      </c>
      <c r="S868" s="40">
        <v>69056</v>
      </c>
      <c r="T868" s="60"/>
      <c r="U868" s="60"/>
    </row>
    <row r="869" spans="1:21" s="1" customFormat="1" ht="15" customHeight="1">
      <c r="A869" s="60"/>
      <c r="B869" s="6" t="s">
        <v>2408</v>
      </c>
      <c r="C869" s="268">
        <v>6</v>
      </c>
      <c r="D869" s="268"/>
      <c r="E869" s="7">
        <v>102</v>
      </c>
      <c r="F869" s="40">
        <v>20145</v>
      </c>
      <c r="G869" s="7"/>
      <c r="H869" s="7">
        <v>0</v>
      </c>
      <c r="I869" s="269"/>
      <c r="J869" s="269"/>
      <c r="K869" s="7"/>
      <c r="L869" s="7"/>
      <c r="M869" s="7"/>
      <c r="N869" s="40"/>
      <c r="O869" s="7"/>
      <c r="P869" s="7"/>
      <c r="Q869" s="40"/>
      <c r="R869" s="7">
        <v>6</v>
      </c>
      <c r="S869" s="40">
        <v>20145</v>
      </c>
      <c r="T869" s="60"/>
      <c r="U869" s="60"/>
    </row>
    <row r="870" spans="1:21" s="1" customFormat="1" ht="15" customHeight="1">
      <c r="A870" s="60"/>
      <c r="B870" s="6" t="s">
        <v>2410</v>
      </c>
      <c r="C870" s="268">
        <v>1</v>
      </c>
      <c r="D870" s="268"/>
      <c r="E870" s="7">
        <v>24</v>
      </c>
      <c r="F870" s="40">
        <v>3748</v>
      </c>
      <c r="G870" s="7"/>
      <c r="H870" s="7">
        <v>0</v>
      </c>
      <c r="I870" s="269"/>
      <c r="J870" s="269"/>
      <c r="K870" s="7"/>
      <c r="L870" s="7"/>
      <c r="M870" s="7"/>
      <c r="N870" s="40"/>
      <c r="O870" s="7"/>
      <c r="P870" s="7"/>
      <c r="Q870" s="40"/>
      <c r="R870" s="7">
        <v>1</v>
      </c>
      <c r="S870" s="40">
        <v>3748</v>
      </c>
      <c r="T870" s="60"/>
      <c r="U870" s="60"/>
    </row>
    <row r="871" spans="1:21" s="1" customFormat="1" ht="15" customHeight="1">
      <c r="A871" s="60"/>
      <c r="B871" s="6" t="s">
        <v>2412</v>
      </c>
      <c r="C871" s="268">
        <v>41</v>
      </c>
      <c r="D871" s="268"/>
      <c r="E871" s="7">
        <v>123</v>
      </c>
      <c r="F871" s="40">
        <v>44016</v>
      </c>
      <c r="G871" s="7"/>
      <c r="H871" s="7">
        <v>0</v>
      </c>
      <c r="I871" s="269"/>
      <c r="J871" s="269"/>
      <c r="K871" s="7"/>
      <c r="L871" s="7"/>
      <c r="M871" s="7"/>
      <c r="N871" s="40"/>
      <c r="O871" s="7"/>
      <c r="P871" s="7"/>
      <c r="Q871" s="40"/>
      <c r="R871" s="7">
        <v>41</v>
      </c>
      <c r="S871" s="40">
        <v>44016</v>
      </c>
      <c r="T871" s="60"/>
      <c r="U871" s="60"/>
    </row>
    <row r="872" spans="1:21" s="1" customFormat="1" ht="15" customHeight="1">
      <c r="A872" s="60"/>
      <c r="B872" s="6" t="s">
        <v>2413</v>
      </c>
      <c r="C872" s="268">
        <v>4</v>
      </c>
      <c r="D872" s="268"/>
      <c r="E872" s="7">
        <v>18</v>
      </c>
      <c r="F872" s="40">
        <v>4757</v>
      </c>
      <c r="G872" s="7"/>
      <c r="H872" s="7">
        <v>0</v>
      </c>
      <c r="I872" s="269"/>
      <c r="J872" s="269"/>
      <c r="K872" s="7"/>
      <c r="L872" s="7"/>
      <c r="M872" s="7"/>
      <c r="N872" s="40"/>
      <c r="O872" s="7"/>
      <c r="P872" s="7"/>
      <c r="Q872" s="40"/>
      <c r="R872" s="7">
        <v>4</v>
      </c>
      <c r="S872" s="40">
        <v>4757</v>
      </c>
      <c r="T872" s="60"/>
      <c r="U872" s="60"/>
    </row>
    <row r="873" spans="1:21" s="1" customFormat="1" ht="15" customHeight="1">
      <c r="A873" s="60"/>
      <c r="B873" s="6" t="s">
        <v>2414</v>
      </c>
      <c r="C873" s="268">
        <v>100</v>
      </c>
      <c r="D873" s="268"/>
      <c r="E873" s="7">
        <v>300</v>
      </c>
      <c r="F873" s="40">
        <v>55917</v>
      </c>
      <c r="G873" s="7"/>
      <c r="H873" s="7">
        <v>0</v>
      </c>
      <c r="I873" s="269"/>
      <c r="J873" s="269"/>
      <c r="K873" s="7"/>
      <c r="L873" s="7"/>
      <c r="M873" s="7"/>
      <c r="N873" s="40"/>
      <c r="O873" s="7"/>
      <c r="P873" s="7"/>
      <c r="Q873" s="40"/>
      <c r="R873" s="7">
        <v>100</v>
      </c>
      <c r="S873" s="40">
        <v>55917</v>
      </c>
      <c r="T873" s="60"/>
      <c r="U873" s="60"/>
    </row>
    <row r="874" spans="1:21" s="1" customFormat="1" ht="15" customHeight="1">
      <c r="A874" s="60"/>
      <c r="B874" s="6" t="s">
        <v>2429</v>
      </c>
      <c r="C874" s="268">
        <v>13</v>
      </c>
      <c r="D874" s="268"/>
      <c r="E874" s="7">
        <v>221</v>
      </c>
      <c r="F874" s="40">
        <v>38728</v>
      </c>
      <c r="G874" s="7"/>
      <c r="H874" s="7">
        <v>0</v>
      </c>
      <c r="I874" s="269"/>
      <c r="J874" s="269"/>
      <c r="K874" s="7"/>
      <c r="L874" s="7"/>
      <c r="M874" s="7"/>
      <c r="N874" s="40"/>
      <c r="O874" s="7"/>
      <c r="P874" s="7"/>
      <c r="Q874" s="40"/>
      <c r="R874" s="7">
        <v>13</v>
      </c>
      <c r="S874" s="40">
        <v>38728</v>
      </c>
      <c r="T874" s="60"/>
      <c r="U874" s="60"/>
    </row>
    <row r="875" spans="1:21" s="1" customFormat="1" ht="15" customHeight="1">
      <c r="A875" s="60"/>
      <c r="B875" s="6" t="s">
        <v>2430</v>
      </c>
      <c r="C875" s="268">
        <v>25</v>
      </c>
      <c r="D875" s="268"/>
      <c r="E875" s="7">
        <v>75</v>
      </c>
      <c r="F875" s="40">
        <v>13920</v>
      </c>
      <c r="G875" s="7"/>
      <c r="H875" s="7">
        <v>0</v>
      </c>
      <c r="I875" s="269"/>
      <c r="J875" s="269"/>
      <c r="K875" s="7"/>
      <c r="L875" s="7"/>
      <c r="M875" s="7"/>
      <c r="N875" s="40"/>
      <c r="O875" s="7"/>
      <c r="P875" s="7"/>
      <c r="Q875" s="40"/>
      <c r="R875" s="7">
        <v>25</v>
      </c>
      <c r="S875" s="40">
        <v>13920</v>
      </c>
      <c r="T875" s="60"/>
      <c r="U875" s="60"/>
    </row>
    <row r="876" spans="1:21" s="1" customFormat="1" ht="15" customHeight="1">
      <c r="A876" s="60"/>
      <c r="B876" s="6" t="s">
        <v>2431</v>
      </c>
      <c r="C876" s="268">
        <v>40</v>
      </c>
      <c r="D876" s="268"/>
      <c r="E876" s="7">
        <v>756</v>
      </c>
      <c r="F876" s="40">
        <v>193190</v>
      </c>
      <c r="G876" s="7"/>
      <c r="H876" s="7">
        <v>0</v>
      </c>
      <c r="I876" s="269"/>
      <c r="J876" s="269"/>
      <c r="K876" s="7"/>
      <c r="L876" s="7"/>
      <c r="M876" s="7"/>
      <c r="N876" s="40"/>
      <c r="O876" s="7"/>
      <c r="P876" s="7"/>
      <c r="Q876" s="40"/>
      <c r="R876" s="7">
        <v>40</v>
      </c>
      <c r="S876" s="40">
        <v>193190</v>
      </c>
      <c r="T876" s="60"/>
      <c r="U876" s="60"/>
    </row>
    <row r="877" spans="1:21" s="1" customFormat="1" ht="15" customHeight="1">
      <c r="A877" s="60"/>
      <c r="B877" s="6" t="s">
        <v>2432</v>
      </c>
      <c r="C877" s="268">
        <v>7</v>
      </c>
      <c r="D877" s="268"/>
      <c r="E877" s="7">
        <v>189</v>
      </c>
      <c r="F877" s="40">
        <v>41190</v>
      </c>
      <c r="G877" s="7"/>
      <c r="H877" s="7">
        <v>0</v>
      </c>
      <c r="I877" s="269"/>
      <c r="J877" s="269"/>
      <c r="K877" s="7"/>
      <c r="L877" s="7"/>
      <c r="M877" s="7"/>
      <c r="N877" s="40"/>
      <c r="O877" s="7"/>
      <c r="P877" s="7"/>
      <c r="Q877" s="40"/>
      <c r="R877" s="7">
        <v>7</v>
      </c>
      <c r="S877" s="40">
        <v>41190</v>
      </c>
      <c r="T877" s="60"/>
      <c r="U877" s="60"/>
    </row>
    <row r="878" spans="1:21" s="1" customFormat="1" ht="15" customHeight="1">
      <c r="A878" s="60"/>
      <c r="B878" s="6" t="s">
        <v>2433</v>
      </c>
      <c r="C878" s="268">
        <v>1</v>
      </c>
      <c r="D878" s="268"/>
      <c r="E878" s="7">
        <v>10</v>
      </c>
      <c r="F878" s="40">
        <v>2643</v>
      </c>
      <c r="G878" s="7"/>
      <c r="H878" s="7">
        <v>0</v>
      </c>
      <c r="I878" s="269"/>
      <c r="J878" s="269"/>
      <c r="K878" s="7"/>
      <c r="L878" s="7"/>
      <c r="M878" s="7"/>
      <c r="N878" s="40"/>
      <c r="O878" s="7"/>
      <c r="P878" s="7"/>
      <c r="Q878" s="40"/>
      <c r="R878" s="7">
        <v>1</v>
      </c>
      <c r="S878" s="40">
        <v>2643</v>
      </c>
      <c r="T878" s="60"/>
      <c r="U878" s="60"/>
    </row>
    <row r="879" spans="1:21" s="1" customFormat="1" ht="15" customHeight="1">
      <c r="A879" s="60"/>
      <c r="B879" s="6" t="s">
        <v>2434</v>
      </c>
      <c r="C879" s="268">
        <v>2</v>
      </c>
      <c r="D879" s="268"/>
      <c r="E879" s="7">
        <v>90</v>
      </c>
      <c r="F879" s="40">
        <v>14054</v>
      </c>
      <c r="G879" s="7"/>
      <c r="H879" s="7">
        <v>0</v>
      </c>
      <c r="I879" s="269"/>
      <c r="J879" s="269"/>
      <c r="K879" s="7"/>
      <c r="L879" s="7"/>
      <c r="M879" s="7"/>
      <c r="N879" s="40"/>
      <c r="O879" s="7"/>
      <c r="P879" s="7"/>
      <c r="Q879" s="40"/>
      <c r="R879" s="7">
        <v>2</v>
      </c>
      <c r="S879" s="40">
        <v>14054</v>
      </c>
      <c r="T879" s="60"/>
      <c r="U879" s="60"/>
    </row>
    <row r="880" spans="1:21" s="1" customFormat="1" ht="15" customHeight="1">
      <c r="A880" s="60"/>
      <c r="B880" s="6" t="s">
        <v>2436</v>
      </c>
      <c r="C880" s="268">
        <v>298</v>
      </c>
      <c r="D880" s="268"/>
      <c r="E880" s="7">
        <v>894</v>
      </c>
      <c r="F880" s="40">
        <v>384955</v>
      </c>
      <c r="G880" s="7"/>
      <c r="H880" s="7">
        <v>0</v>
      </c>
      <c r="I880" s="269"/>
      <c r="J880" s="269"/>
      <c r="K880" s="7"/>
      <c r="L880" s="7"/>
      <c r="M880" s="7"/>
      <c r="N880" s="40"/>
      <c r="O880" s="7"/>
      <c r="P880" s="7"/>
      <c r="Q880" s="40"/>
      <c r="R880" s="7">
        <v>298</v>
      </c>
      <c r="S880" s="40">
        <v>384955</v>
      </c>
      <c r="T880" s="60"/>
      <c r="U880" s="60"/>
    </row>
    <row r="881" spans="1:21" s="1" customFormat="1" ht="15" customHeight="1">
      <c r="A881" s="60"/>
      <c r="B881" s="6" t="s">
        <v>2437</v>
      </c>
      <c r="C881" s="268">
        <v>656</v>
      </c>
      <c r="D881" s="268"/>
      <c r="E881" s="7">
        <v>1968</v>
      </c>
      <c r="F881" s="40">
        <v>271235</v>
      </c>
      <c r="G881" s="7"/>
      <c r="H881" s="7">
        <v>0</v>
      </c>
      <c r="I881" s="269"/>
      <c r="J881" s="269"/>
      <c r="K881" s="7"/>
      <c r="L881" s="7"/>
      <c r="M881" s="7"/>
      <c r="N881" s="40"/>
      <c r="O881" s="7"/>
      <c r="P881" s="7"/>
      <c r="Q881" s="40"/>
      <c r="R881" s="7">
        <v>656</v>
      </c>
      <c r="S881" s="40">
        <v>271235</v>
      </c>
      <c r="T881" s="60"/>
      <c r="U881" s="60"/>
    </row>
    <row r="882" spans="1:21" s="1" customFormat="1" ht="15" customHeight="1">
      <c r="A882" s="60"/>
      <c r="B882" s="6" t="s">
        <v>2439</v>
      </c>
      <c r="C882" s="268">
        <v>225</v>
      </c>
      <c r="D882" s="268"/>
      <c r="E882" s="7">
        <v>675</v>
      </c>
      <c r="F882" s="40">
        <v>103378</v>
      </c>
      <c r="G882" s="7"/>
      <c r="H882" s="7">
        <v>0</v>
      </c>
      <c r="I882" s="269"/>
      <c r="J882" s="269"/>
      <c r="K882" s="7"/>
      <c r="L882" s="7"/>
      <c r="M882" s="7"/>
      <c r="N882" s="40"/>
      <c r="O882" s="7"/>
      <c r="P882" s="7"/>
      <c r="Q882" s="40"/>
      <c r="R882" s="7">
        <v>225</v>
      </c>
      <c r="S882" s="40">
        <v>103378</v>
      </c>
      <c r="T882" s="60"/>
      <c r="U882" s="60"/>
    </row>
    <row r="883" spans="1:21" s="1" customFormat="1" ht="15" customHeight="1">
      <c r="A883" s="60"/>
      <c r="B883" s="6" t="s">
        <v>2440</v>
      </c>
      <c r="C883" s="268">
        <v>79</v>
      </c>
      <c r="D883" s="268"/>
      <c r="E883" s="7">
        <v>198</v>
      </c>
      <c r="F883" s="40">
        <v>81742</v>
      </c>
      <c r="G883" s="7"/>
      <c r="H883" s="7">
        <v>0</v>
      </c>
      <c r="I883" s="269"/>
      <c r="J883" s="269"/>
      <c r="K883" s="7"/>
      <c r="L883" s="7"/>
      <c r="M883" s="7"/>
      <c r="N883" s="40"/>
      <c r="O883" s="7"/>
      <c r="P883" s="7"/>
      <c r="Q883" s="40"/>
      <c r="R883" s="7">
        <v>79</v>
      </c>
      <c r="S883" s="40">
        <v>81742</v>
      </c>
      <c r="T883" s="60"/>
      <c r="U883" s="60"/>
    </row>
    <row r="884" spans="1:21" s="1" customFormat="1" ht="15" customHeight="1">
      <c r="A884" s="60"/>
      <c r="B884" s="6" t="s">
        <v>2442</v>
      </c>
      <c r="C884" s="268">
        <v>11</v>
      </c>
      <c r="D884" s="268"/>
      <c r="E884" s="7">
        <v>33</v>
      </c>
      <c r="F884" s="40">
        <v>5153</v>
      </c>
      <c r="G884" s="7"/>
      <c r="H884" s="7">
        <v>0</v>
      </c>
      <c r="I884" s="269"/>
      <c r="J884" s="269"/>
      <c r="K884" s="7"/>
      <c r="L884" s="7"/>
      <c r="M884" s="7"/>
      <c r="N884" s="40"/>
      <c r="O884" s="7"/>
      <c r="P884" s="7"/>
      <c r="Q884" s="40"/>
      <c r="R884" s="7">
        <v>11</v>
      </c>
      <c r="S884" s="40">
        <v>5153</v>
      </c>
      <c r="T884" s="60"/>
      <c r="U884" s="60"/>
    </row>
    <row r="885" spans="1:21" s="1" customFormat="1" ht="15" customHeight="1">
      <c r="A885" s="60"/>
      <c r="B885" s="6" t="s">
        <v>2444</v>
      </c>
      <c r="C885" s="268">
        <v>2</v>
      </c>
      <c r="D885" s="268"/>
      <c r="E885" s="7">
        <v>34</v>
      </c>
      <c r="F885" s="40">
        <v>6931</v>
      </c>
      <c r="G885" s="7"/>
      <c r="H885" s="7">
        <v>0</v>
      </c>
      <c r="I885" s="269"/>
      <c r="J885" s="269"/>
      <c r="K885" s="7"/>
      <c r="L885" s="7"/>
      <c r="M885" s="7"/>
      <c r="N885" s="40"/>
      <c r="O885" s="7"/>
      <c r="P885" s="7"/>
      <c r="Q885" s="40"/>
      <c r="R885" s="7">
        <v>2</v>
      </c>
      <c r="S885" s="40">
        <v>6931</v>
      </c>
      <c r="T885" s="60"/>
      <c r="U885" s="60"/>
    </row>
    <row r="886" spans="1:21" s="1" customFormat="1" ht="15" customHeight="1">
      <c r="A886" s="60"/>
      <c r="B886" s="6" t="s">
        <v>2445</v>
      </c>
      <c r="C886" s="268">
        <v>259</v>
      </c>
      <c r="D886" s="268"/>
      <c r="E886" s="7">
        <v>777</v>
      </c>
      <c r="F886" s="40">
        <v>170268</v>
      </c>
      <c r="G886" s="7"/>
      <c r="H886" s="7">
        <v>0</v>
      </c>
      <c r="I886" s="269"/>
      <c r="J886" s="269"/>
      <c r="K886" s="7"/>
      <c r="L886" s="7"/>
      <c r="M886" s="7"/>
      <c r="N886" s="40"/>
      <c r="O886" s="7"/>
      <c r="P886" s="7"/>
      <c r="Q886" s="40"/>
      <c r="R886" s="7">
        <v>259</v>
      </c>
      <c r="S886" s="40">
        <v>170268</v>
      </c>
      <c r="T886" s="60"/>
      <c r="U886" s="60"/>
    </row>
    <row r="887" spans="1:21" s="1" customFormat="1" ht="15" customHeight="1">
      <c r="A887" s="60"/>
      <c r="B887" s="6" t="s">
        <v>2446</v>
      </c>
      <c r="C887" s="268">
        <v>112</v>
      </c>
      <c r="D887" s="268"/>
      <c r="E887" s="7">
        <v>336</v>
      </c>
      <c r="F887" s="40">
        <v>118258</v>
      </c>
      <c r="G887" s="7"/>
      <c r="H887" s="7">
        <v>0</v>
      </c>
      <c r="I887" s="269"/>
      <c r="J887" s="269"/>
      <c r="K887" s="7"/>
      <c r="L887" s="7"/>
      <c r="M887" s="7"/>
      <c r="N887" s="40"/>
      <c r="O887" s="7"/>
      <c r="P887" s="7"/>
      <c r="Q887" s="40"/>
      <c r="R887" s="7">
        <v>112</v>
      </c>
      <c r="S887" s="40">
        <v>118258</v>
      </c>
      <c r="T887" s="60"/>
      <c r="U887" s="60"/>
    </row>
    <row r="888" spans="1:21" s="1" customFormat="1" ht="15" customHeight="1">
      <c r="A888" s="60"/>
      <c r="B888" s="6" t="s">
        <v>2459</v>
      </c>
      <c r="C888" s="268">
        <v>27</v>
      </c>
      <c r="D888" s="268"/>
      <c r="E888" s="7">
        <v>760</v>
      </c>
      <c r="F888" s="40">
        <v>183327</v>
      </c>
      <c r="G888" s="7">
        <v>1</v>
      </c>
      <c r="H888" s="7">
        <v>6</v>
      </c>
      <c r="I888" s="269">
        <v>564.39999999999964</v>
      </c>
      <c r="J888" s="269"/>
      <c r="K888" s="7"/>
      <c r="L888" s="7"/>
      <c r="M888" s="7"/>
      <c r="N888" s="40"/>
      <c r="O888" s="7"/>
      <c r="P888" s="7"/>
      <c r="Q888" s="40"/>
      <c r="R888" s="7">
        <v>27</v>
      </c>
      <c r="S888" s="40">
        <v>183327</v>
      </c>
      <c r="T888" s="60"/>
      <c r="U888" s="60"/>
    </row>
    <row r="889" spans="1:21" s="1" customFormat="1" ht="15" customHeight="1">
      <c r="A889" s="60"/>
      <c r="B889" s="6" t="s">
        <v>2462</v>
      </c>
      <c r="C889" s="268">
        <v>21</v>
      </c>
      <c r="D889" s="268"/>
      <c r="E889" s="7">
        <v>63</v>
      </c>
      <c r="F889" s="40">
        <v>12424</v>
      </c>
      <c r="G889" s="7"/>
      <c r="H889" s="7">
        <v>0</v>
      </c>
      <c r="I889" s="269"/>
      <c r="J889" s="269"/>
      <c r="K889" s="7"/>
      <c r="L889" s="7"/>
      <c r="M889" s="7"/>
      <c r="N889" s="40"/>
      <c r="O889" s="7"/>
      <c r="P889" s="7"/>
      <c r="Q889" s="40"/>
      <c r="R889" s="7">
        <v>21</v>
      </c>
      <c r="S889" s="40">
        <v>12424</v>
      </c>
      <c r="T889" s="60"/>
      <c r="U889" s="60"/>
    </row>
    <row r="890" spans="1:21" s="1" customFormat="1" ht="15" customHeight="1">
      <c r="A890" s="60"/>
      <c r="B890" s="6" t="s">
        <v>2465</v>
      </c>
      <c r="C890" s="268">
        <v>147</v>
      </c>
      <c r="D890" s="268"/>
      <c r="E890" s="7">
        <v>366</v>
      </c>
      <c r="F890" s="40">
        <v>132170</v>
      </c>
      <c r="G890" s="7"/>
      <c r="H890" s="7">
        <v>0</v>
      </c>
      <c r="I890" s="269"/>
      <c r="J890" s="269"/>
      <c r="K890" s="7"/>
      <c r="L890" s="7"/>
      <c r="M890" s="7"/>
      <c r="N890" s="40"/>
      <c r="O890" s="7"/>
      <c r="P890" s="7"/>
      <c r="Q890" s="40"/>
      <c r="R890" s="7">
        <v>147</v>
      </c>
      <c r="S890" s="40">
        <v>132170</v>
      </c>
      <c r="T890" s="60"/>
      <c r="U890" s="60"/>
    </row>
    <row r="891" spans="1:21" s="1" customFormat="1" ht="15" customHeight="1">
      <c r="A891" s="60"/>
      <c r="B891" s="6" t="s">
        <v>2479</v>
      </c>
      <c r="C891" s="268">
        <v>22</v>
      </c>
      <c r="D891" s="268"/>
      <c r="E891" s="7">
        <v>504</v>
      </c>
      <c r="F891" s="40">
        <v>116366</v>
      </c>
      <c r="G891" s="7"/>
      <c r="H891" s="7">
        <v>0</v>
      </c>
      <c r="I891" s="269"/>
      <c r="J891" s="269"/>
      <c r="K891" s="7"/>
      <c r="L891" s="7"/>
      <c r="M891" s="7"/>
      <c r="N891" s="40"/>
      <c r="O891" s="7"/>
      <c r="P891" s="7"/>
      <c r="Q891" s="40"/>
      <c r="R891" s="7">
        <v>22</v>
      </c>
      <c r="S891" s="40">
        <v>116366</v>
      </c>
      <c r="T891" s="60"/>
      <c r="U891" s="60"/>
    </row>
    <row r="892" spans="1:21" s="1" customFormat="1" ht="15" customHeight="1">
      <c r="A892" s="60"/>
      <c r="B892" s="6" t="s">
        <v>2480</v>
      </c>
      <c r="C892" s="268">
        <v>1</v>
      </c>
      <c r="D892" s="268"/>
      <c r="E892" s="7">
        <v>19</v>
      </c>
      <c r="F892" s="40">
        <v>5021</v>
      </c>
      <c r="G892" s="7"/>
      <c r="H892" s="7">
        <v>0</v>
      </c>
      <c r="I892" s="269"/>
      <c r="J892" s="269"/>
      <c r="K892" s="7"/>
      <c r="L892" s="7"/>
      <c r="M892" s="7"/>
      <c r="N892" s="40"/>
      <c r="O892" s="7"/>
      <c r="P892" s="7"/>
      <c r="Q892" s="40"/>
      <c r="R892" s="7">
        <v>1</v>
      </c>
      <c r="S892" s="40">
        <v>5021</v>
      </c>
      <c r="T892" s="60"/>
      <c r="U892" s="60"/>
    </row>
    <row r="893" spans="1:21" s="1" customFormat="1" ht="15" customHeight="1">
      <c r="A893" s="60"/>
      <c r="B893" s="6" t="s">
        <v>2482</v>
      </c>
      <c r="C893" s="268">
        <v>786</v>
      </c>
      <c r="D893" s="268"/>
      <c r="E893" s="7">
        <v>1883</v>
      </c>
      <c r="F893" s="40">
        <v>349615</v>
      </c>
      <c r="G893" s="7"/>
      <c r="H893" s="7">
        <v>0</v>
      </c>
      <c r="I893" s="269"/>
      <c r="J893" s="269"/>
      <c r="K893" s="7"/>
      <c r="L893" s="7"/>
      <c r="M893" s="7"/>
      <c r="N893" s="40"/>
      <c r="O893" s="7"/>
      <c r="P893" s="7"/>
      <c r="Q893" s="40"/>
      <c r="R893" s="7">
        <v>786</v>
      </c>
      <c r="S893" s="40">
        <v>349615</v>
      </c>
      <c r="T893" s="60"/>
      <c r="U893" s="60"/>
    </row>
    <row r="894" spans="1:21" s="1" customFormat="1" ht="15" customHeight="1">
      <c r="A894" s="60"/>
      <c r="B894" s="6" t="s">
        <v>2497</v>
      </c>
      <c r="C894" s="268">
        <v>487</v>
      </c>
      <c r="D894" s="268"/>
      <c r="E894" s="7">
        <v>1461</v>
      </c>
      <c r="F894" s="40">
        <v>196802</v>
      </c>
      <c r="G894" s="7"/>
      <c r="H894" s="7">
        <v>0</v>
      </c>
      <c r="I894" s="269"/>
      <c r="J894" s="269"/>
      <c r="K894" s="7"/>
      <c r="L894" s="7"/>
      <c r="M894" s="7"/>
      <c r="N894" s="40"/>
      <c r="O894" s="7"/>
      <c r="P894" s="7"/>
      <c r="Q894" s="40"/>
      <c r="R894" s="7">
        <v>487</v>
      </c>
      <c r="S894" s="40">
        <v>196802</v>
      </c>
      <c r="T894" s="60"/>
      <c r="U894" s="60"/>
    </row>
    <row r="895" spans="1:21" s="1" customFormat="1" ht="15" customHeight="1">
      <c r="A895" s="60"/>
      <c r="B895" s="6" t="s">
        <v>2508</v>
      </c>
      <c r="C895" s="268">
        <v>1004</v>
      </c>
      <c r="D895" s="268"/>
      <c r="E895" s="7">
        <v>3608</v>
      </c>
      <c r="F895" s="40">
        <v>693997</v>
      </c>
      <c r="G895" s="7"/>
      <c r="H895" s="7">
        <v>0</v>
      </c>
      <c r="I895" s="269"/>
      <c r="J895" s="269"/>
      <c r="K895" s="7"/>
      <c r="L895" s="7"/>
      <c r="M895" s="7"/>
      <c r="N895" s="40"/>
      <c r="O895" s="7"/>
      <c r="P895" s="7"/>
      <c r="Q895" s="40"/>
      <c r="R895" s="7">
        <v>1004</v>
      </c>
      <c r="S895" s="40">
        <v>693997</v>
      </c>
      <c r="T895" s="60"/>
      <c r="U895" s="60"/>
    </row>
    <row r="896" spans="1:21" s="1" customFormat="1" ht="15" customHeight="1">
      <c r="A896" s="60"/>
      <c r="B896" s="6" t="s">
        <v>2509</v>
      </c>
      <c r="C896" s="268">
        <v>54</v>
      </c>
      <c r="D896" s="268"/>
      <c r="E896" s="7">
        <v>162</v>
      </c>
      <c r="F896" s="40">
        <v>41191</v>
      </c>
      <c r="G896" s="7"/>
      <c r="H896" s="7">
        <v>0</v>
      </c>
      <c r="I896" s="269"/>
      <c r="J896" s="269"/>
      <c r="K896" s="7"/>
      <c r="L896" s="7"/>
      <c r="M896" s="7"/>
      <c r="N896" s="40"/>
      <c r="O896" s="7"/>
      <c r="P896" s="7"/>
      <c r="Q896" s="40"/>
      <c r="R896" s="7">
        <v>54</v>
      </c>
      <c r="S896" s="40">
        <v>41191</v>
      </c>
      <c r="T896" s="60"/>
      <c r="U896" s="60"/>
    </row>
    <row r="897" spans="1:21" s="1" customFormat="1" ht="15" customHeight="1">
      <c r="A897" s="60"/>
      <c r="B897" s="6" t="s">
        <v>2510</v>
      </c>
      <c r="C897" s="268">
        <v>2</v>
      </c>
      <c r="D897" s="268"/>
      <c r="E897" s="7">
        <v>14</v>
      </c>
      <c r="F897" s="40">
        <v>3268</v>
      </c>
      <c r="G897" s="7"/>
      <c r="H897" s="7">
        <v>0</v>
      </c>
      <c r="I897" s="269"/>
      <c r="J897" s="269"/>
      <c r="K897" s="7"/>
      <c r="L897" s="7"/>
      <c r="M897" s="7"/>
      <c r="N897" s="40"/>
      <c r="O897" s="7"/>
      <c r="P897" s="7"/>
      <c r="Q897" s="40"/>
      <c r="R897" s="7">
        <v>2</v>
      </c>
      <c r="S897" s="40">
        <v>3268</v>
      </c>
      <c r="T897" s="60"/>
      <c r="U897" s="60"/>
    </row>
    <row r="898" spans="1:21" s="1" customFormat="1" ht="15" customHeight="1">
      <c r="A898" s="60"/>
      <c r="B898" s="6" t="s">
        <v>2511</v>
      </c>
      <c r="C898" s="268">
        <v>1</v>
      </c>
      <c r="D898" s="268"/>
      <c r="E898" s="7">
        <v>42</v>
      </c>
      <c r="F898" s="40">
        <v>11099</v>
      </c>
      <c r="G898" s="7"/>
      <c r="H898" s="7">
        <v>0</v>
      </c>
      <c r="I898" s="269"/>
      <c r="J898" s="269"/>
      <c r="K898" s="7"/>
      <c r="L898" s="7"/>
      <c r="M898" s="7"/>
      <c r="N898" s="40"/>
      <c r="O898" s="7"/>
      <c r="P898" s="7"/>
      <c r="Q898" s="40"/>
      <c r="R898" s="7">
        <v>1</v>
      </c>
      <c r="S898" s="40">
        <v>11099</v>
      </c>
      <c r="T898" s="60"/>
      <c r="U898" s="60"/>
    </row>
    <row r="899" spans="1:21" s="1" customFormat="1" ht="15" customHeight="1">
      <c r="A899" s="60"/>
      <c r="B899" s="6" t="s">
        <v>2512</v>
      </c>
      <c r="C899" s="268">
        <v>118</v>
      </c>
      <c r="D899" s="268"/>
      <c r="E899" s="7">
        <v>354</v>
      </c>
      <c r="F899" s="40">
        <v>90963</v>
      </c>
      <c r="G899" s="7"/>
      <c r="H899" s="7">
        <v>0</v>
      </c>
      <c r="I899" s="269"/>
      <c r="J899" s="269"/>
      <c r="K899" s="7"/>
      <c r="L899" s="7"/>
      <c r="M899" s="7"/>
      <c r="N899" s="40"/>
      <c r="O899" s="7"/>
      <c r="P899" s="7"/>
      <c r="Q899" s="40"/>
      <c r="R899" s="7">
        <v>118</v>
      </c>
      <c r="S899" s="40">
        <v>90963</v>
      </c>
      <c r="T899" s="60"/>
      <c r="U899" s="60"/>
    </row>
    <row r="900" spans="1:21" s="1" customFormat="1" ht="15" customHeight="1">
      <c r="A900" s="60"/>
      <c r="B900" s="6" t="s">
        <v>2513</v>
      </c>
      <c r="C900" s="268">
        <v>1</v>
      </c>
      <c r="D900" s="268"/>
      <c r="E900" s="7">
        <v>20</v>
      </c>
      <c r="F900" s="40">
        <v>5285</v>
      </c>
      <c r="G900" s="7"/>
      <c r="H900" s="7">
        <v>0</v>
      </c>
      <c r="I900" s="269"/>
      <c r="J900" s="269"/>
      <c r="K900" s="7"/>
      <c r="L900" s="7"/>
      <c r="M900" s="7"/>
      <c r="N900" s="40"/>
      <c r="O900" s="7"/>
      <c r="P900" s="7"/>
      <c r="Q900" s="40"/>
      <c r="R900" s="7">
        <v>1</v>
      </c>
      <c r="S900" s="40">
        <v>5285</v>
      </c>
      <c r="T900" s="60"/>
      <c r="U900" s="60"/>
    </row>
    <row r="901" spans="1:21" s="1" customFormat="1" ht="15" customHeight="1">
      <c r="A901" s="60"/>
      <c r="B901" s="6" t="s">
        <v>2515</v>
      </c>
      <c r="C901" s="268">
        <v>33</v>
      </c>
      <c r="D901" s="268"/>
      <c r="E901" s="7">
        <v>593</v>
      </c>
      <c r="F901" s="40">
        <v>143205</v>
      </c>
      <c r="G901" s="7">
        <v>1</v>
      </c>
      <c r="H901" s="7">
        <v>4</v>
      </c>
      <c r="I901" s="269">
        <v>-408.60000000000036</v>
      </c>
      <c r="J901" s="269"/>
      <c r="K901" s="7"/>
      <c r="L901" s="7"/>
      <c r="M901" s="7"/>
      <c r="N901" s="40"/>
      <c r="O901" s="7"/>
      <c r="P901" s="7"/>
      <c r="Q901" s="40"/>
      <c r="R901" s="7">
        <v>33</v>
      </c>
      <c r="S901" s="40">
        <v>143205</v>
      </c>
      <c r="T901" s="60"/>
      <c r="U901" s="60"/>
    </row>
    <row r="902" spans="1:21" s="1" customFormat="1" ht="15" customHeight="1">
      <c r="A902" s="60"/>
      <c r="B902" s="6" t="s">
        <v>2516</v>
      </c>
      <c r="C902" s="268">
        <v>305</v>
      </c>
      <c r="D902" s="268"/>
      <c r="E902" s="7">
        <v>1269</v>
      </c>
      <c r="F902" s="40">
        <v>365069</v>
      </c>
      <c r="G902" s="7"/>
      <c r="H902" s="7">
        <v>0</v>
      </c>
      <c r="I902" s="269"/>
      <c r="J902" s="269"/>
      <c r="K902" s="7"/>
      <c r="L902" s="7"/>
      <c r="M902" s="7"/>
      <c r="N902" s="40"/>
      <c r="O902" s="7"/>
      <c r="P902" s="7"/>
      <c r="Q902" s="40"/>
      <c r="R902" s="7">
        <v>305</v>
      </c>
      <c r="S902" s="40">
        <v>365069</v>
      </c>
      <c r="T902" s="60"/>
      <c r="U902" s="60"/>
    </row>
    <row r="903" spans="1:21" s="1" customFormat="1" ht="15" customHeight="1">
      <c r="A903" s="60"/>
      <c r="B903" s="6" t="s">
        <v>2522</v>
      </c>
      <c r="C903" s="268">
        <v>298</v>
      </c>
      <c r="D903" s="268"/>
      <c r="E903" s="7">
        <v>894</v>
      </c>
      <c r="F903" s="40">
        <v>540184</v>
      </c>
      <c r="G903" s="7"/>
      <c r="H903" s="7">
        <v>0</v>
      </c>
      <c r="I903" s="269"/>
      <c r="J903" s="269"/>
      <c r="K903" s="7"/>
      <c r="L903" s="7"/>
      <c r="M903" s="7"/>
      <c r="N903" s="40"/>
      <c r="O903" s="7"/>
      <c r="P903" s="7"/>
      <c r="Q903" s="40"/>
      <c r="R903" s="7">
        <v>298</v>
      </c>
      <c r="S903" s="40">
        <v>540184</v>
      </c>
      <c r="T903" s="60"/>
      <c r="U903" s="60"/>
    </row>
    <row r="904" spans="1:21" s="1" customFormat="1" ht="15" customHeight="1">
      <c r="A904" s="60"/>
      <c r="B904" s="6" t="s">
        <v>2523</v>
      </c>
      <c r="C904" s="268">
        <v>2799</v>
      </c>
      <c r="D904" s="268"/>
      <c r="E904" s="7">
        <v>5602</v>
      </c>
      <c r="F904" s="40">
        <v>3080281</v>
      </c>
      <c r="G904" s="7"/>
      <c r="H904" s="7">
        <v>0</v>
      </c>
      <c r="I904" s="269"/>
      <c r="J904" s="269"/>
      <c r="K904" s="7"/>
      <c r="L904" s="7"/>
      <c r="M904" s="7"/>
      <c r="N904" s="40"/>
      <c r="O904" s="7"/>
      <c r="P904" s="7"/>
      <c r="Q904" s="40"/>
      <c r="R904" s="7">
        <v>2799</v>
      </c>
      <c r="S904" s="40">
        <v>3080281</v>
      </c>
      <c r="T904" s="60"/>
      <c r="U904" s="60"/>
    </row>
    <row r="905" spans="1:21" s="1" customFormat="1" ht="15" customHeight="1">
      <c r="A905" s="60"/>
      <c r="B905" s="6" t="s">
        <v>2524</v>
      </c>
      <c r="C905" s="268">
        <v>146</v>
      </c>
      <c r="D905" s="268"/>
      <c r="E905" s="7">
        <v>577</v>
      </c>
      <c r="F905" s="40">
        <v>113143</v>
      </c>
      <c r="G905" s="7"/>
      <c r="H905" s="7">
        <v>0</v>
      </c>
      <c r="I905" s="269"/>
      <c r="J905" s="269"/>
      <c r="K905" s="7"/>
      <c r="L905" s="7"/>
      <c r="M905" s="7"/>
      <c r="N905" s="40"/>
      <c r="O905" s="7"/>
      <c r="P905" s="7"/>
      <c r="Q905" s="40"/>
      <c r="R905" s="7">
        <v>146</v>
      </c>
      <c r="S905" s="40">
        <v>113143</v>
      </c>
      <c r="T905" s="60"/>
      <c r="U905" s="60"/>
    </row>
    <row r="906" spans="1:21" s="1" customFormat="1" ht="15" customHeight="1">
      <c r="A906" s="60"/>
      <c r="B906" s="6" t="s">
        <v>2525</v>
      </c>
      <c r="C906" s="268">
        <v>63</v>
      </c>
      <c r="D906" s="268"/>
      <c r="E906" s="7">
        <v>189</v>
      </c>
      <c r="F906" s="40">
        <v>32948</v>
      </c>
      <c r="G906" s="7"/>
      <c r="H906" s="7">
        <v>0</v>
      </c>
      <c r="I906" s="269"/>
      <c r="J906" s="269"/>
      <c r="K906" s="7"/>
      <c r="L906" s="7"/>
      <c r="M906" s="7"/>
      <c r="N906" s="40"/>
      <c r="O906" s="7"/>
      <c r="P906" s="7"/>
      <c r="Q906" s="40"/>
      <c r="R906" s="7">
        <v>63</v>
      </c>
      <c r="S906" s="40">
        <v>32948</v>
      </c>
      <c r="T906" s="60"/>
      <c r="U906" s="60"/>
    </row>
    <row r="907" spans="1:21" s="1" customFormat="1" ht="15" customHeight="1">
      <c r="A907" s="60"/>
      <c r="B907" s="6" t="s">
        <v>2526</v>
      </c>
      <c r="C907" s="268">
        <v>31</v>
      </c>
      <c r="D907" s="268"/>
      <c r="E907" s="7">
        <v>556</v>
      </c>
      <c r="F907" s="40">
        <v>141169</v>
      </c>
      <c r="G907" s="7"/>
      <c r="H907" s="7">
        <v>0</v>
      </c>
      <c r="I907" s="269"/>
      <c r="J907" s="269"/>
      <c r="K907" s="7"/>
      <c r="L907" s="7"/>
      <c r="M907" s="7"/>
      <c r="N907" s="40"/>
      <c r="O907" s="7"/>
      <c r="P907" s="7"/>
      <c r="Q907" s="40"/>
      <c r="R907" s="7">
        <v>31</v>
      </c>
      <c r="S907" s="40">
        <v>141169</v>
      </c>
      <c r="T907" s="60"/>
      <c r="U907" s="60"/>
    </row>
    <row r="908" spans="1:21" s="1" customFormat="1" ht="15" customHeight="1">
      <c r="A908" s="60"/>
      <c r="B908" s="6" t="s">
        <v>2527</v>
      </c>
      <c r="C908" s="268">
        <v>304</v>
      </c>
      <c r="D908" s="268"/>
      <c r="E908" s="7">
        <v>4457</v>
      </c>
      <c r="F908" s="40">
        <v>1171745</v>
      </c>
      <c r="G908" s="7"/>
      <c r="H908" s="7">
        <v>0</v>
      </c>
      <c r="I908" s="269"/>
      <c r="J908" s="269"/>
      <c r="K908" s="7"/>
      <c r="L908" s="7"/>
      <c r="M908" s="7"/>
      <c r="N908" s="40"/>
      <c r="O908" s="7"/>
      <c r="P908" s="7"/>
      <c r="Q908" s="40"/>
      <c r="R908" s="7">
        <v>304</v>
      </c>
      <c r="S908" s="40">
        <v>1171745</v>
      </c>
      <c r="T908" s="60"/>
      <c r="U908" s="60"/>
    </row>
    <row r="909" spans="1:21" s="1" customFormat="1" ht="15" customHeight="1">
      <c r="A909" s="60"/>
      <c r="B909" s="6" t="s">
        <v>2530</v>
      </c>
      <c r="C909" s="268">
        <v>2</v>
      </c>
      <c r="D909" s="268"/>
      <c r="E909" s="7">
        <v>9</v>
      </c>
      <c r="F909" s="40">
        <v>2379</v>
      </c>
      <c r="G909" s="7"/>
      <c r="H909" s="7">
        <v>0</v>
      </c>
      <c r="I909" s="269"/>
      <c r="J909" s="269"/>
      <c r="K909" s="7"/>
      <c r="L909" s="7"/>
      <c r="M909" s="7"/>
      <c r="N909" s="40"/>
      <c r="O909" s="7"/>
      <c r="P909" s="7"/>
      <c r="Q909" s="40"/>
      <c r="R909" s="7">
        <v>2</v>
      </c>
      <c r="S909" s="40">
        <v>2379</v>
      </c>
      <c r="T909" s="60"/>
      <c r="U909" s="60"/>
    </row>
    <row r="910" spans="1:21" s="1" customFormat="1" ht="15" customHeight="1">
      <c r="A910" s="60"/>
      <c r="B910" s="6" t="s">
        <v>2534</v>
      </c>
      <c r="C910" s="268">
        <v>11</v>
      </c>
      <c r="D910" s="268"/>
      <c r="E910" s="7">
        <v>277</v>
      </c>
      <c r="F910" s="40">
        <v>43256</v>
      </c>
      <c r="G910" s="7"/>
      <c r="H910" s="7">
        <v>0</v>
      </c>
      <c r="I910" s="269"/>
      <c r="J910" s="269"/>
      <c r="K910" s="7"/>
      <c r="L910" s="7"/>
      <c r="M910" s="7"/>
      <c r="N910" s="40"/>
      <c r="O910" s="7"/>
      <c r="P910" s="7"/>
      <c r="Q910" s="40"/>
      <c r="R910" s="7">
        <v>11</v>
      </c>
      <c r="S910" s="40">
        <v>43256</v>
      </c>
      <c r="T910" s="60"/>
      <c r="U910" s="60"/>
    </row>
    <row r="911" spans="1:21" s="1" customFormat="1" ht="15" customHeight="1">
      <c r="A911" s="60"/>
      <c r="B911" s="6" t="s">
        <v>2536</v>
      </c>
      <c r="C911" s="268">
        <v>7</v>
      </c>
      <c r="D911" s="268"/>
      <c r="E911" s="7">
        <v>238</v>
      </c>
      <c r="F911" s="40">
        <v>37166</v>
      </c>
      <c r="G911" s="7"/>
      <c r="H911" s="7">
        <v>0</v>
      </c>
      <c r="I911" s="269"/>
      <c r="J911" s="269"/>
      <c r="K911" s="7"/>
      <c r="L911" s="7"/>
      <c r="M911" s="7"/>
      <c r="N911" s="40"/>
      <c r="O911" s="7"/>
      <c r="P911" s="7"/>
      <c r="Q911" s="40"/>
      <c r="R911" s="7">
        <v>7</v>
      </c>
      <c r="S911" s="40">
        <v>37166</v>
      </c>
      <c r="T911" s="60"/>
      <c r="U911" s="60"/>
    </row>
    <row r="912" spans="1:21" s="1" customFormat="1" ht="15" customHeight="1">
      <c r="A912" s="60"/>
      <c r="B912" s="6" t="s">
        <v>2537</v>
      </c>
      <c r="C912" s="268">
        <v>112</v>
      </c>
      <c r="D912" s="268"/>
      <c r="E912" s="7">
        <v>439</v>
      </c>
      <c r="F912" s="40">
        <v>74644</v>
      </c>
      <c r="G912" s="7"/>
      <c r="H912" s="7">
        <v>0</v>
      </c>
      <c r="I912" s="269"/>
      <c r="J912" s="269"/>
      <c r="K912" s="7"/>
      <c r="L912" s="7"/>
      <c r="M912" s="7"/>
      <c r="N912" s="40"/>
      <c r="O912" s="7"/>
      <c r="P912" s="7"/>
      <c r="Q912" s="40"/>
      <c r="R912" s="7">
        <v>112</v>
      </c>
      <c r="S912" s="40">
        <v>74644</v>
      </c>
      <c r="T912" s="60"/>
      <c r="U912" s="60"/>
    </row>
    <row r="913" spans="1:21" s="1" customFormat="1" ht="15" customHeight="1">
      <c r="A913" s="60"/>
      <c r="B913" s="6" t="s">
        <v>2538</v>
      </c>
      <c r="C913" s="268">
        <v>170</v>
      </c>
      <c r="D913" s="268"/>
      <c r="E913" s="7">
        <v>938</v>
      </c>
      <c r="F913" s="40">
        <v>162846</v>
      </c>
      <c r="G913" s="7">
        <v>1</v>
      </c>
      <c r="H913" s="7">
        <v>3</v>
      </c>
      <c r="I913" s="269">
        <v>282.39999999999964</v>
      </c>
      <c r="J913" s="269"/>
      <c r="K913" s="7"/>
      <c r="L913" s="7"/>
      <c r="M913" s="7"/>
      <c r="N913" s="40"/>
      <c r="O913" s="7"/>
      <c r="P913" s="7"/>
      <c r="Q913" s="40"/>
      <c r="R913" s="7">
        <v>170</v>
      </c>
      <c r="S913" s="40">
        <v>162846</v>
      </c>
      <c r="T913" s="60"/>
      <c r="U913" s="60"/>
    </row>
    <row r="914" spans="1:21" s="1" customFormat="1" ht="15" customHeight="1">
      <c r="A914" s="60"/>
      <c r="B914" s="6" t="s">
        <v>2539</v>
      </c>
      <c r="C914" s="268">
        <v>4</v>
      </c>
      <c r="D914" s="268"/>
      <c r="E914" s="7">
        <v>203</v>
      </c>
      <c r="F914" s="40">
        <v>30211</v>
      </c>
      <c r="G914" s="7">
        <v>1</v>
      </c>
      <c r="H914" s="7">
        <v>24</v>
      </c>
      <c r="I914" s="269">
        <v>2258.3999999999996</v>
      </c>
      <c r="J914" s="269"/>
      <c r="K914" s="7"/>
      <c r="L914" s="7"/>
      <c r="M914" s="7"/>
      <c r="N914" s="40"/>
      <c r="O914" s="7"/>
      <c r="P914" s="7"/>
      <c r="Q914" s="40"/>
      <c r="R914" s="7">
        <v>4</v>
      </c>
      <c r="S914" s="40">
        <v>30211</v>
      </c>
      <c r="T914" s="60"/>
      <c r="U914" s="60"/>
    </row>
    <row r="915" spans="1:21" s="1" customFormat="1" ht="15" customHeight="1">
      <c r="A915" s="60"/>
      <c r="B915" s="6" t="s">
        <v>2540</v>
      </c>
      <c r="C915" s="268">
        <v>495</v>
      </c>
      <c r="D915" s="268"/>
      <c r="E915" s="7">
        <v>2904</v>
      </c>
      <c r="F915" s="40">
        <v>598114</v>
      </c>
      <c r="G915" s="7">
        <v>2</v>
      </c>
      <c r="H915" s="7">
        <v>113</v>
      </c>
      <c r="I915" s="269">
        <v>10631.8</v>
      </c>
      <c r="J915" s="269"/>
      <c r="K915" s="7"/>
      <c r="L915" s="7"/>
      <c r="M915" s="7"/>
      <c r="N915" s="40"/>
      <c r="O915" s="7"/>
      <c r="P915" s="7"/>
      <c r="Q915" s="40"/>
      <c r="R915" s="7">
        <v>495</v>
      </c>
      <c r="S915" s="40">
        <v>598114</v>
      </c>
      <c r="T915" s="60"/>
      <c r="U915" s="60"/>
    </row>
    <row r="916" spans="1:21" s="1" customFormat="1" ht="15" customHeight="1">
      <c r="A916" s="60"/>
      <c r="B916" s="6" t="s">
        <v>2541</v>
      </c>
      <c r="C916" s="268">
        <v>48</v>
      </c>
      <c r="D916" s="268"/>
      <c r="E916" s="7">
        <v>2165</v>
      </c>
      <c r="F916" s="40">
        <v>333243</v>
      </c>
      <c r="G916" s="7">
        <v>10</v>
      </c>
      <c r="H916" s="7">
        <v>78</v>
      </c>
      <c r="I916" s="269">
        <v>7339</v>
      </c>
      <c r="J916" s="269"/>
      <c r="K916" s="7"/>
      <c r="L916" s="7"/>
      <c r="M916" s="7"/>
      <c r="N916" s="40"/>
      <c r="O916" s="7"/>
      <c r="P916" s="7"/>
      <c r="Q916" s="40"/>
      <c r="R916" s="7">
        <v>48</v>
      </c>
      <c r="S916" s="40">
        <v>333243</v>
      </c>
      <c r="T916" s="60"/>
      <c r="U916" s="60"/>
    </row>
    <row r="917" spans="1:21" s="1" customFormat="1" ht="15" customHeight="1">
      <c r="A917" s="60"/>
      <c r="B917" s="6" t="s">
        <v>2544</v>
      </c>
      <c r="C917" s="268">
        <v>13</v>
      </c>
      <c r="D917" s="268"/>
      <c r="E917" s="7">
        <v>175</v>
      </c>
      <c r="F917" s="40">
        <v>26950</v>
      </c>
      <c r="G917" s="7"/>
      <c r="H917" s="7">
        <v>0</v>
      </c>
      <c r="I917" s="269"/>
      <c r="J917" s="269"/>
      <c r="K917" s="7"/>
      <c r="L917" s="7"/>
      <c r="M917" s="7"/>
      <c r="N917" s="40"/>
      <c r="O917" s="7"/>
      <c r="P917" s="7"/>
      <c r="Q917" s="40"/>
      <c r="R917" s="7">
        <v>13</v>
      </c>
      <c r="S917" s="40">
        <v>26950</v>
      </c>
      <c r="T917" s="60"/>
      <c r="U917" s="60"/>
    </row>
    <row r="918" spans="1:21" s="1" customFormat="1" ht="15" customHeight="1">
      <c r="A918" s="60"/>
      <c r="B918" s="6" t="s">
        <v>2550</v>
      </c>
      <c r="C918" s="268">
        <v>1</v>
      </c>
      <c r="D918" s="268"/>
      <c r="E918" s="7">
        <v>15</v>
      </c>
      <c r="F918" s="40">
        <v>2342</v>
      </c>
      <c r="G918" s="7"/>
      <c r="H918" s="7">
        <v>0</v>
      </c>
      <c r="I918" s="269"/>
      <c r="J918" s="269"/>
      <c r="K918" s="7"/>
      <c r="L918" s="7"/>
      <c r="M918" s="7"/>
      <c r="N918" s="40"/>
      <c r="O918" s="7"/>
      <c r="P918" s="7"/>
      <c r="Q918" s="40"/>
      <c r="R918" s="7">
        <v>1</v>
      </c>
      <c r="S918" s="40">
        <v>2342</v>
      </c>
      <c r="T918" s="60"/>
      <c r="U918" s="60"/>
    </row>
    <row r="919" spans="1:21" s="1" customFormat="1" ht="15" customHeight="1">
      <c r="A919" s="60"/>
      <c r="B919" s="6" t="s">
        <v>2558</v>
      </c>
      <c r="C919" s="268">
        <v>1</v>
      </c>
      <c r="D919" s="268"/>
      <c r="E919" s="7">
        <v>32</v>
      </c>
      <c r="F919" s="40">
        <v>4596</v>
      </c>
      <c r="G919" s="7"/>
      <c r="H919" s="7">
        <v>0</v>
      </c>
      <c r="I919" s="269"/>
      <c r="J919" s="269"/>
      <c r="K919" s="7"/>
      <c r="L919" s="7"/>
      <c r="M919" s="7"/>
      <c r="N919" s="40"/>
      <c r="O919" s="7"/>
      <c r="P919" s="7"/>
      <c r="Q919" s="40"/>
      <c r="R919" s="7">
        <v>1</v>
      </c>
      <c r="S919" s="40">
        <v>4596</v>
      </c>
      <c r="T919" s="60"/>
      <c r="U919" s="60"/>
    </row>
    <row r="920" spans="1:21" s="1" customFormat="1" ht="15" customHeight="1">
      <c r="A920" s="60"/>
      <c r="B920" s="6" t="s">
        <v>2559</v>
      </c>
      <c r="C920" s="268">
        <v>3</v>
      </c>
      <c r="D920" s="268"/>
      <c r="E920" s="7">
        <v>63</v>
      </c>
      <c r="F920" s="40">
        <v>9838</v>
      </c>
      <c r="G920" s="7"/>
      <c r="H920" s="7">
        <v>0</v>
      </c>
      <c r="I920" s="269"/>
      <c r="J920" s="269"/>
      <c r="K920" s="7"/>
      <c r="L920" s="7"/>
      <c r="M920" s="7"/>
      <c r="N920" s="40"/>
      <c r="O920" s="7"/>
      <c r="P920" s="7"/>
      <c r="Q920" s="40"/>
      <c r="R920" s="7">
        <v>3</v>
      </c>
      <c r="S920" s="40">
        <v>9838</v>
      </c>
      <c r="T920" s="60"/>
      <c r="U920" s="60"/>
    </row>
    <row r="921" spans="1:21" s="1" customFormat="1" ht="15" customHeight="1">
      <c r="A921" s="60"/>
      <c r="B921" s="6" t="s">
        <v>2560</v>
      </c>
      <c r="C921" s="268">
        <v>1</v>
      </c>
      <c r="D921" s="268"/>
      <c r="E921" s="7">
        <v>9</v>
      </c>
      <c r="F921" s="40">
        <v>1405</v>
      </c>
      <c r="G921" s="7"/>
      <c r="H921" s="7">
        <v>0</v>
      </c>
      <c r="I921" s="269"/>
      <c r="J921" s="269"/>
      <c r="K921" s="7"/>
      <c r="L921" s="7"/>
      <c r="M921" s="7"/>
      <c r="N921" s="40"/>
      <c r="O921" s="7"/>
      <c r="P921" s="7"/>
      <c r="Q921" s="40"/>
      <c r="R921" s="7">
        <v>1</v>
      </c>
      <c r="S921" s="40">
        <v>1405</v>
      </c>
      <c r="T921" s="60"/>
      <c r="U921" s="60"/>
    </row>
    <row r="922" spans="1:21" s="1" customFormat="1" ht="15" customHeight="1">
      <c r="A922" s="60"/>
      <c r="B922" s="6" t="s">
        <v>2561</v>
      </c>
      <c r="C922" s="268">
        <v>3</v>
      </c>
      <c r="D922" s="268"/>
      <c r="E922" s="7">
        <v>62</v>
      </c>
      <c r="F922" s="40">
        <v>9682</v>
      </c>
      <c r="G922" s="7"/>
      <c r="H922" s="7">
        <v>0</v>
      </c>
      <c r="I922" s="269"/>
      <c r="J922" s="269"/>
      <c r="K922" s="7"/>
      <c r="L922" s="7"/>
      <c r="M922" s="7"/>
      <c r="N922" s="40"/>
      <c r="O922" s="7"/>
      <c r="P922" s="7"/>
      <c r="Q922" s="40"/>
      <c r="R922" s="7">
        <v>3</v>
      </c>
      <c r="S922" s="40">
        <v>9682</v>
      </c>
      <c r="T922" s="60"/>
      <c r="U922" s="60"/>
    </row>
    <row r="923" spans="1:21" s="1" customFormat="1" ht="15" customHeight="1">
      <c r="A923" s="60"/>
      <c r="B923" s="6" t="s">
        <v>2562</v>
      </c>
      <c r="C923" s="268">
        <v>7</v>
      </c>
      <c r="D923" s="268"/>
      <c r="E923" s="7">
        <v>191</v>
      </c>
      <c r="F923" s="40">
        <v>32120</v>
      </c>
      <c r="G923" s="7"/>
      <c r="H923" s="7">
        <v>0</v>
      </c>
      <c r="I923" s="269"/>
      <c r="J923" s="269"/>
      <c r="K923" s="7"/>
      <c r="L923" s="7"/>
      <c r="M923" s="7"/>
      <c r="N923" s="40"/>
      <c r="O923" s="7"/>
      <c r="P923" s="7"/>
      <c r="Q923" s="40"/>
      <c r="R923" s="7">
        <v>7</v>
      </c>
      <c r="S923" s="40">
        <v>32120</v>
      </c>
      <c r="T923" s="60"/>
      <c r="U923" s="60"/>
    </row>
    <row r="924" spans="1:21" s="1" customFormat="1" ht="15" customHeight="1">
      <c r="A924" s="60"/>
      <c r="B924" s="6" t="s">
        <v>2563</v>
      </c>
      <c r="C924" s="268">
        <v>622</v>
      </c>
      <c r="D924" s="268"/>
      <c r="E924" s="7">
        <v>18265</v>
      </c>
      <c r="F924" s="40">
        <v>2689004</v>
      </c>
      <c r="G924" s="7">
        <v>36</v>
      </c>
      <c r="H924" s="7">
        <v>401</v>
      </c>
      <c r="I924" s="269">
        <v>36170.799999999988</v>
      </c>
      <c r="J924" s="269"/>
      <c r="K924" s="7"/>
      <c r="L924" s="7"/>
      <c r="M924" s="7"/>
      <c r="N924" s="40"/>
      <c r="O924" s="7"/>
      <c r="P924" s="7"/>
      <c r="Q924" s="40"/>
      <c r="R924" s="7">
        <v>622</v>
      </c>
      <c r="S924" s="40">
        <v>2689004</v>
      </c>
      <c r="T924" s="60"/>
      <c r="U924" s="60"/>
    </row>
    <row r="925" spans="1:21" s="1" customFormat="1" ht="15" customHeight="1">
      <c r="A925" s="60"/>
      <c r="B925" s="6" t="s">
        <v>2564</v>
      </c>
      <c r="C925" s="268">
        <v>295</v>
      </c>
      <c r="D925" s="268"/>
      <c r="E925" s="7">
        <v>5905</v>
      </c>
      <c r="F925" s="40">
        <v>1259790</v>
      </c>
      <c r="G925" s="7"/>
      <c r="H925" s="7">
        <v>0</v>
      </c>
      <c r="I925" s="269"/>
      <c r="J925" s="269"/>
      <c r="K925" s="7"/>
      <c r="L925" s="7"/>
      <c r="M925" s="7"/>
      <c r="N925" s="40"/>
      <c r="O925" s="7"/>
      <c r="P925" s="7"/>
      <c r="Q925" s="40"/>
      <c r="R925" s="7">
        <v>295</v>
      </c>
      <c r="S925" s="40">
        <v>1259790</v>
      </c>
      <c r="T925" s="60"/>
      <c r="U925" s="60"/>
    </row>
    <row r="926" spans="1:21" s="1" customFormat="1" ht="15" customHeight="1">
      <c r="A926" s="60"/>
      <c r="B926" s="6" t="s">
        <v>2565</v>
      </c>
      <c r="C926" s="268">
        <v>191</v>
      </c>
      <c r="D926" s="268"/>
      <c r="E926" s="7">
        <v>3549</v>
      </c>
      <c r="F926" s="40">
        <v>712132</v>
      </c>
      <c r="G926" s="7"/>
      <c r="H926" s="7">
        <v>0</v>
      </c>
      <c r="I926" s="269"/>
      <c r="J926" s="269"/>
      <c r="K926" s="7"/>
      <c r="L926" s="7"/>
      <c r="M926" s="7"/>
      <c r="N926" s="40"/>
      <c r="O926" s="7"/>
      <c r="P926" s="7"/>
      <c r="Q926" s="40"/>
      <c r="R926" s="7">
        <v>191</v>
      </c>
      <c r="S926" s="40">
        <v>712132</v>
      </c>
      <c r="T926" s="60"/>
      <c r="U926" s="60"/>
    </row>
    <row r="927" spans="1:21" s="1" customFormat="1" ht="15" customHeight="1">
      <c r="A927" s="60"/>
      <c r="B927" s="6" t="s">
        <v>2566</v>
      </c>
      <c r="C927" s="268">
        <v>26</v>
      </c>
      <c r="D927" s="268"/>
      <c r="E927" s="7">
        <v>59</v>
      </c>
      <c r="F927" s="40">
        <v>13794</v>
      </c>
      <c r="G927" s="7"/>
      <c r="H927" s="7">
        <v>0</v>
      </c>
      <c r="I927" s="269"/>
      <c r="J927" s="269"/>
      <c r="K927" s="7"/>
      <c r="L927" s="7"/>
      <c r="M927" s="7"/>
      <c r="N927" s="40"/>
      <c r="O927" s="7"/>
      <c r="P927" s="7"/>
      <c r="Q927" s="40"/>
      <c r="R927" s="7">
        <v>26</v>
      </c>
      <c r="S927" s="40">
        <v>13794</v>
      </c>
      <c r="T927" s="60"/>
      <c r="U927" s="60"/>
    </row>
    <row r="928" spans="1:21" s="1" customFormat="1" ht="15" customHeight="1">
      <c r="A928" s="60"/>
      <c r="B928" s="6" t="s">
        <v>2567</v>
      </c>
      <c r="C928" s="268">
        <v>363</v>
      </c>
      <c r="D928" s="268"/>
      <c r="E928" s="7">
        <v>1489</v>
      </c>
      <c r="F928" s="40">
        <v>322966</v>
      </c>
      <c r="G928" s="7"/>
      <c r="H928" s="7">
        <v>0</v>
      </c>
      <c r="I928" s="269"/>
      <c r="J928" s="269"/>
      <c r="K928" s="7"/>
      <c r="L928" s="7"/>
      <c r="M928" s="7"/>
      <c r="N928" s="40"/>
      <c r="O928" s="7"/>
      <c r="P928" s="7"/>
      <c r="Q928" s="40"/>
      <c r="R928" s="7">
        <v>363</v>
      </c>
      <c r="S928" s="40">
        <v>322966</v>
      </c>
      <c r="T928" s="60"/>
      <c r="U928" s="60"/>
    </row>
    <row r="929" spans="1:21" s="1" customFormat="1" ht="15" customHeight="1">
      <c r="A929" s="60"/>
      <c r="B929" s="6" t="s">
        <v>2568</v>
      </c>
      <c r="C929" s="268">
        <v>10130</v>
      </c>
      <c r="D929" s="268"/>
      <c r="E929" s="7">
        <v>111124</v>
      </c>
      <c r="F929" s="40">
        <v>27860786</v>
      </c>
      <c r="G929" s="7">
        <v>4</v>
      </c>
      <c r="H929" s="7">
        <v>9</v>
      </c>
      <c r="I929" s="269">
        <v>86.599999999998545</v>
      </c>
      <c r="J929" s="269"/>
      <c r="K929" s="7"/>
      <c r="L929" s="7"/>
      <c r="M929" s="7"/>
      <c r="N929" s="40"/>
      <c r="O929" s="7"/>
      <c r="P929" s="7"/>
      <c r="Q929" s="40"/>
      <c r="R929" s="7">
        <v>10130</v>
      </c>
      <c r="S929" s="40">
        <v>27860786</v>
      </c>
      <c r="T929" s="60"/>
      <c r="U929" s="60"/>
    </row>
    <row r="930" spans="1:21" s="1" customFormat="1" ht="15" customHeight="1">
      <c r="A930" s="60"/>
      <c r="B930" s="6" t="s">
        <v>2572</v>
      </c>
      <c r="C930" s="268">
        <v>7</v>
      </c>
      <c r="D930" s="268"/>
      <c r="E930" s="7">
        <v>115</v>
      </c>
      <c r="F930" s="40">
        <v>29906</v>
      </c>
      <c r="G930" s="7"/>
      <c r="H930" s="7">
        <v>0</v>
      </c>
      <c r="I930" s="269"/>
      <c r="J930" s="269"/>
      <c r="K930" s="7"/>
      <c r="L930" s="7"/>
      <c r="M930" s="7"/>
      <c r="N930" s="40"/>
      <c r="O930" s="7"/>
      <c r="P930" s="7"/>
      <c r="Q930" s="40"/>
      <c r="R930" s="7">
        <v>7</v>
      </c>
      <c r="S930" s="40">
        <v>29906</v>
      </c>
      <c r="T930" s="60"/>
      <c r="U930" s="60"/>
    </row>
    <row r="931" spans="1:21" s="1" customFormat="1" ht="15" customHeight="1">
      <c r="A931" s="60"/>
      <c r="B931" s="6" t="s">
        <v>2574</v>
      </c>
      <c r="C931" s="268">
        <v>4</v>
      </c>
      <c r="D931" s="268"/>
      <c r="E931" s="7">
        <v>204</v>
      </c>
      <c r="F931" s="40">
        <v>31733</v>
      </c>
      <c r="G931" s="7">
        <v>1</v>
      </c>
      <c r="H931" s="7">
        <v>2</v>
      </c>
      <c r="I931" s="269">
        <v>188.39999999999964</v>
      </c>
      <c r="J931" s="269"/>
      <c r="K931" s="7"/>
      <c r="L931" s="7"/>
      <c r="M931" s="7"/>
      <c r="N931" s="40"/>
      <c r="O931" s="7"/>
      <c r="P931" s="7"/>
      <c r="Q931" s="40"/>
      <c r="R931" s="7">
        <v>4</v>
      </c>
      <c r="S931" s="40">
        <v>31733</v>
      </c>
      <c r="T931" s="60"/>
      <c r="U931" s="60"/>
    </row>
    <row r="932" spans="1:21" s="1" customFormat="1" ht="15" customHeight="1">
      <c r="A932" s="60"/>
      <c r="B932" s="6" t="s">
        <v>2582</v>
      </c>
      <c r="C932" s="268">
        <v>10</v>
      </c>
      <c r="D932" s="268"/>
      <c r="E932" s="7">
        <v>466</v>
      </c>
      <c r="F932" s="40">
        <v>72398</v>
      </c>
      <c r="G932" s="7">
        <v>1</v>
      </c>
      <c r="H932" s="7">
        <v>6</v>
      </c>
      <c r="I932" s="269">
        <v>564.39999999999964</v>
      </c>
      <c r="J932" s="269"/>
      <c r="K932" s="7"/>
      <c r="L932" s="7"/>
      <c r="M932" s="7"/>
      <c r="N932" s="40"/>
      <c r="O932" s="7"/>
      <c r="P932" s="7"/>
      <c r="Q932" s="40"/>
      <c r="R932" s="7">
        <v>10</v>
      </c>
      <c r="S932" s="40">
        <v>72398</v>
      </c>
      <c r="T932" s="60"/>
      <c r="U932" s="60"/>
    </row>
    <row r="933" spans="1:21" s="1" customFormat="1" ht="15" customHeight="1">
      <c r="A933" s="60"/>
      <c r="B933" s="6" t="s">
        <v>2584</v>
      </c>
      <c r="C933" s="268">
        <v>4</v>
      </c>
      <c r="D933" s="268"/>
      <c r="E933" s="7">
        <v>27</v>
      </c>
      <c r="F933" s="40">
        <v>7135</v>
      </c>
      <c r="G933" s="7"/>
      <c r="H933" s="7">
        <v>0</v>
      </c>
      <c r="I933" s="269"/>
      <c r="J933" s="269"/>
      <c r="K933" s="7"/>
      <c r="L933" s="7"/>
      <c r="M933" s="7"/>
      <c r="N933" s="40"/>
      <c r="O933" s="7"/>
      <c r="P933" s="7"/>
      <c r="Q933" s="40"/>
      <c r="R933" s="7">
        <v>4</v>
      </c>
      <c r="S933" s="40">
        <v>7135</v>
      </c>
      <c r="T933" s="60"/>
      <c r="U933" s="60"/>
    </row>
    <row r="934" spans="1:21" s="1" customFormat="1" ht="15" customHeight="1">
      <c r="A934" s="60"/>
      <c r="B934" s="6" t="s">
        <v>2585</v>
      </c>
      <c r="C934" s="268">
        <v>70</v>
      </c>
      <c r="D934" s="268"/>
      <c r="E934" s="7">
        <v>292</v>
      </c>
      <c r="F934" s="40">
        <v>109353</v>
      </c>
      <c r="G934" s="7"/>
      <c r="H934" s="7">
        <v>0</v>
      </c>
      <c r="I934" s="269"/>
      <c r="J934" s="269"/>
      <c r="K934" s="7"/>
      <c r="L934" s="7"/>
      <c r="M934" s="7"/>
      <c r="N934" s="40"/>
      <c r="O934" s="7"/>
      <c r="P934" s="7"/>
      <c r="Q934" s="40"/>
      <c r="R934" s="7">
        <v>70</v>
      </c>
      <c r="S934" s="40">
        <v>109353</v>
      </c>
      <c r="T934" s="60"/>
      <c r="U934" s="60"/>
    </row>
    <row r="935" spans="1:21" s="1" customFormat="1" ht="15" customHeight="1">
      <c r="A935" s="60"/>
      <c r="B935" s="6" t="s">
        <v>2603</v>
      </c>
      <c r="C935" s="268">
        <v>2</v>
      </c>
      <c r="D935" s="268"/>
      <c r="E935" s="7">
        <v>73</v>
      </c>
      <c r="F935" s="40">
        <v>11400</v>
      </c>
      <c r="G935" s="7"/>
      <c r="H935" s="7">
        <v>0</v>
      </c>
      <c r="I935" s="269"/>
      <c r="J935" s="269"/>
      <c r="K935" s="7"/>
      <c r="L935" s="7"/>
      <c r="M935" s="7"/>
      <c r="N935" s="40"/>
      <c r="O935" s="7"/>
      <c r="P935" s="7"/>
      <c r="Q935" s="40"/>
      <c r="R935" s="7">
        <v>2</v>
      </c>
      <c r="S935" s="40">
        <v>11400</v>
      </c>
      <c r="T935" s="60"/>
      <c r="U935" s="60"/>
    </row>
    <row r="936" spans="1:21" s="1" customFormat="1" ht="15" customHeight="1">
      <c r="A936" s="60"/>
      <c r="B936" s="6" t="s">
        <v>2613</v>
      </c>
      <c r="C936" s="268">
        <v>16</v>
      </c>
      <c r="D936" s="268"/>
      <c r="E936" s="7">
        <v>398</v>
      </c>
      <c r="F936" s="40">
        <v>62148</v>
      </c>
      <c r="G936" s="7"/>
      <c r="H936" s="7">
        <v>0</v>
      </c>
      <c r="I936" s="269"/>
      <c r="J936" s="269"/>
      <c r="K936" s="7"/>
      <c r="L936" s="7"/>
      <c r="M936" s="7"/>
      <c r="N936" s="40"/>
      <c r="O936" s="7"/>
      <c r="P936" s="7"/>
      <c r="Q936" s="40"/>
      <c r="R936" s="7">
        <v>16</v>
      </c>
      <c r="S936" s="40">
        <v>62148</v>
      </c>
      <c r="T936" s="60"/>
      <c r="U936" s="60"/>
    </row>
    <row r="937" spans="1:21" s="1" customFormat="1" ht="15" customHeight="1">
      <c r="A937" s="60"/>
      <c r="B937" s="6" t="s">
        <v>2614</v>
      </c>
      <c r="C937" s="268">
        <v>151</v>
      </c>
      <c r="D937" s="268"/>
      <c r="E937" s="7">
        <v>4008</v>
      </c>
      <c r="F937" s="40">
        <v>624923</v>
      </c>
      <c r="G937" s="7"/>
      <c r="H937" s="7">
        <v>0</v>
      </c>
      <c r="I937" s="269"/>
      <c r="J937" s="269"/>
      <c r="K937" s="7"/>
      <c r="L937" s="7"/>
      <c r="M937" s="7"/>
      <c r="N937" s="40"/>
      <c r="O937" s="7"/>
      <c r="P937" s="7"/>
      <c r="Q937" s="40"/>
      <c r="R937" s="7">
        <v>151</v>
      </c>
      <c r="S937" s="40">
        <v>624923</v>
      </c>
      <c r="T937" s="60"/>
      <c r="U937" s="60"/>
    </row>
    <row r="938" spans="1:21" s="1" customFormat="1" ht="15" customHeight="1">
      <c r="A938" s="60"/>
      <c r="B938" s="6" t="s">
        <v>2615</v>
      </c>
      <c r="C938" s="268">
        <v>8</v>
      </c>
      <c r="D938" s="268"/>
      <c r="E938" s="7">
        <v>212</v>
      </c>
      <c r="F938" s="40">
        <v>32168</v>
      </c>
      <c r="G938" s="7">
        <v>1</v>
      </c>
      <c r="H938" s="7">
        <v>10</v>
      </c>
      <c r="I938" s="269">
        <v>941.39999999999964</v>
      </c>
      <c r="J938" s="269"/>
      <c r="K938" s="7"/>
      <c r="L938" s="7"/>
      <c r="M938" s="7"/>
      <c r="N938" s="40"/>
      <c r="O938" s="7"/>
      <c r="P938" s="7"/>
      <c r="Q938" s="40"/>
      <c r="R938" s="7">
        <v>8</v>
      </c>
      <c r="S938" s="40">
        <v>32168</v>
      </c>
      <c r="T938" s="60"/>
      <c r="U938" s="60"/>
    </row>
    <row r="939" spans="1:21" s="1" customFormat="1" ht="15" customHeight="1">
      <c r="A939" s="60"/>
      <c r="B939" s="6" t="s">
        <v>2616</v>
      </c>
      <c r="C939" s="268">
        <v>31</v>
      </c>
      <c r="D939" s="268"/>
      <c r="E939" s="7">
        <v>702</v>
      </c>
      <c r="F939" s="40">
        <v>104856</v>
      </c>
      <c r="G939" s="7">
        <v>1</v>
      </c>
      <c r="H939" s="7">
        <v>16</v>
      </c>
      <c r="I939" s="269">
        <v>1505.3999999999996</v>
      </c>
      <c r="J939" s="269"/>
      <c r="K939" s="7"/>
      <c r="L939" s="7"/>
      <c r="M939" s="7"/>
      <c r="N939" s="40"/>
      <c r="O939" s="7"/>
      <c r="P939" s="7"/>
      <c r="Q939" s="40"/>
      <c r="R939" s="7">
        <v>31</v>
      </c>
      <c r="S939" s="40">
        <v>104856</v>
      </c>
      <c r="T939" s="60"/>
      <c r="U939" s="60"/>
    </row>
    <row r="940" spans="1:21" s="1" customFormat="1" ht="15" customHeight="1">
      <c r="A940" s="60"/>
      <c r="B940" s="6" t="s">
        <v>2651</v>
      </c>
      <c r="C940" s="268">
        <v>1</v>
      </c>
      <c r="D940" s="268"/>
      <c r="E940" s="7">
        <v>25</v>
      </c>
      <c r="F940" s="40">
        <v>3904</v>
      </c>
      <c r="G940" s="7"/>
      <c r="H940" s="7">
        <v>0</v>
      </c>
      <c r="I940" s="269"/>
      <c r="J940" s="269"/>
      <c r="K940" s="7"/>
      <c r="L940" s="7"/>
      <c r="M940" s="7"/>
      <c r="N940" s="40"/>
      <c r="O940" s="7"/>
      <c r="P940" s="7"/>
      <c r="Q940" s="40"/>
      <c r="R940" s="7">
        <v>1</v>
      </c>
      <c r="S940" s="40">
        <v>3904</v>
      </c>
      <c r="T940" s="60"/>
      <c r="U940" s="60"/>
    </row>
    <row r="941" spans="1:21" s="1" customFormat="1" ht="15" customHeight="1">
      <c r="A941" s="60"/>
      <c r="B941" s="6" t="s">
        <v>2652</v>
      </c>
      <c r="C941" s="268">
        <v>3</v>
      </c>
      <c r="D941" s="268"/>
      <c r="E941" s="7">
        <v>17</v>
      </c>
      <c r="F941" s="40">
        <v>2592</v>
      </c>
      <c r="G941" s="7"/>
      <c r="H941" s="7">
        <v>0</v>
      </c>
      <c r="I941" s="269"/>
      <c r="J941" s="269"/>
      <c r="K941" s="7"/>
      <c r="L941" s="7"/>
      <c r="M941" s="7"/>
      <c r="N941" s="40"/>
      <c r="O941" s="7"/>
      <c r="P941" s="7"/>
      <c r="Q941" s="40"/>
      <c r="R941" s="7">
        <v>3</v>
      </c>
      <c r="S941" s="40">
        <v>2592</v>
      </c>
      <c r="T941" s="60"/>
      <c r="U941" s="60"/>
    </row>
    <row r="942" spans="1:21" s="1" customFormat="1" ht="15" customHeight="1">
      <c r="A942" s="60"/>
      <c r="B942" s="6" t="s">
        <v>2653</v>
      </c>
      <c r="C942" s="268">
        <v>374</v>
      </c>
      <c r="D942" s="268"/>
      <c r="E942" s="7">
        <v>1122</v>
      </c>
      <c r="F942" s="40">
        <v>225730</v>
      </c>
      <c r="G942" s="7"/>
      <c r="H942" s="7">
        <v>0</v>
      </c>
      <c r="I942" s="269"/>
      <c r="J942" s="269"/>
      <c r="K942" s="7"/>
      <c r="L942" s="7"/>
      <c r="M942" s="7"/>
      <c r="N942" s="40"/>
      <c r="O942" s="7"/>
      <c r="P942" s="7"/>
      <c r="Q942" s="40"/>
      <c r="R942" s="7">
        <v>374</v>
      </c>
      <c r="S942" s="40">
        <v>225730</v>
      </c>
      <c r="T942" s="60"/>
      <c r="U942" s="60"/>
    </row>
    <row r="943" spans="1:21" s="1" customFormat="1" ht="15" customHeight="1">
      <c r="A943" s="60"/>
      <c r="B943" s="6" t="s">
        <v>2654</v>
      </c>
      <c r="C943" s="268">
        <v>202</v>
      </c>
      <c r="D943" s="268"/>
      <c r="E943" s="7">
        <v>606</v>
      </c>
      <c r="F943" s="40">
        <v>138456</v>
      </c>
      <c r="G943" s="7"/>
      <c r="H943" s="7">
        <v>0</v>
      </c>
      <c r="I943" s="269"/>
      <c r="J943" s="269"/>
      <c r="K943" s="7"/>
      <c r="L943" s="7"/>
      <c r="M943" s="7"/>
      <c r="N943" s="40"/>
      <c r="O943" s="7"/>
      <c r="P943" s="7"/>
      <c r="Q943" s="40"/>
      <c r="R943" s="7">
        <v>202</v>
      </c>
      <c r="S943" s="40">
        <v>138456</v>
      </c>
      <c r="T943" s="60"/>
      <c r="U943" s="60"/>
    </row>
    <row r="944" spans="1:21" s="1" customFormat="1" ht="15" customHeight="1">
      <c r="A944" s="60"/>
      <c r="B944" s="6" t="s">
        <v>2662</v>
      </c>
      <c r="C944" s="268">
        <v>2</v>
      </c>
      <c r="D944" s="268"/>
      <c r="E944" s="7">
        <v>21</v>
      </c>
      <c r="F944" s="40">
        <v>4361</v>
      </c>
      <c r="G944" s="7"/>
      <c r="H944" s="7">
        <v>0</v>
      </c>
      <c r="I944" s="269"/>
      <c r="J944" s="269"/>
      <c r="K944" s="7"/>
      <c r="L944" s="7"/>
      <c r="M944" s="7"/>
      <c r="N944" s="40"/>
      <c r="O944" s="7"/>
      <c r="P944" s="7"/>
      <c r="Q944" s="40"/>
      <c r="R944" s="7">
        <v>2</v>
      </c>
      <c r="S944" s="40">
        <v>4361</v>
      </c>
      <c r="T944" s="60"/>
      <c r="U944" s="60"/>
    </row>
    <row r="945" spans="1:21" s="1" customFormat="1" ht="15" customHeight="1">
      <c r="A945" s="60"/>
      <c r="B945" s="6" t="s">
        <v>2664</v>
      </c>
      <c r="C945" s="268">
        <v>1</v>
      </c>
      <c r="D945" s="268"/>
      <c r="E945" s="7">
        <v>7</v>
      </c>
      <c r="F945" s="40">
        <v>1005</v>
      </c>
      <c r="G945" s="7"/>
      <c r="H945" s="7">
        <v>0</v>
      </c>
      <c r="I945" s="269"/>
      <c r="J945" s="269"/>
      <c r="K945" s="7"/>
      <c r="L945" s="7"/>
      <c r="M945" s="7"/>
      <c r="N945" s="40"/>
      <c r="O945" s="7"/>
      <c r="P945" s="7"/>
      <c r="Q945" s="40"/>
      <c r="R945" s="7">
        <v>1</v>
      </c>
      <c r="S945" s="40">
        <v>1005</v>
      </c>
      <c r="T945" s="60"/>
      <c r="U945" s="60"/>
    </row>
    <row r="946" spans="1:21" s="1" customFormat="1" ht="15" customHeight="1">
      <c r="A946" s="60"/>
      <c r="B946" s="6" t="s">
        <v>2666</v>
      </c>
      <c r="C946" s="268">
        <v>30</v>
      </c>
      <c r="D946" s="268"/>
      <c r="E946" s="7">
        <v>632</v>
      </c>
      <c r="F946" s="40">
        <v>140438</v>
      </c>
      <c r="G946" s="7">
        <v>1</v>
      </c>
      <c r="H946" s="7">
        <v>8</v>
      </c>
      <c r="I946" s="269">
        <v>752.39999999999964</v>
      </c>
      <c r="J946" s="269"/>
      <c r="K946" s="7"/>
      <c r="L946" s="7"/>
      <c r="M946" s="7"/>
      <c r="N946" s="40"/>
      <c r="O946" s="7"/>
      <c r="P946" s="7"/>
      <c r="Q946" s="40"/>
      <c r="R946" s="7">
        <v>30</v>
      </c>
      <c r="S946" s="40">
        <v>140438</v>
      </c>
      <c r="T946" s="60"/>
      <c r="U946" s="60"/>
    </row>
    <row r="947" spans="1:21" s="1" customFormat="1" ht="17.25" customHeight="1">
      <c r="A947" s="60"/>
      <c r="B947" s="226" t="s">
        <v>2674</v>
      </c>
      <c r="C947" s="226"/>
      <c r="D947" s="226"/>
      <c r="E947" s="226"/>
      <c r="F947" s="226"/>
      <c r="G947" s="226"/>
      <c r="H947" s="226"/>
      <c r="I947" s="226"/>
      <c r="J947" s="226"/>
      <c r="K947" s="226"/>
      <c r="L947" s="226"/>
      <c r="M947" s="226"/>
      <c r="N947" s="226"/>
      <c r="O947" s="226"/>
      <c r="P947" s="226"/>
      <c r="Q947" s="226"/>
      <c r="R947" s="226"/>
      <c r="S947" s="226"/>
      <c r="T947" s="60"/>
      <c r="U947" s="60"/>
    </row>
    <row r="948" spans="1:21" s="1" customFormat="1" ht="18" customHeight="1">
      <c r="A948" s="60"/>
      <c r="B948" s="9"/>
      <c r="C948" s="270">
        <v>45303</v>
      </c>
      <c r="D948" s="270"/>
      <c r="E948" s="10">
        <v>438649</v>
      </c>
      <c r="F948" s="43">
        <v>89818317</v>
      </c>
      <c r="G948" s="10">
        <v>296</v>
      </c>
      <c r="H948" s="10">
        <v>4618</v>
      </c>
      <c r="I948" s="271">
        <v>415958.27999999933</v>
      </c>
      <c r="J948" s="271"/>
      <c r="K948" s="10"/>
      <c r="L948" s="10"/>
      <c r="M948" s="10"/>
      <c r="N948" s="43"/>
      <c r="O948" s="10"/>
      <c r="P948" s="10"/>
      <c r="Q948" s="43"/>
      <c r="R948" s="10">
        <v>45303</v>
      </c>
      <c r="S948" s="43">
        <v>89818317</v>
      </c>
      <c r="T948" s="60"/>
      <c r="U948" s="60"/>
    </row>
    <row r="949" spans="1:21" s="1" customFormat="1" ht="9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</row>
    <row r="950" spans="1:21" s="1" customFormat="1" ht="2.25" customHeight="1"/>
    <row r="951" spans="1:21" s="1" customFormat="1" ht="18" customHeight="1">
      <c r="B951" s="272" t="s">
        <v>2124</v>
      </c>
      <c r="C951" s="272"/>
      <c r="D951" s="272"/>
      <c r="E951" s="272"/>
      <c r="F951" s="272"/>
      <c r="G951" s="272"/>
      <c r="H951" s="272"/>
      <c r="I951" s="272"/>
      <c r="J951" s="272"/>
      <c r="K951" s="272"/>
      <c r="L951" s="272"/>
      <c r="M951" s="272"/>
      <c r="N951" s="272"/>
      <c r="O951" s="272"/>
      <c r="P951" s="272"/>
      <c r="Q951" s="272"/>
      <c r="R951" s="272"/>
      <c r="S951" s="272"/>
    </row>
    <row r="952" spans="1:21" s="1" customFormat="1" ht="18" customHeight="1">
      <c r="B952" s="94"/>
      <c r="C952" s="95">
        <v>1093658</v>
      </c>
      <c r="D952" s="95">
        <v>10197984</v>
      </c>
      <c r="E952" s="96">
        <v>4803474844</v>
      </c>
      <c r="F952" s="95">
        <v>85936</v>
      </c>
      <c r="G952" s="95">
        <v>749458</v>
      </c>
      <c r="H952" s="273">
        <v>170406578.27000052</v>
      </c>
      <c r="I952" s="273"/>
      <c r="J952" s="95">
        <v>36629</v>
      </c>
      <c r="K952" s="95">
        <v>217469</v>
      </c>
      <c r="L952" s="95">
        <v>251443</v>
      </c>
      <c r="M952" s="273">
        <v>308415273</v>
      </c>
      <c r="N952" s="273"/>
      <c r="O952" s="95">
        <v>199743</v>
      </c>
      <c r="P952" s="95">
        <v>294307</v>
      </c>
      <c r="Q952" s="96">
        <v>264904706</v>
      </c>
      <c r="R952" s="95">
        <v>1510870</v>
      </c>
      <c r="S952" s="96">
        <v>5376794823</v>
      </c>
    </row>
    <row r="953" spans="1:21" s="1" customFormat="1" ht="21" customHeight="1">
      <c r="B953" s="274" t="s">
        <v>2675</v>
      </c>
      <c r="C953" s="274"/>
      <c r="D953" s="274"/>
      <c r="E953" s="274"/>
      <c r="F953" s="274"/>
      <c r="G953" s="274"/>
      <c r="H953" s="274"/>
      <c r="I953" s="274"/>
      <c r="J953" s="274"/>
      <c r="K953" s="274"/>
      <c r="L953" s="274"/>
      <c r="M953" s="274"/>
      <c r="N953" s="274"/>
      <c r="O953" s="274"/>
      <c r="P953" s="274"/>
      <c r="Q953" s="274"/>
      <c r="R953" s="274"/>
      <c r="S953" s="274"/>
    </row>
    <row r="954" spans="1:21" s="1" customFormat="1" ht="21" customHeight="1">
      <c r="B954" s="274" t="s">
        <v>2676</v>
      </c>
      <c r="C954" s="274"/>
      <c r="D954" s="274"/>
      <c r="E954" s="274"/>
      <c r="F954" s="274"/>
      <c r="G954" s="274"/>
      <c r="H954" s="274"/>
      <c r="I954" s="274"/>
      <c r="J954" s="274"/>
      <c r="K954" s="274"/>
      <c r="L954" s="274"/>
      <c r="M954" s="274"/>
      <c r="N954" s="274"/>
      <c r="O954" s="274"/>
      <c r="P954" s="274"/>
      <c r="Q954" s="274"/>
      <c r="R954" s="274"/>
      <c r="S954" s="274"/>
    </row>
  </sheetData>
  <mergeCells count="2617">
    <mergeCell ref="C948:D948"/>
    <mergeCell ref="I948:J948"/>
    <mergeCell ref="C942:D942"/>
    <mergeCell ref="I942:J942"/>
    <mergeCell ref="C943:D943"/>
    <mergeCell ref="I943:J943"/>
    <mergeCell ref="C944:D944"/>
    <mergeCell ref="I944:J944"/>
    <mergeCell ref="B951:S951"/>
    <mergeCell ref="H952:I952"/>
    <mergeCell ref="M952:N952"/>
    <mergeCell ref="B953:S953"/>
    <mergeCell ref="B954:S954"/>
    <mergeCell ref="C945:D945"/>
    <mergeCell ref="I945:J945"/>
    <mergeCell ref="C946:D946"/>
    <mergeCell ref="I946:J946"/>
    <mergeCell ref="B947:S947"/>
    <mergeCell ref="C933:D933"/>
    <mergeCell ref="I933:J933"/>
    <mergeCell ref="C934:D934"/>
    <mergeCell ref="I934:J934"/>
    <mergeCell ref="C935:D935"/>
    <mergeCell ref="I935:J935"/>
    <mergeCell ref="C936:D936"/>
    <mergeCell ref="I936:J936"/>
    <mergeCell ref="C937:D937"/>
    <mergeCell ref="I937:J937"/>
    <mergeCell ref="C938:D938"/>
    <mergeCell ref="I938:J938"/>
    <mergeCell ref="C939:D939"/>
    <mergeCell ref="I939:J939"/>
    <mergeCell ref="C940:D940"/>
    <mergeCell ref="I940:J940"/>
    <mergeCell ref="C941:D941"/>
    <mergeCell ref="I941:J941"/>
    <mergeCell ref="C924:D924"/>
    <mergeCell ref="I924:J924"/>
    <mergeCell ref="C925:D925"/>
    <mergeCell ref="I925:J925"/>
    <mergeCell ref="C926:D926"/>
    <mergeCell ref="I926:J926"/>
    <mergeCell ref="C927:D927"/>
    <mergeCell ref="I927:J927"/>
    <mergeCell ref="C928:D928"/>
    <mergeCell ref="I928:J928"/>
    <mergeCell ref="C929:D929"/>
    <mergeCell ref="I929:J929"/>
    <mergeCell ref="C930:D930"/>
    <mergeCell ref="I930:J930"/>
    <mergeCell ref="C931:D931"/>
    <mergeCell ref="I931:J931"/>
    <mergeCell ref="C932:D932"/>
    <mergeCell ref="I932:J932"/>
    <mergeCell ref="C915:D915"/>
    <mergeCell ref="I915:J915"/>
    <mergeCell ref="C916:D916"/>
    <mergeCell ref="I916:J916"/>
    <mergeCell ref="C917:D917"/>
    <mergeCell ref="I917:J917"/>
    <mergeCell ref="C918:D918"/>
    <mergeCell ref="I918:J918"/>
    <mergeCell ref="C919:D919"/>
    <mergeCell ref="I919:J919"/>
    <mergeCell ref="C920:D920"/>
    <mergeCell ref="I920:J920"/>
    <mergeCell ref="C921:D921"/>
    <mergeCell ref="I921:J921"/>
    <mergeCell ref="C922:D922"/>
    <mergeCell ref="I922:J922"/>
    <mergeCell ref="C923:D923"/>
    <mergeCell ref="I923:J923"/>
    <mergeCell ref="C906:D906"/>
    <mergeCell ref="I906:J906"/>
    <mergeCell ref="C907:D907"/>
    <mergeCell ref="I907:J907"/>
    <mergeCell ref="C908:D908"/>
    <mergeCell ref="I908:J908"/>
    <mergeCell ref="C909:D909"/>
    <mergeCell ref="I909:J909"/>
    <mergeCell ref="C910:D910"/>
    <mergeCell ref="I910:J910"/>
    <mergeCell ref="C911:D911"/>
    <mergeCell ref="I911:J911"/>
    <mergeCell ref="C912:D912"/>
    <mergeCell ref="I912:J912"/>
    <mergeCell ref="C913:D913"/>
    <mergeCell ref="I913:J913"/>
    <mergeCell ref="C914:D914"/>
    <mergeCell ref="I914:J914"/>
    <mergeCell ref="C897:D897"/>
    <mergeCell ref="I897:J897"/>
    <mergeCell ref="C898:D898"/>
    <mergeCell ref="I898:J898"/>
    <mergeCell ref="C899:D899"/>
    <mergeCell ref="I899:J899"/>
    <mergeCell ref="C900:D900"/>
    <mergeCell ref="I900:J900"/>
    <mergeCell ref="C901:D901"/>
    <mergeCell ref="I901:J901"/>
    <mergeCell ref="C902:D902"/>
    <mergeCell ref="I902:J902"/>
    <mergeCell ref="C903:D903"/>
    <mergeCell ref="I903:J903"/>
    <mergeCell ref="C904:D904"/>
    <mergeCell ref="I904:J904"/>
    <mergeCell ref="C905:D905"/>
    <mergeCell ref="I905:J905"/>
    <mergeCell ref="C888:D888"/>
    <mergeCell ref="I888:J888"/>
    <mergeCell ref="C889:D889"/>
    <mergeCell ref="I889:J889"/>
    <mergeCell ref="C890:D890"/>
    <mergeCell ref="I890:J890"/>
    <mergeCell ref="C891:D891"/>
    <mergeCell ref="I891:J891"/>
    <mergeCell ref="C892:D892"/>
    <mergeCell ref="I892:J892"/>
    <mergeCell ref="C893:D893"/>
    <mergeCell ref="I893:J893"/>
    <mergeCell ref="C894:D894"/>
    <mergeCell ref="I894:J894"/>
    <mergeCell ref="C895:D895"/>
    <mergeCell ref="I895:J895"/>
    <mergeCell ref="C896:D896"/>
    <mergeCell ref="I896:J896"/>
    <mergeCell ref="C879:D879"/>
    <mergeCell ref="I879:J879"/>
    <mergeCell ref="C880:D880"/>
    <mergeCell ref="I880:J880"/>
    <mergeCell ref="C881:D881"/>
    <mergeCell ref="I881:J881"/>
    <mergeCell ref="C882:D882"/>
    <mergeCell ref="I882:J882"/>
    <mergeCell ref="C883:D883"/>
    <mergeCell ref="I883:J883"/>
    <mergeCell ref="C884:D884"/>
    <mergeCell ref="I884:J884"/>
    <mergeCell ref="C885:D885"/>
    <mergeCell ref="I885:J885"/>
    <mergeCell ref="C886:D886"/>
    <mergeCell ref="I886:J886"/>
    <mergeCell ref="C887:D887"/>
    <mergeCell ref="I887:J887"/>
    <mergeCell ref="C870:D870"/>
    <mergeCell ref="I870:J870"/>
    <mergeCell ref="C871:D871"/>
    <mergeCell ref="I871:J871"/>
    <mergeCell ref="C872:D872"/>
    <mergeCell ref="I872:J872"/>
    <mergeCell ref="C873:D873"/>
    <mergeCell ref="I873:J873"/>
    <mergeCell ref="C874:D874"/>
    <mergeCell ref="I874:J874"/>
    <mergeCell ref="C875:D875"/>
    <mergeCell ref="I875:J875"/>
    <mergeCell ref="C876:D876"/>
    <mergeCell ref="I876:J876"/>
    <mergeCell ref="C877:D877"/>
    <mergeCell ref="I877:J877"/>
    <mergeCell ref="C878:D878"/>
    <mergeCell ref="I878:J878"/>
    <mergeCell ref="C861:D861"/>
    <mergeCell ref="I861:J861"/>
    <mergeCell ref="C862:D862"/>
    <mergeCell ref="I862:J862"/>
    <mergeCell ref="C863:D863"/>
    <mergeCell ref="I863:J863"/>
    <mergeCell ref="C864:D864"/>
    <mergeCell ref="I864:J864"/>
    <mergeCell ref="C865:D865"/>
    <mergeCell ref="I865:J865"/>
    <mergeCell ref="C866:D866"/>
    <mergeCell ref="I866:J866"/>
    <mergeCell ref="C867:D867"/>
    <mergeCell ref="I867:J867"/>
    <mergeCell ref="C868:D868"/>
    <mergeCell ref="I868:J868"/>
    <mergeCell ref="C869:D869"/>
    <mergeCell ref="I869:J869"/>
    <mergeCell ref="C852:D852"/>
    <mergeCell ref="I852:J852"/>
    <mergeCell ref="C853:D853"/>
    <mergeCell ref="I853:J853"/>
    <mergeCell ref="C854:D854"/>
    <mergeCell ref="I854:J854"/>
    <mergeCell ref="C855:D855"/>
    <mergeCell ref="I855:J855"/>
    <mergeCell ref="C856:D856"/>
    <mergeCell ref="I856:J856"/>
    <mergeCell ref="C857:D857"/>
    <mergeCell ref="I857:J857"/>
    <mergeCell ref="C858:D858"/>
    <mergeCell ref="I858:J858"/>
    <mergeCell ref="C859:D859"/>
    <mergeCell ref="I859:J859"/>
    <mergeCell ref="C860:D860"/>
    <mergeCell ref="I860:J860"/>
    <mergeCell ref="C843:D843"/>
    <mergeCell ref="I843:J843"/>
    <mergeCell ref="C844:D844"/>
    <mergeCell ref="I844:J844"/>
    <mergeCell ref="C845:D845"/>
    <mergeCell ref="I845:J845"/>
    <mergeCell ref="C846:D846"/>
    <mergeCell ref="I846:J846"/>
    <mergeCell ref="C847:D847"/>
    <mergeCell ref="I847:J847"/>
    <mergeCell ref="C848:D848"/>
    <mergeCell ref="I848:J848"/>
    <mergeCell ref="C849:D849"/>
    <mergeCell ref="I849:J849"/>
    <mergeCell ref="C850:D850"/>
    <mergeCell ref="I850:J850"/>
    <mergeCell ref="C851:D851"/>
    <mergeCell ref="I851:J851"/>
    <mergeCell ref="C834:D834"/>
    <mergeCell ref="I834:J834"/>
    <mergeCell ref="C835:D835"/>
    <mergeCell ref="I835:J835"/>
    <mergeCell ref="C836:D836"/>
    <mergeCell ref="I836:J836"/>
    <mergeCell ref="C837:D837"/>
    <mergeCell ref="I837:J837"/>
    <mergeCell ref="C838:D838"/>
    <mergeCell ref="I838:J838"/>
    <mergeCell ref="C839:D839"/>
    <mergeCell ref="I839:J839"/>
    <mergeCell ref="C840:D840"/>
    <mergeCell ref="I840:J840"/>
    <mergeCell ref="C841:D841"/>
    <mergeCell ref="I841:J841"/>
    <mergeCell ref="C842:D842"/>
    <mergeCell ref="I842:J842"/>
    <mergeCell ref="C825:D825"/>
    <mergeCell ref="I825:J825"/>
    <mergeCell ref="C826:D826"/>
    <mergeCell ref="I826:J826"/>
    <mergeCell ref="C827:D827"/>
    <mergeCell ref="I827:J827"/>
    <mergeCell ref="C828:D828"/>
    <mergeCell ref="I828:J828"/>
    <mergeCell ref="C829:D829"/>
    <mergeCell ref="I829:J829"/>
    <mergeCell ref="C830:D830"/>
    <mergeCell ref="I830:J830"/>
    <mergeCell ref="C831:D831"/>
    <mergeCell ref="I831:J831"/>
    <mergeCell ref="C832:D832"/>
    <mergeCell ref="I832:J832"/>
    <mergeCell ref="C833:D833"/>
    <mergeCell ref="I833:J833"/>
    <mergeCell ref="C816:D816"/>
    <mergeCell ref="I816:J816"/>
    <mergeCell ref="C817:D817"/>
    <mergeCell ref="I817:J817"/>
    <mergeCell ref="C818:D818"/>
    <mergeCell ref="I818:J818"/>
    <mergeCell ref="C819:D819"/>
    <mergeCell ref="I819:J819"/>
    <mergeCell ref="C820:D820"/>
    <mergeCell ref="I820:J820"/>
    <mergeCell ref="C821:D821"/>
    <mergeCell ref="I821:J821"/>
    <mergeCell ref="C822:D822"/>
    <mergeCell ref="I822:J822"/>
    <mergeCell ref="C823:D823"/>
    <mergeCell ref="I823:J823"/>
    <mergeCell ref="C824:D824"/>
    <mergeCell ref="I824:J824"/>
    <mergeCell ref="C807:D807"/>
    <mergeCell ref="I807:J807"/>
    <mergeCell ref="C808:D808"/>
    <mergeCell ref="I808:J808"/>
    <mergeCell ref="C809:D809"/>
    <mergeCell ref="I809:J809"/>
    <mergeCell ref="C810:D810"/>
    <mergeCell ref="I810:J810"/>
    <mergeCell ref="C811:D811"/>
    <mergeCell ref="I811:J811"/>
    <mergeCell ref="C812:D812"/>
    <mergeCell ref="I812:J812"/>
    <mergeCell ref="C813:D813"/>
    <mergeCell ref="I813:J813"/>
    <mergeCell ref="C814:D814"/>
    <mergeCell ref="I814:J814"/>
    <mergeCell ref="C815:D815"/>
    <mergeCell ref="I815:J815"/>
    <mergeCell ref="C798:D798"/>
    <mergeCell ref="I798:J798"/>
    <mergeCell ref="C799:D799"/>
    <mergeCell ref="I799:J799"/>
    <mergeCell ref="C800:D800"/>
    <mergeCell ref="I800:J800"/>
    <mergeCell ref="C801:D801"/>
    <mergeCell ref="I801:J801"/>
    <mergeCell ref="C802:D802"/>
    <mergeCell ref="I802:J802"/>
    <mergeCell ref="C803:D803"/>
    <mergeCell ref="I803:J803"/>
    <mergeCell ref="C804:D804"/>
    <mergeCell ref="I804:J804"/>
    <mergeCell ref="C805:D805"/>
    <mergeCell ref="I805:J805"/>
    <mergeCell ref="C806:D806"/>
    <mergeCell ref="I806:J806"/>
    <mergeCell ref="C789:D789"/>
    <mergeCell ref="I789:J789"/>
    <mergeCell ref="C790:D790"/>
    <mergeCell ref="I790:J790"/>
    <mergeCell ref="C791:D791"/>
    <mergeCell ref="I791:J791"/>
    <mergeCell ref="C792:D792"/>
    <mergeCell ref="I792:J792"/>
    <mergeCell ref="C793:D793"/>
    <mergeCell ref="I793:J793"/>
    <mergeCell ref="C794:D794"/>
    <mergeCell ref="I794:J794"/>
    <mergeCell ref="C795:D795"/>
    <mergeCell ref="I795:J795"/>
    <mergeCell ref="C796:D796"/>
    <mergeCell ref="I796:J796"/>
    <mergeCell ref="C797:D797"/>
    <mergeCell ref="I797:J797"/>
    <mergeCell ref="C780:D780"/>
    <mergeCell ref="I780:J780"/>
    <mergeCell ref="C781:D781"/>
    <mergeCell ref="I781:J781"/>
    <mergeCell ref="C782:D782"/>
    <mergeCell ref="I782:J782"/>
    <mergeCell ref="C783:D783"/>
    <mergeCell ref="I783:J783"/>
    <mergeCell ref="C784:D784"/>
    <mergeCell ref="I784:J784"/>
    <mergeCell ref="C785:D785"/>
    <mergeCell ref="I785:J785"/>
    <mergeCell ref="C786:D786"/>
    <mergeCell ref="I786:J786"/>
    <mergeCell ref="C787:D787"/>
    <mergeCell ref="I787:J787"/>
    <mergeCell ref="C788:D788"/>
    <mergeCell ref="I788:J788"/>
    <mergeCell ref="C771:D771"/>
    <mergeCell ref="I771:J771"/>
    <mergeCell ref="C772:D772"/>
    <mergeCell ref="I772:J772"/>
    <mergeCell ref="C773:D773"/>
    <mergeCell ref="I773:J773"/>
    <mergeCell ref="C774:D774"/>
    <mergeCell ref="I774:J774"/>
    <mergeCell ref="C775:D775"/>
    <mergeCell ref="I775:J775"/>
    <mergeCell ref="C776:D776"/>
    <mergeCell ref="I776:J776"/>
    <mergeCell ref="C777:D777"/>
    <mergeCell ref="I777:J777"/>
    <mergeCell ref="C778:D778"/>
    <mergeCell ref="I778:J778"/>
    <mergeCell ref="C779:D779"/>
    <mergeCell ref="I779:J779"/>
    <mergeCell ref="C762:D762"/>
    <mergeCell ref="I762:J762"/>
    <mergeCell ref="C763:D763"/>
    <mergeCell ref="I763:J763"/>
    <mergeCell ref="C764:D764"/>
    <mergeCell ref="I764:J764"/>
    <mergeCell ref="C765:D765"/>
    <mergeCell ref="I765:J765"/>
    <mergeCell ref="C766:D766"/>
    <mergeCell ref="I766:J766"/>
    <mergeCell ref="C767:D767"/>
    <mergeCell ref="I767:J767"/>
    <mergeCell ref="C768:D768"/>
    <mergeCell ref="I768:J768"/>
    <mergeCell ref="C769:D769"/>
    <mergeCell ref="I769:J769"/>
    <mergeCell ref="C770:D770"/>
    <mergeCell ref="I770:J770"/>
    <mergeCell ref="B751:T751"/>
    <mergeCell ref="C752:D752"/>
    <mergeCell ref="I752:J752"/>
    <mergeCell ref="S752:T752"/>
    <mergeCell ref="B755:B756"/>
    <mergeCell ref="C755:F755"/>
    <mergeCell ref="G755:J755"/>
    <mergeCell ref="K755:K756"/>
    <mergeCell ref="L755:N755"/>
    <mergeCell ref="O755:Q755"/>
    <mergeCell ref="R755:S755"/>
    <mergeCell ref="C756:D756"/>
    <mergeCell ref="I756:J756"/>
    <mergeCell ref="B757:S757"/>
    <mergeCell ref="C758:D758"/>
    <mergeCell ref="I758:J758"/>
    <mergeCell ref="C759:D759"/>
    <mergeCell ref="I759:J759"/>
    <mergeCell ref="C760:D760"/>
    <mergeCell ref="I760:J760"/>
    <mergeCell ref="C761:D761"/>
    <mergeCell ref="I761:J761"/>
    <mergeCell ref="C745:D745"/>
    <mergeCell ref="I745:J745"/>
    <mergeCell ref="S745:T745"/>
    <mergeCell ref="C746:D746"/>
    <mergeCell ref="I746:J746"/>
    <mergeCell ref="S746:T746"/>
    <mergeCell ref="C747:D747"/>
    <mergeCell ref="I747:J747"/>
    <mergeCell ref="S747:T747"/>
    <mergeCell ref="C748:D748"/>
    <mergeCell ref="I748:J748"/>
    <mergeCell ref="S748:T748"/>
    <mergeCell ref="C749:D749"/>
    <mergeCell ref="I749:J749"/>
    <mergeCell ref="S749:T749"/>
    <mergeCell ref="C750:D750"/>
    <mergeCell ref="I750:J750"/>
    <mergeCell ref="S750:T750"/>
    <mergeCell ref="C739:D739"/>
    <mergeCell ref="I739:J739"/>
    <mergeCell ref="S739:T739"/>
    <mergeCell ref="C740:D740"/>
    <mergeCell ref="I740:J740"/>
    <mergeCell ref="S740:T740"/>
    <mergeCell ref="C741:D741"/>
    <mergeCell ref="I741:J741"/>
    <mergeCell ref="S741:T741"/>
    <mergeCell ref="C742:D742"/>
    <mergeCell ref="I742:J742"/>
    <mergeCell ref="S742:T742"/>
    <mergeCell ref="C743:D743"/>
    <mergeCell ref="I743:J743"/>
    <mergeCell ref="S743:T743"/>
    <mergeCell ref="C744:D744"/>
    <mergeCell ref="I744:J744"/>
    <mergeCell ref="S744:T744"/>
    <mergeCell ref="C733:D733"/>
    <mergeCell ref="I733:J733"/>
    <mergeCell ref="S733:T733"/>
    <mergeCell ref="C734:D734"/>
    <mergeCell ref="I734:J734"/>
    <mergeCell ref="S734:T734"/>
    <mergeCell ref="C735:D735"/>
    <mergeCell ref="I735:J735"/>
    <mergeCell ref="S735:T735"/>
    <mergeCell ref="C736:D736"/>
    <mergeCell ref="I736:J736"/>
    <mergeCell ref="S736:T736"/>
    <mergeCell ref="C737:D737"/>
    <mergeCell ref="I737:J737"/>
    <mergeCell ref="S737:T737"/>
    <mergeCell ref="C738:D738"/>
    <mergeCell ref="I738:J738"/>
    <mergeCell ref="S738:T738"/>
    <mergeCell ref="C727:D727"/>
    <mergeCell ref="I727:J727"/>
    <mergeCell ref="S727:T727"/>
    <mergeCell ref="C728:D728"/>
    <mergeCell ref="I728:J728"/>
    <mergeCell ref="S728:T728"/>
    <mergeCell ref="C729:D729"/>
    <mergeCell ref="I729:J729"/>
    <mergeCell ref="S729:T729"/>
    <mergeCell ref="C730:D730"/>
    <mergeCell ref="I730:J730"/>
    <mergeCell ref="S730:T730"/>
    <mergeCell ref="C731:D731"/>
    <mergeCell ref="I731:J731"/>
    <mergeCell ref="S731:T731"/>
    <mergeCell ref="C732:D732"/>
    <mergeCell ref="I732:J732"/>
    <mergeCell ref="S732:T732"/>
    <mergeCell ref="C721:D721"/>
    <mergeCell ref="I721:J721"/>
    <mergeCell ref="S721:T721"/>
    <mergeCell ref="C722:D722"/>
    <mergeCell ref="I722:J722"/>
    <mergeCell ref="S722:T722"/>
    <mergeCell ref="C723:D723"/>
    <mergeCell ref="I723:J723"/>
    <mergeCell ref="S723:T723"/>
    <mergeCell ref="C724:D724"/>
    <mergeCell ref="I724:J724"/>
    <mergeCell ref="S724:T724"/>
    <mergeCell ref="C725:D725"/>
    <mergeCell ref="I725:J725"/>
    <mergeCell ref="S725:T725"/>
    <mergeCell ref="C726:D726"/>
    <mergeCell ref="I726:J726"/>
    <mergeCell ref="S726:T726"/>
    <mergeCell ref="C715:D715"/>
    <mergeCell ref="I715:J715"/>
    <mergeCell ref="S715:T715"/>
    <mergeCell ref="C716:D716"/>
    <mergeCell ref="I716:J716"/>
    <mergeCell ref="S716:T716"/>
    <mergeCell ref="C717:D717"/>
    <mergeCell ref="I717:J717"/>
    <mergeCell ref="S717:T717"/>
    <mergeCell ref="C718:D718"/>
    <mergeCell ref="I718:J718"/>
    <mergeCell ref="S718:T718"/>
    <mergeCell ref="C719:D719"/>
    <mergeCell ref="I719:J719"/>
    <mergeCell ref="S719:T719"/>
    <mergeCell ref="C720:D720"/>
    <mergeCell ref="I720:J720"/>
    <mergeCell ref="S720:T720"/>
    <mergeCell ref="C709:D709"/>
    <mergeCell ref="I709:J709"/>
    <mergeCell ref="S709:T709"/>
    <mergeCell ref="C710:D710"/>
    <mergeCell ref="I710:J710"/>
    <mergeCell ref="S710:T710"/>
    <mergeCell ref="C711:D711"/>
    <mergeCell ref="I711:J711"/>
    <mergeCell ref="S711:T711"/>
    <mergeCell ref="C712:D712"/>
    <mergeCell ref="I712:J712"/>
    <mergeCell ref="S712:T712"/>
    <mergeCell ref="C713:D713"/>
    <mergeCell ref="I713:J713"/>
    <mergeCell ref="S713:T713"/>
    <mergeCell ref="C714:D714"/>
    <mergeCell ref="I714:J714"/>
    <mergeCell ref="S714:T714"/>
    <mergeCell ref="C703:D703"/>
    <mergeCell ref="I703:J703"/>
    <mergeCell ref="S703:T703"/>
    <mergeCell ref="C704:D704"/>
    <mergeCell ref="I704:J704"/>
    <mergeCell ref="S704:T704"/>
    <mergeCell ref="C705:D705"/>
    <mergeCell ref="I705:J705"/>
    <mergeCell ref="S705:T705"/>
    <mergeCell ref="C706:D706"/>
    <mergeCell ref="I706:J706"/>
    <mergeCell ref="S706:T706"/>
    <mergeCell ref="C707:D707"/>
    <mergeCell ref="I707:J707"/>
    <mergeCell ref="S707:T707"/>
    <mergeCell ref="C708:D708"/>
    <mergeCell ref="I708:J708"/>
    <mergeCell ref="S708:T708"/>
    <mergeCell ref="C697:D697"/>
    <mergeCell ref="I697:J697"/>
    <mergeCell ref="S697:T697"/>
    <mergeCell ref="C698:D698"/>
    <mergeCell ref="I698:J698"/>
    <mergeCell ref="S698:T698"/>
    <mergeCell ref="C699:D699"/>
    <mergeCell ref="I699:J699"/>
    <mergeCell ref="S699:T699"/>
    <mergeCell ref="C700:D700"/>
    <mergeCell ref="I700:J700"/>
    <mergeCell ref="S700:T700"/>
    <mergeCell ref="C701:D701"/>
    <mergeCell ref="I701:J701"/>
    <mergeCell ref="S701:T701"/>
    <mergeCell ref="C702:D702"/>
    <mergeCell ref="I702:J702"/>
    <mergeCell ref="S702:T702"/>
    <mergeCell ref="C691:D691"/>
    <mergeCell ref="I691:J691"/>
    <mergeCell ref="S691:T691"/>
    <mergeCell ref="C692:D692"/>
    <mergeCell ref="I692:J692"/>
    <mergeCell ref="S692:T692"/>
    <mergeCell ref="C693:D693"/>
    <mergeCell ref="I693:J693"/>
    <mergeCell ref="S693:T693"/>
    <mergeCell ref="C694:D694"/>
    <mergeCell ref="I694:J694"/>
    <mergeCell ref="S694:T694"/>
    <mergeCell ref="C695:D695"/>
    <mergeCell ref="I695:J695"/>
    <mergeCell ref="S695:T695"/>
    <mergeCell ref="C696:D696"/>
    <mergeCell ref="I696:J696"/>
    <mergeCell ref="S696:T696"/>
    <mergeCell ref="C685:D685"/>
    <mergeCell ref="I685:J685"/>
    <mergeCell ref="S685:T685"/>
    <mergeCell ref="C686:D686"/>
    <mergeCell ref="I686:J686"/>
    <mergeCell ref="S686:T686"/>
    <mergeCell ref="C687:D687"/>
    <mergeCell ref="I687:J687"/>
    <mergeCell ref="S687:T687"/>
    <mergeCell ref="C688:D688"/>
    <mergeCell ref="I688:J688"/>
    <mergeCell ref="S688:T688"/>
    <mergeCell ref="C689:D689"/>
    <mergeCell ref="I689:J689"/>
    <mergeCell ref="S689:T689"/>
    <mergeCell ref="C690:D690"/>
    <mergeCell ref="I690:J690"/>
    <mergeCell ref="S690:T690"/>
    <mergeCell ref="C679:D679"/>
    <mergeCell ref="I679:J679"/>
    <mergeCell ref="S679:T679"/>
    <mergeCell ref="C680:D680"/>
    <mergeCell ref="I680:J680"/>
    <mergeCell ref="S680:T680"/>
    <mergeCell ref="C681:D681"/>
    <mergeCell ref="I681:J681"/>
    <mergeCell ref="S681:T681"/>
    <mergeCell ref="C682:D682"/>
    <mergeCell ref="I682:J682"/>
    <mergeCell ref="S682:T682"/>
    <mergeCell ref="C683:D683"/>
    <mergeCell ref="I683:J683"/>
    <mergeCell ref="S683:T683"/>
    <mergeCell ref="C684:D684"/>
    <mergeCell ref="I684:J684"/>
    <mergeCell ref="S684:T684"/>
    <mergeCell ref="C673:D673"/>
    <mergeCell ref="I673:J673"/>
    <mergeCell ref="S673:T673"/>
    <mergeCell ref="C674:D674"/>
    <mergeCell ref="I674:J674"/>
    <mergeCell ref="S674:T674"/>
    <mergeCell ref="C675:D675"/>
    <mergeCell ref="I675:J675"/>
    <mergeCell ref="S675:T675"/>
    <mergeCell ref="C676:D676"/>
    <mergeCell ref="I676:J676"/>
    <mergeCell ref="S676:T676"/>
    <mergeCell ref="C677:D677"/>
    <mergeCell ref="I677:J677"/>
    <mergeCell ref="S677:T677"/>
    <mergeCell ref="C678:D678"/>
    <mergeCell ref="I678:J678"/>
    <mergeCell ref="S678:T678"/>
    <mergeCell ref="C667:D667"/>
    <mergeCell ref="I667:J667"/>
    <mergeCell ref="S667:T667"/>
    <mergeCell ref="C668:D668"/>
    <mergeCell ref="I668:J668"/>
    <mergeCell ref="S668:T668"/>
    <mergeCell ref="C669:D669"/>
    <mergeCell ref="I669:J669"/>
    <mergeCell ref="S669:T669"/>
    <mergeCell ref="C670:D670"/>
    <mergeCell ref="I670:J670"/>
    <mergeCell ref="S670:T670"/>
    <mergeCell ref="C671:D671"/>
    <mergeCell ref="I671:J671"/>
    <mergeCell ref="S671:T671"/>
    <mergeCell ref="C672:D672"/>
    <mergeCell ref="I672:J672"/>
    <mergeCell ref="S672:T672"/>
    <mergeCell ref="C661:D661"/>
    <mergeCell ref="I661:J661"/>
    <mergeCell ref="S661:T661"/>
    <mergeCell ref="C662:D662"/>
    <mergeCell ref="I662:J662"/>
    <mergeCell ref="S662:T662"/>
    <mergeCell ref="C663:D663"/>
    <mergeCell ref="I663:J663"/>
    <mergeCell ref="S663:T663"/>
    <mergeCell ref="C664:D664"/>
    <mergeCell ref="I664:J664"/>
    <mergeCell ref="S664:T664"/>
    <mergeCell ref="C665:D665"/>
    <mergeCell ref="I665:J665"/>
    <mergeCell ref="S665:T665"/>
    <mergeCell ref="C666:D666"/>
    <mergeCell ref="I666:J666"/>
    <mergeCell ref="S666:T666"/>
    <mergeCell ref="C655:D655"/>
    <mergeCell ref="I655:J655"/>
    <mergeCell ref="S655:T655"/>
    <mergeCell ref="C656:D656"/>
    <mergeCell ref="I656:J656"/>
    <mergeCell ref="S656:T656"/>
    <mergeCell ref="C657:D657"/>
    <mergeCell ref="I657:J657"/>
    <mergeCell ref="S657:T657"/>
    <mergeCell ref="C658:D658"/>
    <mergeCell ref="I658:J658"/>
    <mergeCell ref="S658:T658"/>
    <mergeCell ref="C659:D659"/>
    <mergeCell ref="I659:J659"/>
    <mergeCell ref="S659:T659"/>
    <mergeCell ref="C660:D660"/>
    <mergeCell ref="I660:J660"/>
    <mergeCell ref="S660:T660"/>
    <mergeCell ref="C649:D649"/>
    <mergeCell ref="I649:J649"/>
    <mergeCell ref="S649:T649"/>
    <mergeCell ref="C650:D650"/>
    <mergeCell ref="I650:J650"/>
    <mergeCell ref="S650:T650"/>
    <mergeCell ref="C651:D651"/>
    <mergeCell ref="I651:J651"/>
    <mergeCell ref="S651:T651"/>
    <mergeCell ref="C652:D652"/>
    <mergeCell ref="I652:J652"/>
    <mergeCell ref="S652:T652"/>
    <mergeCell ref="C653:D653"/>
    <mergeCell ref="I653:J653"/>
    <mergeCell ref="S653:T653"/>
    <mergeCell ref="C654:D654"/>
    <mergeCell ref="I654:J654"/>
    <mergeCell ref="S654:T654"/>
    <mergeCell ref="C643:D643"/>
    <mergeCell ref="I643:J643"/>
    <mergeCell ref="S643:T643"/>
    <mergeCell ref="C644:D644"/>
    <mergeCell ref="I644:J644"/>
    <mergeCell ref="S644:T644"/>
    <mergeCell ref="C645:D645"/>
    <mergeCell ref="I645:J645"/>
    <mergeCell ref="S645:T645"/>
    <mergeCell ref="C646:D646"/>
    <mergeCell ref="I646:J646"/>
    <mergeCell ref="S646:T646"/>
    <mergeCell ref="C647:D647"/>
    <mergeCell ref="I647:J647"/>
    <mergeCell ref="S647:T647"/>
    <mergeCell ref="C648:D648"/>
    <mergeCell ref="I648:J648"/>
    <mergeCell ref="S648:T648"/>
    <mergeCell ref="C637:D637"/>
    <mergeCell ref="I637:J637"/>
    <mergeCell ref="S637:T637"/>
    <mergeCell ref="C638:D638"/>
    <mergeCell ref="I638:J638"/>
    <mergeCell ref="S638:T638"/>
    <mergeCell ref="C639:D639"/>
    <mergeCell ref="I639:J639"/>
    <mergeCell ref="S639:T639"/>
    <mergeCell ref="C640:D640"/>
    <mergeCell ref="I640:J640"/>
    <mergeCell ref="S640:T640"/>
    <mergeCell ref="C641:D641"/>
    <mergeCell ref="I641:J641"/>
    <mergeCell ref="S641:T641"/>
    <mergeCell ref="C642:D642"/>
    <mergeCell ref="I642:J642"/>
    <mergeCell ref="S642:T642"/>
    <mergeCell ref="C631:D631"/>
    <mergeCell ref="I631:J631"/>
    <mergeCell ref="S631:T631"/>
    <mergeCell ref="C632:D632"/>
    <mergeCell ref="I632:J632"/>
    <mergeCell ref="S632:T632"/>
    <mergeCell ref="C633:D633"/>
    <mergeCell ref="I633:J633"/>
    <mergeCell ref="S633:T633"/>
    <mergeCell ref="C634:D634"/>
    <mergeCell ref="I634:J634"/>
    <mergeCell ref="S634:T634"/>
    <mergeCell ref="C635:D635"/>
    <mergeCell ref="I635:J635"/>
    <mergeCell ref="S635:T635"/>
    <mergeCell ref="C636:D636"/>
    <mergeCell ref="I636:J636"/>
    <mergeCell ref="S636:T636"/>
    <mergeCell ref="C625:D625"/>
    <mergeCell ref="I625:J625"/>
    <mergeCell ref="S625:T625"/>
    <mergeCell ref="C626:D626"/>
    <mergeCell ref="I626:J626"/>
    <mergeCell ref="S626:T626"/>
    <mergeCell ref="C627:D627"/>
    <mergeCell ref="I627:J627"/>
    <mergeCell ref="S627:T627"/>
    <mergeCell ref="C628:D628"/>
    <mergeCell ref="I628:J628"/>
    <mergeCell ref="S628:T628"/>
    <mergeCell ref="C629:D629"/>
    <mergeCell ref="I629:J629"/>
    <mergeCell ref="S629:T629"/>
    <mergeCell ref="C630:D630"/>
    <mergeCell ref="I630:J630"/>
    <mergeCell ref="S630:T630"/>
    <mergeCell ref="C619:D619"/>
    <mergeCell ref="I619:J619"/>
    <mergeCell ref="S619:T619"/>
    <mergeCell ref="C620:D620"/>
    <mergeCell ref="I620:J620"/>
    <mergeCell ref="S620:T620"/>
    <mergeCell ref="C621:D621"/>
    <mergeCell ref="I621:J621"/>
    <mergeCell ref="S621:T621"/>
    <mergeCell ref="C622:D622"/>
    <mergeCell ref="I622:J622"/>
    <mergeCell ref="S622:T622"/>
    <mergeCell ref="C623:D623"/>
    <mergeCell ref="I623:J623"/>
    <mergeCell ref="S623:T623"/>
    <mergeCell ref="C624:D624"/>
    <mergeCell ref="I624:J624"/>
    <mergeCell ref="S624:T624"/>
    <mergeCell ref="C613:D613"/>
    <mergeCell ref="I613:J613"/>
    <mergeCell ref="S613:T613"/>
    <mergeCell ref="C614:D614"/>
    <mergeCell ref="I614:J614"/>
    <mergeCell ref="S614:T614"/>
    <mergeCell ref="C615:D615"/>
    <mergeCell ref="I615:J615"/>
    <mergeCell ref="S615:T615"/>
    <mergeCell ref="C616:D616"/>
    <mergeCell ref="I616:J616"/>
    <mergeCell ref="S616:T616"/>
    <mergeCell ref="C617:D617"/>
    <mergeCell ref="I617:J617"/>
    <mergeCell ref="S617:T617"/>
    <mergeCell ref="C618:D618"/>
    <mergeCell ref="I618:J618"/>
    <mergeCell ref="S618:T618"/>
    <mergeCell ref="C607:D607"/>
    <mergeCell ref="I607:J607"/>
    <mergeCell ref="S607:T607"/>
    <mergeCell ref="C608:D608"/>
    <mergeCell ref="I608:J608"/>
    <mergeCell ref="S608:T608"/>
    <mergeCell ref="C609:D609"/>
    <mergeCell ref="I609:J609"/>
    <mergeCell ref="S609:T609"/>
    <mergeCell ref="C610:D610"/>
    <mergeCell ref="I610:J610"/>
    <mergeCell ref="S610:T610"/>
    <mergeCell ref="C611:D611"/>
    <mergeCell ref="I611:J611"/>
    <mergeCell ref="S611:T611"/>
    <mergeCell ref="C612:D612"/>
    <mergeCell ref="I612:J612"/>
    <mergeCell ref="S612:T612"/>
    <mergeCell ref="C601:D601"/>
    <mergeCell ref="I601:J601"/>
    <mergeCell ref="S601:T601"/>
    <mergeCell ref="C602:D602"/>
    <mergeCell ref="I602:J602"/>
    <mergeCell ref="S602:T602"/>
    <mergeCell ref="C603:D603"/>
    <mergeCell ref="I603:J603"/>
    <mergeCell ref="S603:T603"/>
    <mergeCell ref="C604:D604"/>
    <mergeCell ref="I604:J604"/>
    <mergeCell ref="S604:T604"/>
    <mergeCell ref="C605:D605"/>
    <mergeCell ref="I605:J605"/>
    <mergeCell ref="S605:T605"/>
    <mergeCell ref="C606:D606"/>
    <mergeCell ref="I606:J606"/>
    <mergeCell ref="S606:T606"/>
    <mergeCell ref="C595:D595"/>
    <mergeCell ref="I595:J595"/>
    <mergeCell ref="S595:T595"/>
    <mergeCell ref="C596:D596"/>
    <mergeCell ref="I596:J596"/>
    <mergeCell ref="S596:T596"/>
    <mergeCell ref="C597:D597"/>
    <mergeCell ref="I597:J597"/>
    <mergeCell ref="S597:T597"/>
    <mergeCell ref="C598:D598"/>
    <mergeCell ref="I598:J598"/>
    <mergeCell ref="S598:T598"/>
    <mergeCell ref="C599:D599"/>
    <mergeCell ref="I599:J599"/>
    <mergeCell ref="S599:T599"/>
    <mergeCell ref="C600:D600"/>
    <mergeCell ref="I600:J600"/>
    <mergeCell ref="S600:T600"/>
    <mergeCell ref="C589:D589"/>
    <mergeCell ref="I589:J589"/>
    <mergeCell ref="S589:T589"/>
    <mergeCell ref="C590:D590"/>
    <mergeCell ref="I590:J590"/>
    <mergeCell ref="S590:T590"/>
    <mergeCell ref="C591:D591"/>
    <mergeCell ref="I591:J591"/>
    <mergeCell ref="S591:T591"/>
    <mergeCell ref="C592:D592"/>
    <mergeCell ref="I592:J592"/>
    <mergeCell ref="S592:T592"/>
    <mergeCell ref="C593:D593"/>
    <mergeCell ref="I593:J593"/>
    <mergeCell ref="S593:T593"/>
    <mergeCell ref="C594:D594"/>
    <mergeCell ref="I594:J594"/>
    <mergeCell ref="S594:T594"/>
    <mergeCell ref="S585:T585"/>
    <mergeCell ref="C586:D586"/>
    <mergeCell ref="I586:J586"/>
    <mergeCell ref="S586:T586"/>
    <mergeCell ref="C583:D583"/>
    <mergeCell ref="I583:J583"/>
    <mergeCell ref="S583:T583"/>
    <mergeCell ref="C584:D584"/>
    <mergeCell ref="I584:J584"/>
    <mergeCell ref="S584:T584"/>
    <mergeCell ref="I578:J578"/>
    <mergeCell ref="S578:T578"/>
    <mergeCell ref="C587:D587"/>
    <mergeCell ref="I587:J587"/>
    <mergeCell ref="S587:T587"/>
    <mergeCell ref="C588:D588"/>
    <mergeCell ref="I588:J588"/>
    <mergeCell ref="S588:T588"/>
    <mergeCell ref="C585:D585"/>
    <mergeCell ref="I585:J585"/>
    <mergeCell ref="C582:D582"/>
    <mergeCell ref="I582:J582"/>
    <mergeCell ref="S582:T582"/>
    <mergeCell ref="C579:D579"/>
    <mergeCell ref="I579:J579"/>
    <mergeCell ref="S579:T579"/>
    <mergeCell ref="C580:D580"/>
    <mergeCell ref="I580:J580"/>
    <mergeCell ref="S580:T580"/>
    <mergeCell ref="C572:D572"/>
    <mergeCell ref="I572:J572"/>
    <mergeCell ref="S572:T572"/>
    <mergeCell ref="C581:D581"/>
    <mergeCell ref="I581:J581"/>
    <mergeCell ref="S581:T581"/>
    <mergeCell ref="C577:D577"/>
    <mergeCell ref="I577:J577"/>
    <mergeCell ref="S577:T577"/>
    <mergeCell ref="C578:D578"/>
    <mergeCell ref="C576:D576"/>
    <mergeCell ref="I576:J576"/>
    <mergeCell ref="S576:T576"/>
    <mergeCell ref="C573:D573"/>
    <mergeCell ref="I573:J573"/>
    <mergeCell ref="S573:T573"/>
    <mergeCell ref="C574:D574"/>
    <mergeCell ref="I574:J574"/>
    <mergeCell ref="S574:T574"/>
    <mergeCell ref="S565:T565"/>
    <mergeCell ref="C566:D566"/>
    <mergeCell ref="I566:J566"/>
    <mergeCell ref="S566:T566"/>
    <mergeCell ref="C575:D575"/>
    <mergeCell ref="I575:J575"/>
    <mergeCell ref="S575:T575"/>
    <mergeCell ref="C571:D571"/>
    <mergeCell ref="I571:J571"/>
    <mergeCell ref="S571:T571"/>
    <mergeCell ref="S569:T569"/>
    <mergeCell ref="C570:D570"/>
    <mergeCell ref="I570:J570"/>
    <mergeCell ref="S570:T570"/>
    <mergeCell ref="C567:D567"/>
    <mergeCell ref="I567:J567"/>
    <mergeCell ref="S567:T567"/>
    <mergeCell ref="C568:D568"/>
    <mergeCell ref="I568:J568"/>
    <mergeCell ref="S568:T568"/>
    <mergeCell ref="G559:J559"/>
    <mergeCell ref="K559:K560"/>
    <mergeCell ref="L559:N559"/>
    <mergeCell ref="O559:Q559"/>
    <mergeCell ref="C569:D569"/>
    <mergeCell ref="I569:J569"/>
    <mergeCell ref="C565:D565"/>
    <mergeCell ref="I565:J565"/>
    <mergeCell ref="R559:T559"/>
    <mergeCell ref="C560:D560"/>
    <mergeCell ref="I560:J560"/>
    <mergeCell ref="S560:T560"/>
    <mergeCell ref="B561:T561"/>
    <mergeCell ref="C562:D562"/>
    <mergeCell ref="I562:J562"/>
    <mergeCell ref="S562:T562"/>
    <mergeCell ref="B559:B560"/>
    <mergeCell ref="C559:F559"/>
    <mergeCell ref="C563:D563"/>
    <mergeCell ref="I563:J563"/>
    <mergeCell ref="S563:T563"/>
    <mergeCell ref="C564:D564"/>
    <mergeCell ref="I564:J564"/>
    <mergeCell ref="S564:T564"/>
    <mergeCell ref="C550:D550"/>
    <mergeCell ref="I550:J550"/>
    <mergeCell ref="S550:T550"/>
    <mergeCell ref="C551:D551"/>
    <mergeCell ref="I551:J551"/>
    <mergeCell ref="S551:T551"/>
    <mergeCell ref="C552:D552"/>
    <mergeCell ref="I552:J552"/>
    <mergeCell ref="S552:T552"/>
    <mergeCell ref="C553:D553"/>
    <mergeCell ref="I553:J553"/>
    <mergeCell ref="S553:T553"/>
    <mergeCell ref="C554:D554"/>
    <mergeCell ref="I554:J554"/>
    <mergeCell ref="S554:T554"/>
    <mergeCell ref="B555:T555"/>
    <mergeCell ref="C556:D556"/>
    <mergeCell ref="I556:J556"/>
    <mergeCell ref="S556:T556"/>
    <mergeCell ref="C544:D544"/>
    <mergeCell ref="I544:J544"/>
    <mergeCell ref="S544:T544"/>
    <mergeCell ref="C545:D545"/>
    <mergeCell ref="I545:J545"/>
    <mergeCell ref="S545:T545"/>
    <mergeCell ref="C546:D546"/>
    <mergeCell ref="I546:J546"/>
    <mergeCell ref="S546:T546"/>
    <mergeCell ref="C547:D547"/>
    <mergeCell ref="I547:J547"/>
    <mergeCell ref="S547:T547"/>
    <mergeCell ref="C548:D548"/>
    <mergeCell ref="I548:J548"/>
    <mergeCell ref="S548:T548"/>
    <mergeCell ref="C549:D549"/>
    <mergeCell ref="I549:J549"/>
    <mergeCell ref="S549:T549"/>
    <mergeCell ref="C538:D538"/>
    <mergeCell ref="I538:J538"/>
    <mergeCell ref="S538:T538"/>
    <mergeCell ref="C539:D539"/>
    <mergeCell ref="I539:J539"/>
    <mergeCell ref="S539:T539"/>
    <mergeCell ref="C540:D540"/>
    <mergeCell ref="I540:J540"/>
    <mergeCell ref="S540:T540"/>
    <mergeCell ref="C541:D541"/>
    <mergeCell ref="I541:J541"/>
    <mergeCell ref="S541:T541"/>
    <mergeCell ref="C542:D542"/>
    <mergeCell ref="I542:J542"/>
    <mergeCell ref="S542:T542"/>
    <mergeCell ref="C543:D543"/>
    <mergeCell ref="I543:J543"/>
    <mergeCell ref="S543:T543"/>
    <mergeCell ref="C532:D532"/>
    <mergeCell ref="I532:J532"/>
    <mergeCell ref="S532:T532"/>
    <mergeCell ref="C533:D533"/>
    <mergeCell ref="I533:J533"/>
    <mergeCell ref="S533:T533"/>
    <mergeCell ref="C534:D534"/>
    <mergeCell ref="I534:J534"/>
    <mergeCell ref="S534:T534"/>
    <mergeCell ref="C535:D535"/>
    <mergeCell ref="I535:J535"/>
    <mergeCell ref="S535:T535"/>
    <mergeCell ref="C536:D536"/>
    <mergeCell ref="I536:J536"/>
    <mergeCell ref="S536:T536"/>
    <mergeCell ref="C537:D537"/>
    <mergeCell ref="I537:J537"/>
    <mergeCell ref="S537:T537"/>
    <mergeCell ref="C526:D526"/>
    <mergeCell ref="I526:J526"/>
    <mergeCell ref="S526:T526"/>
    <mergeCell ref="C527:D527"/>
    <mergeCell ref="I527:J527"/>
    <mergeCell ref="S527:T527"/>
    <mergeCell ref="C528:D528"/>
    <mergeCell ref="I528:J528"/>
    <mergeCell ref="S528:T528"/>
    <mergeCell ref="C529:D529"/>
    <mergeCell ref="I529:J529"/>
    <mergeCell ref="S529:T529"/>
    <mergeCell ref="C530:D530"/>
    <mergeCell ref="I530:J530"/>
    <mergeCell ref="S530:T530"/>
    <mergeCell ref="C531:D531"/>
    <mergeCell ref="I531:J531"/>
    <mergeCell ref="S531:T531"/>
    <mergeCell ref="C520:D520"/>
    <mergeCell ref="I520:J520"/>
    <mergeCell ref="S520:T520"/>
    <mergeCell ref="C521:D521"/>
    <mergeCell ref="I521:J521"/>
    <mergeCell ref="S521:T521"/>
    <mergeCell ref="C522:D522"/>
    <mergeCell ref="I522:J522"/>
    <mergeCell ref="S522:T522"/>
    <mergeCell ref="C523:D523"/>
    <mergeCell ref="I523:J523"/>
    <mergeCell ref="S523:T523"/>
    <mergeCell ref="C524:D524"/>
    <mergeCell ref="I524:J524"/>
    <mergeCell ref="S524:T524"/>
    <mergeCell ref="C525:D525"/>
    <mergeCell ref="I525:J525"/>
    <mergeCell ref="S525:T525"/>
    <mergeCell ref="C514:D514"/>
    <mergeCell ref="I514:J514"/>
    <mergeCell ref="S514:T514"/>
    <mergeCell ref="C515:D515"/>
    <mergeCell ref="I515:J515"/>
    <mergeCell ref="S515:T515"/>
    <mergeCell ref="C516:D516"/>
    <mergeCell ref="I516:J516"/>
    <mergeCell ref="S516:T516"/>
    <mergeCell ref="C517:D517"/>
    <mergeCell ref="I517:J517"/>
    <mergeCell ref="S517:T517"/>
    <mergeCell ref="C518:D518"/>
    <mergeCell ref="I518:J518"/>
    <mergeCell ref="S518:T518"/>
    <mergeCell ref="C519:D519"/>
    <mergeCell ref="I519:J519"/>
    <mergeCell ref="S519:T519"/>
    <mergeCell ref="C508:D508"/>
    <mergeCell ref="I508:J508"/>
    <mergeCell ref="S508:T508"/>
    <mergeCell ref="C509:D509"/>
    <mergeCell ref="I509:J509"/>
    <mergeCell ref="S509:T509"/>
    <mergeCell ref="C510:D510"/>
    <mergeCell ref="I510:J510"/>
    <mergeCell ref="S510:T510"/>
    <mergeCell ref="C511:D511"/>
    <mergeCell ref="I511:J511"/>
    <mergeCell ref="S511:T511"/>
    <mergeCell ref="C512:D512"/>
    <mergeCell ref="I512:J512"/>
    <mergeCell ref="S512:T512"/>
    <mergeCell ref="C513:D513"/>
    <mergeCell ref="I513:J513"/>
    <mergeCell ref="S513:T513"/>
    <mergeCell ref="C502:D502"/>
    <mergeCell ref="I502:J502"/>
    <mergeCell ref="S502:T502"/>
    <mergeCell ref="C503:D503"/>
    <mergeCell ref="I503:J503"/>
    <mergeCell ref="S503:T503"/>
    <mergeCell ref="C504:D504"/>
    <mergeCell ref="I504:J504"/>
    <mergeCell ref="S504:T504"/>
    <mergeCell ref="C505:D505"/>
    <mergeCell ref="I505:J505"/>
    <mergeCell ref="S505:T505"/>
    <mergeCell ref="C506:D506"/>
    <mergeCell ref="I506:J506"/>
    <mergeCell ref="S506:T506"/>
    <mergeCell ref="C507:D507"/>
    <mergeCell ref="I507:J507"/>
    <mergeCell ref="S507:T507"/>
    <mergeCell ref="C496:D496"/>
    <mergeCell ref="I496:J496"/>
    <mergeCell ref="S496:T496"/>
    <mergeCell ref="C497:D497"/>
    <mergeCell ref="I497:J497"/>
    <mergeCell ref="S497:T497"/>
    <mergeCell ref="C498:D498"/>
    <mergeCell ref="I498:J498"/>
    <mergeCell ref="S498:T498"/>
    <mergeCell ref="C499:D499"/>
    <mergeCell ref="I499:J499"/>
    <mergeCell ref="S499:T499"/>
    <mergeCell ref="C500:D500"/>
    <mergeCell ref="I500:J500"/>
    <mergeCell ref="S500:T500"/>
    <mergeCell ref="C501:D501"/>
    <mergeCell ref="I501:J501"/>
    <mergeCell ref="S501:T501"/>
    <mergeCell ref="C490:D490"/>
    <mergeCell ref="I490:J490"/>
    <mergeCell ref="S490:T490"/>
    <mergeCell ref="C491:D491"/>
    <mergeCell ref="I491:J491"/>
    <mergeCell ref="S491:T491"/>
    <mergeCell ref="C492:D492"/>
    <mergeCell ref="I492:J492"/>
    <mergeCell ref="S492:T492"/>
    <mergeCell ref="C493:D493"/>
    <mergeCell ref="I493:J493"/>
    <mergeCell ref="S493:T493"/>
    <mergeCell ref="C494:D494"/>
    <mergeCell ref="I494:J494"/>
    <mergeCell ref="S494:T494"/>
    <mergeCell ref="C495:D495"/>
    <mergeCell ref="I495:J495"/>
    <mergeCell ref="S495:T495"/>
    <mergeCell ref="C484:D484"/>
    <mergeCell ref="I484:J484"/>
    <mergeCell ref="S484:T484"/>
    <mergeCell ref="C485:D485"/>
    <mergeCell ref="I485:J485"/>
    <mergeCell ref="S485:T485"/>
    <mergeCell ref="C486:D486"/>
    <mergeCell ref="I486:J486"/>
    <mergeCell ref="S486:T486"/>
    <mergeCell ref="C487:D487"/>
    <mergeCell ref="I487:J487"/>
    <mergeCell ref="S487:T487"/>
    <mergeCell ref="C488:D488"/>
    <mergeCell ref="I488:J488"/>
    <mergeCell ref="S488:T488"/>
    <mergeCell ref="C489:D489"/>
    <mergeCell ref="I489:J489"/>
    <mergeCell ref="S489:T489"/>
    <mergeCell ref="C478:D478"/>
    <mergeCell ref="I478:J478"/>
    <mergeCell ref="S478:T478"/>
    <mergeCell ref="C479:D479"/>
    <mergeCell ref="I479:J479"/>
    <mergeCell ref="S479:T479"/>
    <mergeCell ref="C480:D480"/>
    <mergeCell ref="I480:J480"/>
    <mergeCell ref="S480:T480"/>
    <mergeCell ref="C481:D481"/>
    <mergeCell ref="I481:J481"/>
    <mergeCell ref="S481:T481"/>
    <mergeCell ref="C482:D482"/>
    <mergeCell ref="I482:J482"/>
    <mergeCell ref="S482:T482"/>
    <mergeCell ref="C483:D483"/>
    <mergeCell ref="I483:J483"/>
    <mergeCell ref="S483:T483"/>
    <mergeCell ref="C472:D472"/>
    <mergeCell ref="I472:J472"/>
    <mergeCell ref="S472:T472"/>
    <mergeCell ref="C473:D473"/>
    <mergeCell ref="I473:J473"/>
    <mergeCell ref="S473:T473"/>
    <mergeCell ref="C474:D474"/>
    <mergeCell ref="I474:J474"/>
    <mergeCell ref="S474:T474"/>
    <mergeCell ref="C475:D475"/>
    <mergeCell ref="I475:J475"/>
    <mergeCell ref="S475:T475"/>
    <mergeCell ref="C476:D476"/>
    <mergeCell ref="I476:J476"/>
    <mergeCell ref="S476:T476"/>
    <mergeCell ref="C477:D477"/>
    <mergeCell ref="I477:J477"/>
    <mergeCell ref="S477:T477"/>
    <mergeCell ref="C466:D466"/>
    <mergeCell ref="I466:J466"/>
    <mergeCell ref="S466:T466"/>
    <mergeCell ref="C467:D467"/>
    <mergeCell ref="I467:J467"/>
    <mergeCell ref="S467:T467"/>
    <mergeCell ref="C468:D468"/>
    <mergeCell ref="I468:J468"/>
    <mergeCell ref="S468:T468"/>
    <mergeCell ref="C469:D469"/>
    <mergeCell ref="I469:J469"/>
    <mergeCell ref="S469:T469"/>
    <mergeCell ref="C470:D470"/>
    <mergeCell ref="I470:J470"/>
    <mergeCell ref="S470:T470"/>
    <mergeCell ref="C471:D471"/>
    <mergeCell ref="I471:J471"/>
    <mergeCell ref="S471:T471"/>
    <mergeCell ref="C460:D460"/>
    <mergeCell ref="I460:J460"/>
    <mergeCell ref="S460:T460"/>
    <mergeCell ref="C461:D461"/>
    <mergeCell ref="I461:J461"/>
    <mergeCell ref="S461:T461"/>
    <mergeCell ref="C462:D462"/>
    <mergeCell ref="I462:J462"/>
    <mergeCell ref="S462:T462"/>
    <mergeCell ref="C463:D463"/>
    <mergeCell ref="I463:J463"/>
    <mergeCell ref="S463:T463"/>
    <mergeCell ref="C464:D464"/>
    <mergeCell ref="I464:J464"/>
    <mergeCell ref="S464:T464"/>
    <mergeCell ref="C465:D465"/>
    <mergeCell ref="I465:J465"/>
    <mergeCell ref="S465:T465"/>
    <mergeCell ref="C454:D454"/>
    <mergeCell ref="I454:J454"/>
    <mergeCell ref="S454:T454"/>
    <mergeCell ref="C455:D455"/>
    <mergeCell ref="I455:J455"/>
    <mergeCell ref="S455:T455"/>
    <mergeCell ref="C456:D456"/>
    <mergeCell ref="I456:J456"/>
    <mergeCell ref="S456:T456"/>
    <mergeCell ref="C457:D457"/>
    <mergeCell ref="I457:J457"/>
    <mergeCell ref="S457:T457"/>
    <mergeCell ref="C458:D458"/>
    <mergeCell ref="I458:J458"/>
    <mergeCell ref="S458:T458"/>
    <mergeCell ref="C459:D459"/>
    <mergeCell ref="I459:J459"/>
    <mergeCell ref="S459:T459"/>
    <mergeCell ref="C448:D448"/>
    <mergeCell ref="I448:J448"/>
    <mergeCell ref="S448:T448"/>
    <mergeCell ref="C449:D449"/>
    <mergeCell ref="I449:J449"/>
    <mergeCell ref="S449:T449"/>
    <mergeCell ref="C450:D450"/>
    <mergeCell ref="I450:J450"/>
    <mergeCell ref="S450:T450"/>
    <mergeCell ref="C451:D451"/>
    <mergeCell ref="I451:J451"/>
    <mergeCell ref="S451:T451"/>
    <mergeCell ref="C452:D452"/>
    <mergeCell ref="I452:J452"/>
    <mergeCell ref="S452:T452"/>
    <mergeCell ref="C453:D453"/>
    <mergeCell ref="I453:J453"/>
    <mergeCell ref="S453:T453"/>
    <mergeCell ref="C442:D442"/>
    <mergeCell ref="I442:J442"/>
    <mergeCell ref="S442:T442"/>
    <mergeCell ref="C443:D443"/>
    <mergeCell ref="I443:J443"/>
    <mergeCell ref="S443:T443"/>
    <mergeCell ref="C444:D444"/>
    <mergeCell ref="I444:J444"/>
    <mergeCell ref="S444:T444"/>
    <mergeCell ref="C445:D445"/>
    <mergeCell ref="I445:J445"/>
    <mergeCell ref="S445:T445"/>
    <mergeCell ref="C446:D446"/>
    <mergeCell ref="I446:J446"/>
    <mergeCell ref="S446:T446"/>
    <mergeCell ref="C447:D447"/>
    <mergeCell ref="I447:J447"/>
    <mergeCell ref="S447:T447"/>
    <mergeCell ref="C436:D436"/>
    <mergeCell ref="I436:J436"/>
    <mergeCell ref="S436:T436"/>
    <mergeCell ref="C437:D437"/>
    <mergeCell ref="I437:J437"/>
    <mergeCell ref="S437:T437"/>
    <mergeCell ref="C438:D438"/>
    <mergeCell ref="I438:J438"/>
    <mergeCell ref="S438:T438"/>
    <mergeCell ref="C439:D439"/>
    <mergeCell ref="I439:J439"/>
    <mergeCell ref="S439:T439"/>
    <mergeCell ref="C440:D440"/>
    <mergeCell ref="I440:J440"/>
    <mergeCell ref="S440:T440"/>
    <mergeCell ref="C441:D441"/>
    <mergeCell ref="I441:J441"/>
    <mergeCell ref="S441:T441"/>
    <mergeCell ref="C430:D430"/>
    <mergeCell ref="I430:J430"/>
    <mergeCell ref="S430:T430"/>
    <mergeCell ref="C431:D431"/>
    <mergeCell ref="I431:J431"/>
    <mergeCell ref="S431:T431"/>
    <mergeCell ref="C432:D432"/>
    <mergeCell ref="I432:J432"/>
    <mergeCell ref="S432:T432"/>
    <mergeCell ref="C433:D433"/>
    <mergeCell ref="I433:J433"/>
    <mergeCell ref="S433:T433"/>
    <mergeCell ref="C434:D434"/>
    <mergeCell ref="I434:J434"/>
    <mergeCell ref="S434:T434"/>
    <mergeCell ref="C435:D435"/>
    <mergeCell ref="I435:J435"/>
    <mergeCell ref="S435:T435"/>
    <mergeCell ref="C424:D424"/>
    <mergeCell ref="I424:J424"/>
    <mergeCell ref="S424:T424"/>
    <mergeCell ref="C425:D425"/>
    <mergeCell ref="I425:J425"/>
    <mergeCell ref="S425:T425"/>
    <mergeCell ref="C426:D426"/>
    <mergeCell ref="I426:J426"/>
    <mergeCell ref="S426:T426"/>
    <mergeCell ref="C427:D427"/>
    <mergeCell ref="I427:J427"/>
    <mergeCell ref="S427:T427"/>
    <mergeCell ref="C428:D428"/>
    <mergeCell ref="I428:J428"/>
    <mergeCell ref="S428:T428"/>
    <mergeCell ref="C429:D429"/>
    <mergeCell ref="I429:J429"/>
    <mergeCell ref="S429:T429"/>
    <mergeCell ref="C418:D418"/>
    <mergeCell ref="I418:J418"/>
    <mergeCell ref="S418:T418"/>
    <mergeCell ref="C419:D419"/>
    <mergeCell ref="I419:J419"/>
    <mergeCell ref="S419:T419"/>
    <mergeCell ref="C420:D420"/>
    <mergeCell ref="I420:J420"/>
    <mergeCell ref="S420:T420"/>
    <mergeCell ref="C421:D421"/>
    <mergeCell ref="I421:J421"/>
    <mergeCell ref="S421:T421"/>
    <mergeCell ref="C422:D422"/>
    <mergeCell ref="I422:J422"/>
    <mergeCell ref="S422:T422"/>
    <mergeCell ref="C423:D423"/>
    <mergeCell ref="I423:J423"/>
    <mergeCell ref="S423:T423"/>
    <mergeCell ref="C412:D412"/>
    <mergeCell ref="I412:J412"/>
    <mergeCell ref="S412:T412"/>
    <mergeCell ref="C413:D413"/>
    <mergeCell ref="I413:J413"/>
    <mergeCell ref="S413:T413"/>
    <mergeCell ref="C414:D414"/>
    <mergeCell ref="I414:J414"/>
    <mergeCell ref="S414:T414"/>
    <mergeCell ref="C415:D415"/>
    <mergeCell ref="I415:J415"/>
    <mergeCell ref="S415:T415"/>
    <mergeCell ref="C416:D416"/>
    <mergeCell ref="I416:J416"/>
    <mergeCell ref="S416:T416"/>
    <mergeCell ref="C417:D417"/>
    <mergeCell ref="I417:J417"/>
    <mergeCell ref="S417:T417"/>
    <mergeCell ref="C406:D406"/>
    <mergeCell ref="I406:J406"/>
    <mergeCell ref="S406:T406"/>
    <mergeCell ref="C407:D407"/>
    <mergeCell ref="I407:J407"/>
    <mergeCell ref="S407:T407"/>
    <mergeCell ref="C408:D408"/>
    <mergeCell ref="I408:J408"/>
    <mergeCell ref="S408:T408"/>
    <mergeCell ref="C409:D409"/>
    <mergeCell ref="I409:J409"/>
    <mergeCell ref="S409:T409"/>
    <mergeCell ref="C410:D410"/>
    <mergeCell ref="I410:J410"/>
    <mergeCell ref="S410:T410"/>
    <mergeCell ref="C411:D411"/>
    <mergeCell ref="I411:J411"/>
    <mergeCell ref="S411:T411"/>
    <mergeCell ref="C400:D400"/>
    <mergeCell ref="I400:J400"/>
    <mergeCell ref="S400:T400"/>
    <mergeCell ref="C401:D401"/>
    <mergeCell ref="I401:J401"/>
    <mergeCell ref="S401:T401"/>
    <mergeCell ref="C402:D402"/>
    <mergeCell ref="I402:J402"/>
    <mergeCell ref="S402:T402"/>
    <mergeCell ref="C403:D403"/>
    <mergeCell ref="I403:J403"/>
    <mergeCell ref="S403:T403"/>
    <mergeCell ref="C404:D404"/>
    <mergeCell ref="I404:J404"/>
    <mergeCell ref="S404:T404"/>
    <mergeCell ref="C405:D405"/>
    <mergeCell ref="I405:J405"/>
    <mergeCell ref="S405:T405"/>
    <mergeCell ref="C394:D394"/>
    <mergeCell ref="I394:J394"/>
    <mergeCell ref="S394:T394"/>
    <mergeCell ref="C395:D395"/>
    <mergeCell ref="I395:J395"/>
    <mergeCell ref="S395:T395"/>
    <mergeCell ref="C396:D396"/>
    <mergeCell ref="I396:J396"/>
    <mergeCell ref="S396:T396"/>
    <mergeCell ref="C397:D397"/>
    <mergeCell ref="I397:J397"/>
    <mergeCell ref="S397:T397"/>
    <mergeCell ref="C398:D398"/>
    <mergeCell ref="I398:J398"/>
    <mergeCell ref="S398:T398"/>
    <mergeCell ref="C399:D399"/>
    <mergeCell ref="I399:J399"/>
    <mergeCell ref="S399:T399"/>
    <mergeCell ref="C388:D388"/>
    <mergeCell ref="I388:J388"/>
    <mergeCell ref="S388:T388"/>
    <mergeCell ref="C389:D389"/>
    <mergeCell ref="I389:J389"/>
    <mergeCell ref="S389:T389"/>
    <mergeCell ref="C390:D390"/>
    <mergeCell ref="I390:J390"/>
    <mergeCell ref="S390:T390"/>
    <mergeCell ref="C391:D391"/>
    <mergeCell ref="I391:J391"/>
    <mergeCell ref="S391:T391"/>
    <mergeCell ref="C392:D392"/>
    <mergeCell ref="I392:J392"/>
    <mergeCell ref="S392:T392"/>
    <mergeCell ref="C393:D393"/>
    <mergeCell ref="I393:J393"/>
    <mergeCell ref="S393:T393"/>
    <mergeCell ref="C382:D382"/>
    <mergeCell ref="I382:J382"/>
    <mergeCell ref="S382:T382"/>
    <mergeCell ref="C383:D383"/>
    <mergeCell ref="I383:J383"/>
    <mergeCell ref="S383:T383"/>
    <mergeCell ref="C384:D384"/>
    <mergeCell ref="I384:J384"/>
    <mergeCell ref="S384:T384"/>
    <mergeCell ref="C385:D385"/>
    <mergeCell ref="I385:J385"/>
    <mergeCell ref="S385:T385"/>
    <mergeCell ref="C386:D386"/>
    <mergeCell ref="I386:J386"/>
    <mergeCell ref="S386:T386"/>
    <mergeCell ref="C387:D387"/>
    <mergeCell ref="I387:J387"/>
    <mergeCell ref="S387:T387"/>
    <mergeCell ref="C376:D376"/>
    <mergeCell ref="I376:J376"/>
    <mergeCell ref="S376:T376"/>
    <mergeCell ref="C377:D377"/>
    <mergeCell ref="I377:J377"/>
    <mergeCell ref="S377:T377"/>
    <mergeCell ref="C378:D378"/>
    <mergeCell ref="I378:J378"/>
    <mergeCell ref="S378:T378"/>
    <mergeCell ref="C379:D379"/>
    <mergeCell ref="I379:J379"/>
    <mergeCell ref="S379:T379"/>
    <mergeCell ref="C380:D380"/>
    <mergeCell ref="I380:J380"/>
    <mergeCell ref="S380:T380"/>
    <mergeCell ref="C381:D381"/>
    <mergeCell ref="I381:J381"/>
    <mergeCell ref="S381:T381"/>
    <mergeCell ref="C370:D370"/>
    <mergeCell ref="I370:J370"/>
    <mergeCell ref="S370:T370"/>
    <mergeCell ref="C371:D371"/>
    <mergeCell ref="I371:J371"/>
    <mergeCell ref="S371:T371"/>
    <mergeCell ref="C372:D372"/>
    <mergeCell ref="I372:J372"/>
    <mergeCell ref="S372:T372"/>
    <mergeCell ref="C373:D373"/>
    <mergeCell ref="I373:J373"/>
    <mergeCell ref="S373:T373"/>
    <mergeCell ref="C374:D374"/>
    <mergeCell ref="I374:J374"/>
    <mergeCell ref="S374:T374"/>
    <mergeCell ref="C375:D375"/>
    <mergeCell ref="I375:J375"/>
    <mergeCell ref="S375:T375"/>
    <mergeCell ref="C364:D364"/>
    <mergeCell ref="I364:J364"/>
    <mergeCell ref="S364:T364"/>
    <mergeCell ref="C365:D365"/>
    <mergeCell ref="I365:J365"/>
    <mergeCell ref="S365:T365"/>
    <mergeCell ref="C366:D366"/>
    <mergeCell ref="I366:J366"/>
    <mergeCell ref="S366:T366"/>
    <mergeCell ref="C367:D367"/>
    <mergeCell ref="I367:J367"/>
    <mergeCell ref="S367:T367"/>
    <mergeCell ref="C368:D368"/>
    <mergeCell ref="I368:J368"/>
    <mergeCell ref="S368:T368"/>
    <mergeCell ref="C369:D369"/>
    <mergeCell ref="I369:J369"/>
    <mergeCell ref="S369:T369"/>
    <mergeCell ref="C358:D358"/>
    <mergeCell ref="I358:J358"/>
    <mergeCell ref="S358:T358"/>
    <mergeCell ref="C359:D359"/>
    <mergeCell ref="I359:J359"/>
    <mergeCell ref="S359:T359"/>
    <mergeCell ref="C360:D360"/>
    <mergeCell ref="I360:J360"/>
    <mergeCell ref="S360:T360"/>
    <mergeCell ref="C361:D361"/>
    <mergeCell ref="I361:J361"/>
    <mergeCell ref="S361:T361"/>
    <mergeCell ref="C362:D362"/>
    <mergeCell ref="I362:J362"/>
    <mergeCell ref="S362:T362"/>
    <mergeCell ref="C363:D363"/>
    <mergeCell ref="I363:J363"/>
    <mergeCell ref="S363:T363"/>
    <mergeCell ref="C352:D352"/>
    <mergeCell ref="I352:J352"/>
    <mergeCell ref="S352:T352"/>
    <mergeCell ref="C353:D353"/>
    <mergeCell ref="I353:J353"/>
    <mergeCell ref="S353:T353"/>
    <mergeCell ref="C354:D354"/>
    <mergeCell ref="I354:J354"/>
    <mergeCell ref="S354:T354"/>
    <mergeCell ref="C355:D355"/>
    <mergeCell ref="I355:J355"/>
    <mergeCell ref="S355:T355"/>
    <mergeCell ref="C356:D356"/>
    <mergeCell ref="I356:J356"/>
    <mergeCell ref="S356:T356"/>
    <mergeCell ref="C357:D357"/>
    <mergeCell ref="I357:J357"/>
    <mergeCell ref="S357:T357"/>
    <mergeCell ref="C346:D346"/>
    <mergeCell ref="I346:J346"/>
    <mergeCell ref="S346:T346"/>
    <mergeCell ref="C347:D347"/>
    <mergeCell ref="I347:J347"/>
    <mergeCell ref="S347:T347"/>
    <mergeCell ref="C348:D348"/>
    <mergeCell ref="I348:J348"/>
    <mergeCell ref="S348:T348"/>
    <mergeCell ref="C349:D349"/>
    <mergeCell ref="I349:J349"/>
    <mergeCell ref="S349:T349"/>
    <mergeCell ref="C350:D350"/>
    <mergeCell ref="I350:J350"/>
    <mergeCell ref="S350:T350"/>
    <mergeCell ref="C351:D351"/>
    <mergeCell ref="I351:J351"/>
    <mergeCell ref="S351:T351"/>
    <mergeCell ref="C340:D340"/>
    <mergeCell ref="I340:J340"/>
    <mergeCell ref="S340:T340"/>
    <mergeCell ref="C341:D341"/>
    <mergeCell ref="I341:J341"/>
    <mergeCell ref="S341:T341"/>
    <mergeCell ref="C342:D342"/>
    <mergeCell ref="I342:J342"/>
    <mergeCell ref="S342:T342"/>
    <mergeCell ref="C343:D343"/>
    <mergeCell ref="I343:J343"/>
    <mergeCell ref="S343:T343"/>
    <mergeCell ref="C344:D344"/>
    <mergeCell ref="I344:J344"/>
    <mergeCell ref="S344:T344"/>
    <mergeCell ref="C345:D345"/>
    <mergeCell ref="I345:J345"/>
    <mergeCell ref="S345:T345"/>
    <mergeCell ref="C334:D334"/>
    <mergeCell ref="I334:J334"/>
    <mergeCell ref="S334:T334"/>
    <mergeCell ref="C335:D335"/>
    <mergeCell ref="I335:J335"/>
    <mergeCell ref="S335:T335"/>
    <mergeCell ref="C336:D336"/>
    <mergeCell ref="I336:J336"/>
    <mergeCell ref="S336:T336"/>
    <mergeCell ref="C337:D337"/>
    <mergeCell ref="I337:J337"/>
    <mergeCell ref="S337:T337"/>
    <mergeCell ref="C338:D338"/>
    <mergeCell ref="I338:J338"/>
    <mergeCell ref="S338:T338"/>
    <mergeCell ref="C339:D339"/>
    <mergeCell ref="I339:J339"/>
    <mergeCell ref="S339:T339"/>
    <mergeCell ref="C328:D328"/>
    <mergeCell ref="I328:J328"/>
    <mergeCell ref="S328:T328"/>
    <mergeCell ref="C329:D329"/>
    <mergeCell ref="I329:J329"/>
    <mergeCell ref="S329:T329"/>
    <mergeCell ref="C330:D330"/>
    <mergeCell ref="I330:J330"/>
    <mergeCell ref="S330:T330"/>
    <mergeCell ref="C331:D331"/>
    <mergeCell ref="I331:J331"/>
    <mergeCell ref="S331:T331"/>
    <mergeCell ref="C332:D332"/>
    <mergeCell ref="I332:J332"/>
    <mergeCell ref="S332:T332"/>
    <mergeCell ref="C333:D333"/>
    <mergeCell ref="I333:J333"/>
    <mergeCell ref="S333:T333"/>
    <mergeCell ref="C322:D322"/>
    <mergeCell ref="I322:J322"/>
    <mergeCell ref="S322:T322"/>
    <mergeCell ref="C323:D323"/>
    <mergeCell ref="I323:J323"/>
    <mergeCell ref="S323:T323"/>
    <mergeCell ref="C324:D324"/>
    <mergeCell ref="I324:J324"/>
    <mergeCell ref="S324:T324"/>
    <mergeCell ref="C325:D325"/>
    <mergeCell ref="I325:J325"/>
    <mergeCell ref="S325:T325"/>
    <mergeCell ref="C326:D326"/>
    <mergeCell ref="I326:J326"/>
    <mergeCell ref="S326:T326"/>
    <mergeCell ref="C327:D327"/>
    <mergeCell ref="I327:J327"/>
    <mergeCell ref="S327:T327"/>
    <mergeCell ref="C316:D316"/>
    <mergeCell ref="I316:J316"/>
    <mergeCell ref="S316:T316"/>
    <mergeCell ref="C317:D317"/>
    <mergeCell ref="I317:J317"/>
    <mergeCell ref="S317:T317"/>
    <mergeCell ref="C318:D318"/>
    <mergeCell ref="I318:J318"/>
    <mergeCell ref="S318:T318"/>
    <mergeCell ref="C319:D319"/>
    <mergeCell ref="I319:J319"/>
    <mergeCell ref="S319:T319"/>
    <mergeCell ref="C320:D320"/>
    <mergeCell ref="I320:J320"/>
    <mergeCell ref="S320:T320"/>
    <mergeCell ref="C321:D321"/>
    <mergeCell ref="I321:J321"/>
    <mergeCell ref="S321:T321"/>
    <mergeCell ref="C310:D310"/>
    <mergeCell ref="I310:J310"/>
    <mergeCell ref="S310:T310"/>
    <mergeCell ref="C311:D311"/>
    <mergeCell ref="I311:J311"/>
    <mergeCell ref="S311:T311"/>
    <mergeCell ref="C312:D312"/>
    <mergeCell ref="I312:J312"/>
    <mergeCell ref="S312:T312"/>
    <mergeCell ref="C313:D313"/>
    <mergeCell ref="I313:J313"/>
    <mergeCell ref="S313:T313"/>
    <mergeCell ref="C314:D314"/>
    <mergeCell ref="I314:J314"/>
    <mergeCell ref="S314:T314"/>
    <mergeCell ref="C315:D315"/>
    <mergeCell ref="I315:J315"/>
    <mergeCell ref="S315:T315"/>
    <mergeCell ref="C304:D304"/>
    <mergeCell ref="I304:J304"/>
    <mergeCell ref="S304:T304"/>
    <mergeCell ref="C305:D305"/>
    <mergeCell ref="I305:J305"/>
    <mergeCell ref="S305:T305"/>
    <mergeCell ref="C306:D306"/>
    <mergeCell ref="I306:J306"/>
    <mergeCell ref="S306:T306"/>
    <mergeCell ref="C307:D307"/>
    <mergeCell ref="I307:J307"/>
    <mergeCell ref="S307:T307"/>
    <mergeCell ref="C308:D308"/>
    <mergeCell ref="I308:J308"/>
    <mergeCell ref="S308:T308"/>
    <mergeCell ref="C309:D309"/>
    <mergeCell ref="I309:J309"/>
    <mergeCell ref="S309:T309"/>
    <mergeCell ref="C298:D298"/>
    <mergeCell ref="I298:J298"/>
    <mergeCell ref="S298:T298"/>
    <mergeCell ref="C299:D299"/>
    <mergeCell ref="I299:J299"/>
    <mergeCell ref="S299:T299"/>
    <mergeCell ref="C300:D300"/>
    <mergeCell ref="I300:J300"/>
    <mergeCell ref="S300:T300"/>
    <mergeCell ref="C301:D301"/>
    <mergeCell ref="I301:J301"/>
    <mergeCell ref="S301:T301"/>
    <mergeCell ref="C302:D302"/>
    <mergeCell ref="I302:J302"/>
    <mergeCell ref="S302:T302"/>
    <mergeCell ref="C303:D303"/>
    <mergeCell ref="I303:J303"/>
    <mergeCell ref="S303:T303"/>
    <mergeCell ref="C292:D292"/>
    <mergeCell ref="I292:J292"/>
    <mergeCell ref="S292:T292"/>
    <mergeCell ref="C293:D293"/>
    <mergeCell ref="I293:J293"/>
    <mergeCell ref="S293:T293"/>
    <mergeCell ref="C294:D294"/>
    <mergeCell ref="I294:J294"/>
    <mergeCell ref="S294:T294"/>
    <mergeCell ref="C295:D295"/>
    <mergeCell ref="I295:J295"/>
    <mergeCell ref="S295:T295"/>
    <mergeCell ref="C296:D296"/>
    <mergeCell ref="I296:J296"/>
    <mergeCell ref="S296:T296"/>
    <mergeCell ref="C297:D297"/>
    <mergeCell ref="I297:J297"/>
    <mergeCell ref="S297:T297"/>
    <mergeCell ref="C286:D286"/>
    <mergeCell ref="I286:J286"/>
    <mergeCell ref="S286:T286"/>
    <mergeCell ref="C287:D287"/>
    <mergeCell ref="I287:J287"/>
    <mergeCell ref="S287:T287"/>
    <mergeCell ref="C288:D288"/>
    <mergeCell ref="I288:J288"/>
    <mergeCell ref="S288:T288"/>
    <mergeCell ref="C289:D289"/>
    <mergeCell ref="I289:J289"/>
    <mergeCell ref="S289:T289"/>
    <mergeCell ref="C290:D290"/>
    <mergeCell ref="I290:J290"/>
    <mergeCell ref="S290:T290"/>
    <mergeCell ref="C291:D291"/>
    <mergeCell ref="I291:J291"/>
    <mergeCell ref="S291:T291"/>
    <mergeCell ref="C280:D280"/>
    <mergeCell ref="I280:J280"/>
    <mergeCell ref="S280:T280"/>
    <mergeCell ref="C281:D281"/>
    <mergeCell ref="I281:J281"/>
    <mergeCell ref="S281:T281"/>
    <mergeCell ref="C282:D282"/>
    <mergeCell ref="I282:J282"/>
    <mergeCell ref="S282:T282"/>
    <mergeCell ref="C283:D283"/>
    <mergeCell ref="I283:J283"/>
    <mergeCell ref="S283:T283"/>
    <mergeCell ref="C284:D284"/>
    <mergeCell ref="I284:J284"/>
    <mergeCell ref="S284:T284"/>
    <mergeCell ref="C285:D285"/>
    <mergeCell ref="I285:J285"/>
    <mergeCell ref="S285:T285"/>
    <mergeCell ref="C274:D274"/>
    <mergeCell ref="I274:J274"/>
    <mergeCell ref="S274:T274"/>
    <mergeCell ref="C275:D275"/>
    <mergeCell ref="I275:J275"/>
    <mergeCell ref="S275:T275"/>
    <mergeCell ref="C276:D276"/>
    <mergeCell ref="I276:J276"/>
    <mergeCell ref="S276:T276"/>
    <mergeCell ref="C277:D277"/>
    <mergeCell ref="I277:J277"/>
    <mergeCell ref="S277:T277"/>
    <mergeCell ref="C278:D278"/>
    <mergeCell ref="I278:J278"/>
    <mergeCell ref="S278:T278"/>
    <mergeCell ref="C279:D279"/>
    <mergeCell ref="I279:J279"/>
    <mergeCell ref="S279:T279"/>
    <mergeCell ref="C268:D268"/>
    <mergeCell ref="I268:J268"/>
    <mergeCell ref="S268:T268"/>
    <mergeCell ref="C269:D269"/>
    <mergeCell ref="I269:J269"/>
    <mergeCell ref="S269:T269"/>
    <mergeCell ref="C270:D270"/>
    <mergeCell ref="I270:J270"/>
    <mergeCell ref="S270:T270"/>
    <mergeCell ref="C271:D271"/>
    <mergeCell ref="I271:J271"/>
    <mergeCell ref="S271:T271"/>
    <mergeCell ref="C272:D272"/>
    <mergeCell ref="I272:J272"/>
    <mergeCell ref="S272:T272"/>
    <mergeCell ref="C273:D273"/>
    <mergeCell ref="I273:J273"/>
    <mergeCell ref="S273:T273"/>
    <mergeCell ref="C262:D262"/>
    <mergeCell ref="I262:J262"/>
    <mergeCell ref="S262:T262"/>
    <mergeCell ref="C263:D263"/>
    <mergeCell ref="I263:J263"/>
    <mergeCell ref="S263:T263"/>
    <mergeCell ref="C264:D264"/>
    <mergeCell ref="I264:J264"/>
    <mergeCell ref="S264:T264"/>
    <mergeCell ref="C265:D265"/>
    <mergeCell ref="I265:J265"/>
    <mergeCell ref="S265:T265"/>
    <mergeCell ref="C266:D266"/>
    <mergeCell ref="I266:J266"/>
    <mergeCell ref="S266:T266"/>
    <mergeCell ref="C267:D267"/>
    <mergeCell ref="I267:J267"/>
    <mergeCell ref="S267:T267"/>
    <mergeCell ref="C256:D256"/>
    <mergeCell ref="I256:J256"/>
    <mergeCell ref="S256:T256"/>
    <mergeCell ref="C257:D257"/>
    <mergeCell ref="I257:J257"/>
    <mergeCell ref="S257:T257"/>
    <mergeCell ref="C258:D258"/>
    <mergeCell ref="I258:J258"/>
    <mergeCell ref="S258:T258"/>
    <mergeCell ref="C259:D259"/>
    <mergeCell ref="I259:J259"/>
    <mergeCell ref="S259:T259"/>
    <mergeCell ref="C260:D260"/>
    <mergeCell ref="I260:J260"/>
    <mergeCell ref="S260:T260"/>
    <mergeCell ref="C261:D261"/>
    <mergeCell ref="I261:J261"/>
    <mergeCell ref="S261:T261"/>
    <mergeCell ref="C250:D250"/>
    <mergeCell ref="I250:J250"/>
    <mergeCell ref="S250:T250"/>
    <mergeCell ref="C251:D251"/>
    <mergeCell ref="I251:J251"/>
    <mergeCell ref="S251:T251"/>
    <mergeCell ref="C252:D252"/>
    <mergeCell ref="I252:J252"/>
    <mergeCell ref="S252:T252"/>
    <mergeCell ref="C253:D253"/>
    <mergeCell ref="I253:J253"/>
    <mergeCell ref="S253:T253"/>
    <mergeCell ref="C254:D254"/>
    <mergeCell ref="I254:J254"/>
    <mergeCell ref="S254:T254"/>
    <mergeCell ref="C255:D255"/>
    <mergeCell ref="I255:J255"/>
    <mergeCell ref="S255:T255"/>
    <mergeCell ref="C244:D244"/>
    <mergeCell ref="I244:J244"/>
    <mergeCell ref="S244:T244"/>
    <mergeCell ref="C245:D245"/>
    <mergeCell ref="I245:J245"/>
    <mergeCell ref="S245:T245"/>
    <mergeCell ref="C246:D246"/>
    <mergeCell ref="I246:J246"/>
    <mergeCell ref="S246:T246"/>
    <mergeCell ref="C247:D247"/>
    <mergeCell ref="I247:J247"/>
    <mergeCell ref="S247:T247"/>
    <mergeCell ref="C248:D248"/>
    <mergeCell ref="I248:J248"/>
    <mergeCell ref="S248:T248"/>
    <mergeCell ref="C249:D249"/>
    <mergeCell ref="I249:J249"/>
    <mergeCell ref="S249:T249"/>
    <mergeCell ref="C238:D238"/>
    <mergeCell ref="I238:J238"/>
    <mergeCell ref="S238:T238"/>
    <mergeCell ref="C239:D239"/>
    <mergeCell ref="I239:J239"/>
    <mergeCell ref="S239:T239"/>
    <mergeCell ref="C240:D240"/>
    <mergeCell ref="I240:J240"/>
    <mergeCell ref="S240:T240"/>
    <mergeCell ref="C241:D241"/>
    <mergeCell ref="I241:J241"/>
    <mergeCell ref="S241:T241"/>
    <mergeCell ref="C242:D242"/>
    <mergeCell ref="I242:J242"/>
    <mergeCell ref="S242:T242"/>
    <mergeCell ref="C243:D243"/>
    <mergeCell ref="I243:J243"/>
    <mergeCell ref="S243:T243"/>
    <mergeCell ref="C232:D232"/>
    <mergeCell ref="I232:J232"/>
    <mergeCell ref="S232:T232"/>
    <mergeCell ref="C233:D233"/>
    <mergeCell ref="I233:J233"/>
    <mergeCell ref="S233:T233"/>
    <mergeCell ref="C234:D234"/>
    <mergeCell ref="I234:J234"/>
    <mergeCell ref="S234:T234"/>
    <mergeCell ref="C235:D235"/>
    <mergeCell ref="I235:J235"/>
    <mergeCell ref="S235:T235"/>
    <mergeCell ref="C236:D236"/>
    <mergeCell ref="I236:J236"/>
    <mergeCell ref="S236:T236"/>
    <mergeCell ref="C237:D237"/>
    <mergeCell ref="I237:J237"/>
    <mergeCell ref="S237:T237"/>
    <mergeCell ref="C226:D226"/>
    <mergeCell ref="I226:J226"/>
    <mergeCell ref="S226:T226"/>
    <mergeCell ref="C227:D227"/>
    <mergeCell ref="I227:J227"/>
    <mergeCell ref="S227:T227"/>
    <mergeCell ref="C228:D228"/>
    <mergeCell ref="I228:J228"/>
    <mergeCell ref="S228:T228"/>
    <mergeCell ref="C229:D229"/>
    <mergeCell ref="I229:J229"/>
    <mergeCell ref="S229:T229"/>
    <mergeCell ref="C230:D230"/>
    <mergeCell ref="I230:J230"/>
    <mergeCell ref="S230:T230"/>
    <mergeCell ref="C231:D231"/>
    <mergeCell ref="I231:J231"/>
    <mergeCell ref="S231:T231"/>
    <mergeCell ref="C220:D220"/>
    <mergeCell ref="I220:J220"/>
    <mergeCell ref="S220:T220"/>
    <mergeCell ref="C221:D221"/>
    <mergeCell ref="I221:J221"/>
    <mergeCell ref="S221:T221"/>
    <mergeCell ref="C222:D222"/>
    <mergeCell ref="I222:J222"/>
    <mergeCell ref="S222:T222"/>
    <mergeCell ref="C223:D223"/>
    <mergeCell ref="I223:J223"/>
    <mergeCell ref="S223:T223"/>
    <mergeCell ref="C224:D224"/>
    <mergeCell ref="I224:J224"/>
    <mergeCell ref="S224:T224"/>
    <mergeCell ref="C225:D225"/>
    <mergeCell ref="I225:J225"/>
    <mergeCell ref="S225:T225"/>
    <mergeCell ref="C214:D214"/>
    <mergeCell ref="I214:J214"/>
    <mergeCell ref="S214:T214"/>
    <mergeCell ref="C215:D215"/>
    <mergeCell ref="I215:J215"/>
    <mergeCell ref="S215:T215"/>
    <mergeCell ref="C216:D216"/>
    <mergeCell ref="I216:J216"/>
    <mergeCell ref="S216:T216"/>
    <mergeCell ref="C217:D217"/>
    <mergeCell ref="I217:J217"/>
    <mergeCell ref="S217:T217"/>
    <mergeCell ref="C218:D218"/>
    <mergeCell ref="I218:J218"/>
    <mergeCell ref="S218:T218"/>
    <mergeCell ref="C219:D219"/>
    <mergeCell ref="I219:J219"/>
    <mergeCell ref="S219:T219"/>
    <mergeCell ref="C208:D208"/>
    <mergeCell ref="I208:J208"/>
    <mergeCell ref="S208:T208"/>
    <mergeCell ref="C209:D209"/>
    <mergeCell ref="I209:J209"/>
    <mergeCell ref="S209:T209"/>
    <mergeCell ref="C210:D210"/>
    <mergeCell ref="I210:J210"/>
    <mergeCell ref="S210:T210"/>
    <mergeCell ref="C211:D211"/>
    <mergeCell ref="I211:J211"/>
    <mergeCell ref="S211:T211"/>
    <mergeCell ref="C212:D212"/>
    <mergeCell ref="I212:J212"/>
    <mergeCell ref="S212:T212"/>
    <mergeCell ref="C213:D213"/>
    <mergeCell ref="I213:J213"/>
    <mergeCell ref="S213:T213"/>
    <mergeCell ref="C202:D202"/>
    <mergeCell ref="I202:J202"/>
    <mergeCell ref="S202:T202"/>
    <mergeCell ref="C203:D203"/>
    <mergeCell ref="I203:J203"/>
    <mergeCell ref="S203:T203"/>
    <mergeCell ref="C204:D204"/>
    <mergeCell ref="I204:J204"/>
    <mergeCell ref="S204:T204"/>
    <mergeCell ref="C205:D205"/>
    <mergeCell ref="I205:J205"/>
    <mergeCell ref="S205:T205"/>
    <mergeCell ref="C206:D206"/>
    <mergeCell ref="I206:J206"/>
    <mergeCell ref="S206:T206"/>
    <mergeCell ref="C207:D207"/>
    <mergeCell ref="I207:J207"/>
    <mergeCell ref="S207:T207"/>
    <mergeCell ref="C196:D196"/>
    <mergeCell ref="I196:J196"/>
    <mergeCell ref="S196:T196"/>
    <mergeCell ref="C197:D197"/>
    <mergeCell ref="I197:J197"/>
    <mergeCell ref="S197:T197"/>
    <mergeCell ref="C198:D198"/>
    <mergeCell ref="I198:J198"/>
    <mergeCell ref="S198:T198"/>
    <mergeCell ref="C199:D199"/>
    <mergeCell ref="I199:J199"/>
    <mergeCell ref="S199:T199"/>
    <mergeCell ref="C200:D200"/>
    <mergeCell ref="I200:J200"/>
    <mergeCell ref="S200:T200"/>
    <mergeCell ref="C201:D201"/>
    <mergeCell ref="I201:J201"/>
    <mergeCell ref="S201:T201"/>
    <mergeCell ref="C190:D190"/>
    <mergeCell ref="I190:J190"/>
    <mergeCell ref="S190:T190"/>
    <mergeCell ref="C191:D191"/>
    <mergeCell ref="I191:J191"/>
    <mergeCell ref="S191:T191"/>
    <mergeCell ref="C192:D192"/>
    <mergeCell ref="I192:J192"/>
    <mergeCell ref="S192:T192"/>
    <mergeCell ref="C193:D193"/>
    <mergeCell ref="I193:J193"/>
    <mergeCell ref="S193:T193"/>
    <mergeCell ref="C194:D194"/>
    <mergeCell ref="I194:J194"/>
    <mergeCell ref="S194:T194"/>
    <mergeCell ref="C195:D195"/>
    <mergeCell ref="I195:J195"/>
    <mergeCell ref="S195:T195"/>
    <mergeCell ref="C184:D184"/>
    <mergeCell ref="I184:J184"/>
    <mergeCell ref="S184:T184"/>
    <mergeCell ref="C185:D185"/>
    <mergeCell ref="I185:J185"/>
    <mergeCell ref="S185:T185"/>
    <mergeCell ref="C186:D186"/>
    <mergeCell ref="I186:J186"/>
    <mergeCell ref="S186:T186"/>
    <mergeCell ref="C187:D187"/>
    <mergeCell ref="I187:J187"/>
    <mergeCell ref="S187:T187"/>
    <mergeCell ref="C188:D188"/>
    <mergeCell ref="I188:J188"/>
    <mergeCell ref="S188:T188"/>
    <mergeCell ref="C189:D189"/>
    <mergeCell ref="I189:J189"/>
    <mergeCell ref="S189:T189"/>
    <mergeCell ref="C178:D178"/>
    <mergeCell ref="I178:J178"/>
    <mergeCell ref="S178:T178"/>
    <mergeCell ref="C179:D179"/>
    <mergeCell ref="I179:J179"/>
    <mergeCell ref="S179:T179"/>
    <mergeCell ref="C180:D180"/>
    <mergeCell ref="I180:J180"/>
    <mergeCell ref="S180:T180"/>
    <mergeCell ref="C181:D181"/>
    <mergeCell ref="I181:J181"/>
    <mergeCell ref="S181:T181"/>
    <mergeCell ref="C182:D182"/>
    <mergeCell ref="I182:J182"/>
    <mergeCell ref="S182:T182"/>
    <mergeCell ref="C183:D183"/>
    <mergeCell ref="I183:J183"/>
    <mergeCell ref="S183:T183"/>
    <mergeCell ref="C172:D172"/>
    <mergeCell ref="I172:J172"/>
    <mergeCell ref="S172:T172"/>
    <mergeCell ref="C173:D173"/>
    <mergeCell ref="I173:J173"/>
    <mergeCell ref="S173:T173"/>
    <mergeCell ref="C174:D174"/>
    <mergeCell ref="I174:J174"/>
    <mergeCell ref="S174:T174"/>
    <mergeCell ref="C175:D175"/>
    <mergeCell ref="I175:J175"/>
    <mergeCell ref="S175:T175"/>
    <mergeCell ref="C176:D176"/>
    <mergeCell ref="I176:J176"/>
    <mergeCell ref="S176:T176"/>
    <mergeCell ref="C177:D177"/>
    <mergeCell ref="I177:J177"/>
    <mergeCell ref="S177:T177"/>
    <mergeCell ref="C166:D166"/>
    <mergeCell ref="I166:J166"/>
    <mergeCell ref="S166:T166"/>
    <mergeCell ref="C167:D167"/>
    <mergeCell ref="I167:J167"/>
    <mergeCell ref="S167:T167"/>
    <mergeCell ref="C168:D168"/>
    <mergeCell ref="I168:J168"/>
    <mergeCell ref="S168:T168"/>
    <mergeCell ref="C169:D169"/>
    <mergeCell ref="I169:J169"/>
    <mergeCell ref="S169:T169"/>
    <mergeCell ref="C170:D170"/>
    <mergeCell ref="I170:J170"/>
    <mergeCell ref="S170:T170"/>
    <mergeCell ref="C171:D171"/>
    <mergeCell ref="I171:J171"/>
    <mergeCell ref="S171:T171"/>
    <mergeCell ref="C160:D160"/>
    <mergeCell ref="I160:J160"/>
    <mergeCell ref="S160:T160"/>
    <mergeCell ref="C161:D161"/>
    <mergeCell ref="I161:J161"/>
    <mergeCell ref="S161:T161"/>
    <mergeCell ref="C162:D162"/>
    <mergeCell ref="I162:J162"/>
    <mergeCell ref="S162:T162"/>
    <mergeCell ref="C163:D163"/>
    <mergeCell ref="I163:J163"/>
    <mergeCell ref="S163:T163"/>
    <mergeCell ref="C164:D164"/>
    <mergeCell ref="I164:J164"/>
    <mergeCell ref="S164:T164"/>
    <mergeCell ref="C165:D165"/>
    <mergeCell ref="I165:J165"/>
    <mergeCell ref="S165:T165"/>
    <mergeCell ref="C154:D154"/>
    <mergeCell ref="I154:J154"/>
    <mergeCell ref="S154:T154"/>
    <mergeCell ref="C155:D155"/>
    <mergeCell ref="I155:J155"/>
    <mergeCell ref="S155:T155"/>
    <mergeCell ref="C156:D156"/>
    <mergeCell ref="I156:J156"/>
    <mergeCell ref="S156:T156"/>
    <mergeCell ref="C157:D157"/>
    <mergeCell ref="I157:J157"/>
    <mergeCell ref="S157:T157"/>
    <mergeCell ref="C158:D158"/>
    <mergeCell ref="I158:J158"/>
    <mergeCell ref="S158:T158"/>
    <mergeCell ref="C159:D159"/>
    <mergeCell ref="I159:J159"/>
    <mergeCell ref="S159:T159"/>
    <mergeCell ref="C148:D148"/>
    <mergeCell ref="I148:J148"/>
    <mergeCell ref="S148:T148"/>
    <mergeCell ref="C149:D149"/>
    <mergeCell ref="I149:J149"/>
    <mergeCell ref="S149:T149"/>
    <mergeCell ref="C150:D150"/>
    <mergeCell ref="I150:J150"/>
    <mergeCell ref="S150:T150"/>
    <mergeCell ref="C151:D151"/>
    <mergeCell ref="I151:J151"/>
    <mergeCell ref="S151:T151"/>
    <mergeCell ref="C152:D152"/>
    <mergeCell ref="I152:J152"/>
    <mergeCell ref="S152:T152"/>
    <mergeCell ref="C153:D153"/>
    <mergeCell ref="I153:J153"/>
    <mergeCell ref="S153:T153"/>
    <mergeCell ref="C142:D142"/>
    <mergeCell ref="I142:J142"/>
    <mergeCell ref="S142:T142"/>
    <mergeCell ref="C143:D143"/>
    <mergeCell ref="I143:J143"/>
    <mergeCell ref="S143:T143"/>
    <mergeCell ref="C144:D144"/>
    <mergeCell ref="I144:J144"/>
    <mergeCell ref="S144:T144"/>
    <mergeCell ref="C145:D145"/>
    <mergeCell ref="I145:J145"/>
    <mergeCell ref="S145:T145"/>
    <mergeCell ref="C146:D146"/>
    <mergeCell ref="I146:J146"/>
    <mergeCell ref="S146:T146"/>
    <mergeCell ref="C147:D147"/>
    <mergeCell ref="I147:J147"/>
    <mergeCell ref="S147:T147"/>
    <mergeCell ref="C136:D136"/>
    <mergeCell ref="I136:J136"/>
    <mergeCell ref="S136:T136"/>
    <mergeCell ref="C137:D137"/>
    <mergeCell ref="I137:J137"/>
    <mergeCell ref="S137:T137"/>
    <mergeCell ref="C138:D138"/>
    <mergeCell ref="I138:J138"/>
    <mergeCell ref="S138:T138"/>
    <mergeCell ref="C139:D139"/>
    <mergeCell ref="I139:J139"/>
    <mergeCell ref="S139:T139"/>
    <mergeCell ref="C140:D140"/>
    <mergeCell ref="I140:J140"/>
    <mergeCell ref="S140:T140"/>
    <mergeCell ref="C141:D141"/>
    <mergeCell ref="I141:J141"/>
    <mergeCell ref="S141:T141"/>
    <mergeCell ref="C130:D130"/>
    <mergeCell ref="I130:J130"/>
    <mergeCell ref="S130:T130"/>
    <mergeCell ref="C131:D131"/>
    <mergeCell ref="I131:J131"/>
    <mergeCell ref="S131:T131"/>
    <mergeCell ref="C132:D132"/>
    <mergeCell ref="I132:J132"/>
    <mergeCell ref="S132:T132"/>
    <mergeCell ref="C133:D133"/>
    <mergeCell ref="I133:J133"/>
    <mergeCell ref="S133:T133"/>
    <mergeCell ref="C134:D134"/>
    <mergeCell ref="I134:J134"/>
    <mergeCell ref="S134:T134"/>
    <mergeCell ref="C135:D135"/>
    <mergeCell ref="I135:J135"/>
    <mergeCell ref="S135:T135"/>
    <mergeCell ref="C124:D124"/>
    <mergeCell ref="I124:J124"/>
    <mergeCell ref="S124:T124"/>
    <mergeCell ref="C125:D125"/>
    <mergeCell ref="I125:J125"/>
    <mergeCell ref="S125:T125"/>
    <mergeCell ref="C126:D126"/>
    <mergeCell ref="I126:J126"/>
    <mergeCell ref="S126:T126"/>
    <mergeCell ref="C127:D127"/>
    <mergeCell ref="I127:J127"/>
    <mergeCell ref="S127:T127"/>
    <mergeCell ref="C128:D128"/>
    <mergeCell ref="I128:J128"/>
    <mergeCell ref="S128:T128"/>
    <mergeCell ref="C129:D129"/>
    <mergeCell ref="I129:J129"/>
    <mergeCell ref="S129:T129"/>
    <mergeCell ref="C118:D118"/>
    <mergeCell ref="I118:J118"/>
    <mergeCell ref="S118:T118"/>
    <mergeCell ref="C119:D119"/>
    <mergeCell ref="I119:J119"/>
    <mergeCell ref="S119:T119"/>
    <mergeCell ref="C120:D120"/>
    <mergeCell ref="I120:J120"/>
    <mergeCell ref="S120:T120"/>
    <mergeCell ref="C121:D121"/>
    <mergeCell ref="I121:J121"/>
    <mergeCell ref="S121:T121"/>
    <mergeCell ref="C122:D122"/>
    <mergeCell ref="I122:J122"/>
    <mergeCell ref="S122:T122"/>
    <mergeCell ref="C123:D123"/>
    <mergeCell ref="I123:J123"/>
    <mergeCell ref="S123:T123"/>
    <mergeCell ref="C112:D112"/>
    <mergeCell ref="I112:J112"/>
    <mergeCell ref="S112:T112"/>
    <mergeCell ref="C113:D113"/>
    <mergeCell ref="I113:J113"/>
    <mergeCell ref="S113:T113"/>
    <mergeCell ref="C114:D114"/>
    <mergeCell ref="I114:J114"/>
    <mergeCell ref="S114:T114"/>
    <mergeCell ref="C115:D115"/>
    <mergeCell ref="I115:J115"/>
    <mergeCell ref="S115:T115"/>
    <mergeCell ref="C116:D116"/>
    <mergeCell ref="I116:J116"/>
    <mergeCell ref="S116:T116"/>
    <mergeCell ref="C117:D117"/>
    <mergeCell ref="I117:J117"/>
    <mergeCell ref="S117:T117"/>
    <mergeCell ref="C106:D106"/>
    <mergeCell ref="I106:J106"/>
    <mergeCell ref="S106:T106"/>
    <mergeCell ref="C107:D107"/>
    <mergeCell ref="I107:J107"/>
    <mergeCell ref="S107:T107"/>
    <mergeCell ref="C108:D108"/>
    <mergeCell ref="I108:J108"/>
    <mergeCell ref="S108:T108"/>
    <mergeCell ref="C109:D109"/>
    <mergeCell ref="I109:J109"/>
    <mergeCell ref="S109:T109"/>
    <mergeCell ref="C110:D110"/>
    <mergeCell ref="I110:J110"/>
    <mergeCell ref="S110:T110"/>
    <mergeCell ref="C111:D111"/>
    <mergeCell ref="I111:J111"/>
    <mergeCell ref="S111:T111"/>
    <mergeCell ref="C100:D100"/>
    <mergeCell ref="I100:J100"/>
    <mergeCell ref="S100:T100"/>
    <mergeCell ref="C101:D101"/>
    <mergeCell ref="I101:J101"/>
    <mergeCell ref="S101:T101"/>
    <mergeCell ref="C102:D102"/>
    <mergeCell ref="I102:J102"/>
    <mergeCell ref="S102:T102"/>
    <mergeCell ref="C103:D103"/>
    <mergeCell ref="I103:J103"/>
    <mergeCell ref="S103:T103"/>
    <mergeCell ref="C104:D104"/>
    <mergeCell ref="I104:J104"/>
    <mergeCell ref="S104:T104"/>
    <mergeCell ref="C105:D105"/>
    <mergeCell ref="I105:J105"/>
    <mergeCell ref="S105:T105"/>
    <mergeCell ref="C94:D94"/>
    <mergeCell ref="I94:J94"/>
    <mergeCell ref="S94:T94"/>
    <mergeCell ref="C95:D95"/>
    <mergeCell ref="I95:J95"/>
    <mergeCell ref="S95:T95"/>
    <mergeCell ref="C96:D96"/>
    <mergeCell ref="I96:J96"/>
    <mergeCell ref="S96:T96"/>
    <mergeCell ref="C97:D97"/>
    <mergeCell ref="I97:J97"/>
    <mergeCell ref="S97:T97"/>
    <mergeCell ref="C98:D98"/>
    <mergeCell ref="I98:J98"/>
    <mergeCell ref="S98:T98"/>
    <mergeCell ref="C99:D99"/>
    <mergeCell ref="I99:J99"/>
    <mergeCell ref="S99:T99"/>
    <mergeCell ref="C88:D88"/>
    <mergeCell ref="I88:J88"/>
    <mergeCell ref="S88:T88"/>
    <mergeCell ref="C89:D89"/>
    <mergeCell ref="I89:J89"/>
    <mergeCell ref="S89:T89"/>
    <mergeCell ref="C90:D90"/>
    <mergeCell ref="I90:J90"/>
    <mergeCell ref="S90:T90"/>
    <mergeCell ref="C91:D91"/>
    <mergeCell ref="I91:J91"/>
    <mergeCell ref="S91:T91"/>
    <mergeCell ref="C92:D92"/>
    <mergeCell ref="I92:J92"/>
    <mergeCell ref="S92:T92"/>
    <mergeCell ref="C93:D93"/>
    <mergeCell ref="I93:J93"/>
    <mergeCell ref="S93:T93"/>
    <mergeCell ref="C82:D82"/>
    <mergeCell ref="I82:J82"/>
    <mergeCell ref="S82:T82"/>
    <mergeCell ref="C83:D83"/>
    <mergeCell ref="I83:J83"/>
    <mergeCell ref="S83:T83"/>
    <mergeCell ref="C84:D84"/>
    <mergeCell ref="I84:J84"/>
    <mergeCell ref="S84:T84"/>
    <mergeCell ref="C85:D85"/>
    <mergeCell ref="I85:J85"/>
    <mergeCell ref="S85:T85"/>
    <mergeCell ref="C86:D86"/>
    <mergeCell ref="I86:J86"/>
    <mergeCell ref="S86:T86"/>
    <mergeCell ref="C87:D87"/>
    <mergeCell ref="I87:J87"/>
    <mergeCell ref="S87:T87"/>
    <mergeCell ref="C76:D76"/>
    <mergeCell ref="I76:J76"/>
    <mergeCell ref="S76:T76"/>
    <mergeCell ref="C77:D77"/>
    <mergeCell ref="I77:J77"/>
    <mergeCell ref="S77:T77"/>
    <mergeCell ref="C78:D78"/>
    <mergeCell ref="I78:J78"/>
    <mergeCell ref="S78:T78"/>
    <mergeCell ref="C79:D79"/>
    <mergeCell ref="I79:J79"/>
    <mergeCell ref="S79:T79"/>
    <mergeCell ref="C80:D80"/>
    <mergeCell ref="I80:J80"/>
    <mergeCell ref="S80:T80"/>
    <mergeCell ref="C81:D81"/>
    <mergeCell ref="I81:J81"/>
    <mergeCell ref="S81:T81"/>
    <mergeCell ref="C70:D70"/>
    <mergeCell ref="I70:J70"/>
    <mergeCell ref="S70:T70"/>
    <mergeCell ref="C71:D71"/>
    <mergeCell ref="I71:J71"/>
    <mergeCell ref="S71:T71"/>
    <mergeCell ref="C72:D72"/>
    <mergeCell ref="I72:J72"/>
    <mergeCell ref="S72:T72"/>
    <mergeCell ref="C73:D73"/>
    <mergeCell ref="I73:J73"/>
    <mergeCell ref="S73:T73"/>
    <mergeCell ref="C74:D74"/>
    <mergeCell ref="I74:J74"/>
    <mergeCell ref="S74:T74"/>
    <mergeCell ref="C75:D75"/>
    <mergeCell ref="I75:J75"/>
    <mergeCell ref="S75:T75"/>
    <mergeCell ref="C64:D64"/>
    <mergeCell ref="I64:J64"/>
    <mergeCell ref="S64:T64"/>
    <mergeCell ref="C65:D65"/>
    <mergeCell ref="I65:J65"/>
    <mergeCell ref="S65:T65"/>
    <mergeCell ref="C66:D66"/>
    <mergeCell ref="I66:J66"/>
    <mergeCell ref="S66:T66"/>
    <mergeCell ref="C67:D67"/>
    <mergeCell ref="I67:J67"/>
    <mergeCell ref="S67:T67"/>
    <mergeCell ref="C68:D68"/>
    <mergeCell ref="I68:J68"/>
    <mergeCell ref="S68:T68"/>
    <mergeCell ref="C69:D69"/>
    <mergeCell ref="I69:J69"/>
    <mergeCell ref="S69:T69"/>
    <mergeCell ref="C58:D58"/>
    <mergeCell ref="I58:J58"/>
    <mergeCell ref="S58:T58"/>
    <mergeCell ref="C59:D59"/>
    <mergeCell ref="I59:J59"/>
    <mergeCell ref="S59:T59"/>
    <mergeCell ref="C60:D60"/>
    <mergeCell ref="I60:J60"/>
    <mergeCell ref="S60:T60"/>
    <mergeCell ref="C61:D61"/>
    <mergeCell ref="I61:J61"/>
    <mergeCell ref="S61:T61"/>
    <mergeCell ref="C62:D62"/>
    <mergeCell ref="I62:J62"/>
    <mergeCell ref="S62:T62"/>
    <mergeCell ref="C63:D63"/>
    <mergeCell ref="I63:J63"/>
    <mergeCell ref="S63:T63"/>
    <mergeCell ref="C52:D52"/>
    <mergeCell ref="I52:J52"/>
    <mergeCell ref="S52:T52"/>
    <mergeCell ref="C53:D53"/>
    <mergeCell ref="I53:J53"/>
    <mergeCell ref="S53:T53"/>
    <mergeCell ref="C54:D54"/>
    <mergeCell ref="I54:J54"/>
    <mergeCell ref="S54:T54"/>
    <mergeCell ref="C55:D55"/>
    <mergeCell ref="I55:J55"/>
    <mergeCell ref="S55:T55"/>
    <mergeCell ref="C56:D56"/>
    <mergeCell ref="I56:J56"/>
    <mergeCell ref="S56:T56"/>
    <mergeCell ref="C57:D57"/>
    <mergeCell ref="I57:J57"/>
    <mergeCell ref="S57:T57"/>
    <mergeCell ref="C46:D46"/>
    <mergeCell ref="I46:J46"/>
    <mergeCell ref="S46:T46"/>
    <mergeCell ref="C47:D47"/>
    <mergeCell ref="I47:J47"/>
    <mergeCell ref="S47:T47"/>
    <mergeCell ref="C48:D48"/>
    <mergeCell ref="I48:J48"/>
    <mergeCell ref="S48:T48"/>
    <mergeCell ref="C49:D49"/>
    <mergeCell ref="I49:J49"/>
    <mergeCell ref="S49:T49"/>
    <mergeCell ref="C50:D50"/>
    <mergeCell ref="I50:J50"/>
    <mergeCell ref="S50:T50"/>
    <mergeCell ref="C51:D51"/>
    <mergeCell ref="I51:J51"/>
    <mergeCell ref="S51:T51"/>
    <mergeCell ref="C40:D40"/>
    <mergeCell ref="I40:J40"/>
    <mergeCell ref="S40:T40"/>
    <mergeCell ref="C41:D41"/>
    <mergeCell ref="I41:J41"/>
    <mergeCell ref="S41:T41"/>
    <mergeCell ref="C42:D42"/>
    <mergeCell ref="I42:J42"/>
    <mergeCell ref="S42:T42"/>
    <mergeCell ref="C43:D43"/>
    <mergeCell ref="I43:J43"/>
    <mergeCell ref="S43:T43"/>
    <mergeCell ref="C44:D44"/>
    <mergeCell ref="I44:J44"/>
    <mergeCell ref="S44:T44"/>
    <mergeCell ref="C45:D45"/>
    <mergeCell ref="I45:J45"/>
    <mergeCell ref="S45:T45"/>
    <mergeCell ref="C34:D34"/>
    <mergeCell ref="I34:J34"/>
    <mergeCell ref="S34:T34"/>
    <mergeCell ref="C35:D35"/>
    <mergeCell ref="I35:J35"/>
    <mergeCell ref="S35:T35"/>
    <mergeCell ref="C36:D36"/>
    <mergeCell ref="I36:J36"/>
    <mergeCell ref="S36:T36"/>
    <mergeCell ref="C37:D37"/>
    <mergeCell ref="I37:J37"/>
    <mergeCell ref="S37:T37"/>
    <mergeCell ref="C38:D38"/>
    <mergeCell ref="I38:J38"/>
    <mergeCell ref="S38:T38"/>
    <mergeCell ref="C39:D39"/>
    <mergeCell ref="I39:J39"/>
    <mergeCell ref="S39:T39"/>
    <mergeCell ref="C28:D28"/>
    <mergeCell ref="I28:J28"/>
    <mergeCell ref="S28:T28"/>
    <mergeCell ref="C29:D29"/>
    <mergeCell ref="I29:J29"/>
    <mergeCell ref="S29:T29"/>
    <mergeCell ref="C30:D30"/>
    <mergeCell ref="I30:J30"/>
    <mergeCell ref="S30:T30"/>
    <mergeCell ref="C31:D31"/>
    <mergeCell ref="I31:J31"/>
    <mergeCell ref="S31:T31"/>
    <mergeCell ref="C32:D32"/>
    <mergeCell ref="I32:J32"/>
    <mergeCell ref="S32:T32"/>
    <mergeCell ref="C33:D33"/>
    <mergeCell ref="I33:J33"/>
    <mergeCell ref="S33:T33"/>
    <mergeCell ref="C22:D22"/>
    <mergeCell ref="I22:J22"/>
    <mergeCell ref="S22:T22"/>
    <mergeCell ref="C23:D23"/>
    <mergeCell ref="I23:J23"/>
    <mergeCell ref="S23:T23"/>
    <mergeCell ref="C24:D24"/>
    <mergeCell ref="I24:J24"/>
    <mergeCell ref="S24:T24"/>
    <mergeCell ref="C25:D25"/>
    <mergeCell ref="I25:J25"/>
    <mergeCell ref="S25:T25"/>
    <mergeCell ref="C26:D26"/>
    <mergeCell ref="I26:J26"/>
    <mergeCell ref="S26:T26"/>
    <mergeCell ref="C27:D27"/>
    <mergeCell ref="I27:J27"/>
    <mergeCell ref="S27:T27"/>
    <mergeCell ref="C16:D16"/>
    <mergeCell ref="I16:J16"/>
    <mergeCell ref="S16:T16"/>
    <mergeCell ref="C17:D17"/>
    <mergeCell ref="I17:J17"/>
    <mergeCell ref="S17:T17"/>
    <mergeCell ref="C18:D18"/>
    <mergeCell ref="I18:J18"/>
    <mergeCell ref="S18:T18"/>
    <mergeCell ref="C19:D19"/>
    <mergeCell ref="I19:J19"/>
    <mergeCell ref="S19:T19"/>
    <mergeCell ref="C20:D20"/>
    <mergeCell ref="I20:J20"/>
    <mergeCell ref="S20:T20"/>
    <mergeCell ref="C21:D21"/>
    <mergeCell ref="I21:J21"/>
    <mergeCell ref="S21:T21"/>
    <mergeCell ref="H2:L3"/>
    <mergeCell ref="O2:Q2"/>
    <mergeCell ref="H5:L6"/>
    <mergeCell ref="B6:B7"/>
    <mergeCell ref="B12:B13"/>
    <mergeCell ref="C12:F12"/>
    <mergeCell ref="G12:J12"/>
    <mergeCell ref="K12:K13"/>
    <mergeCell ref="L12:N12"/>
    <mergeCell ref="O12:Q12"/>
    <mergeCell ref="R12:T12"/>
    <mergeCell ref="C13:D13"/>
    <mergeCell ref="I13:J13"/>
    <mergeCell ref="S13:T13"/>
    <mergeCell ref="B14:T14"/>
    <mergeCell ref="C15:D15"/>
    <mergeCell ref="I15:J15"/>
    <mergeCell ref="S15:T1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Q31"/>
  <sheetViews>
    <sheetView workbookViewId="0"/>
  </sheetViews>
  <sheetFormatPr defaultColWidth="8.85546875" defaultRowHeight="12.75"/>
  <cols>
    <col min="1" max="1" width="0.28515625" style="12" customWidth="1"/>
    <col min="2" max="2" width="33.85546875" style="12" customWidth="1"/>
    <col min="3" max="3" width="8.140625" style="12" customWidth="1"/>
    <col min="4" max="4" width="8.28515625" style="12" customWidth="1"/>
    <col min="5" max="5" width="13.42578125" style="12" bestFit="1" customWidth="1"/>
    <col min="6" max="6" width="6" style="12" bestFit="1" customWidth="1"/>
    <col min="7" max="7" width="6.85546875" style="12" bestFit="1" customWidth="1"/>
    <col min="8" max="8" width="11.7109375" style="12" bestFit="1" customWidth="1"/>
    <col min="9" max="9" width="9.5703125" style="12" customWidth="1"/>
    <col min="10" max="10" width="6.140625" style="12" customWidth="1"/>
    <col min="11" max="11" width="6.7109375" style="12" customWidth="1"/>
    <col min="12" max="12" width="11.7109375" style="12" bestFit="1" customWidth="1"/>
    <col min="13" max="14" width="6.42578125" style="12" customWidth="1"/>
    <col min="15" max="15" width="14.140625" style="12" customWidth="1"/>
    <col min="16" max="16" width="8.7109375" style="12" customWidth="1"/>
    <col min="17" max="17" width="13.42578125" style="12" bestFit="1" customWidth="1"/>
    <col min="18" max="16384" width="8.85546875" style="12"/>
  </cols>
  <sheetData>
    <row r="1" spans="2:17" s="1" customFormat="1" ht="11.25" customHeight="1" thickBot="1"/>
    <row r="2" spans="2:17" s="1" customFormat="1" ht="15.75" customHeight="1" thickBot="1">
      <c r="F2" s="216" t="s">
        <v>0</v>
      </c>
      <c r="G2" s="216"/>
      <c r="H2" s="216"/>
      <c r="I2" s="216"/>
      <c r="L2" s="220" t="s">
        <v>2677</v>
      </c>
      <c r="M2" s="220"/>
      <c r="N2" s="220"/>
    </row>
    <row r="3" spans="2:17" s="1" customFormat="1" ht="3" customHeight="1" thickBot="1">
      <c r="F3" s="216"/>
      <c r="G3" s="216"/>
      <c r="H3" s="216"/>
      <c r="I3" s="216"/>
    </row>
    <row r="4" spans="2:17" s="1" customFormat="1" ht="37.5" customHeight="1"/>
    <row r="5" spans="2:17" s="1" customFormat="1" ht="15" customHeight="1" thickBot="1">
      <c r="E5" s="217" t="s">
        <v>2678</v>
      </c>
      <c r="F5" s="217"/>
      <c r="G5" s="217"/>
      <c r="H5" s="217"/>
      <c r="I5" s="217"/>
    </row>
    <row r="6" spans="2:17" s="1" customFormat="1" ht="3" customHeight="1" thickBot="1">
      <c r="E6" s="217"/>
      <c r="F6" s="217"/>
      <c r="G6" s="217"/>
      <c r="H6" s="217"/>
      <c r="I6" s="217"/>
    </row>
    <row r="7" spans="2:17" s="1" customFormat="1" ht="12" customHeight="1"/>
    <row r="8" spans="2:17" s="1" customFormat="1" ht="8.25" customHeight="1"/>
    <row r="9" spans="2:17" s="1" customFormat="1" ht="15" customHeight="1">
      <c r="B9" s="2" t="s">
        <v>1925</v>
      </c>
    </row>
    <row r="10" spans="2:17" s="1" customFormat="1" ht="15.75" customHeight="1"/>
    <row r="11" spans="2:17" s="1" customFormat="1" ht="17.25" customHeight="1">
      <c r="B11" s="222" t="s">
        <v>816</v>
      </c>
      <c r="C11" s="219" t="s">
        <v>1928</v>
      </c>
      <c r="D11" s="219"/>
      <c r="E11" s="219"/>
      <c r="F11" s="219" t="s">
        <v>1929</v>
      </c>
      <c r="G11" s="219"/>
      <c r="H11" s="219"/>
      <c r="I11" s="231" t="s">
        <v>1930</v>
      </c>
      <c r="J11" s="231" t="s">
        <v>1931</v>
      </c>
      <c r="K11" s="231"/>
      <c r="L11" s="231"/>
      <c r="M11" s="231" t="s">
        <v>1932</v>
      </c>
      <c r="N11" s="231"/>
      <c r="O11" s="231"/>
      <c r="P11" s="231" t="s">
        <v>839</v>
      </c>
      <c r="Q11" s="231"/>
    </row>
    <row r="12" spans="2:17" s="1" customFormat="1" ht="16.5" customHeight="1">
      <c r="B12" s="222"/>
      <c r="C12" s="4" t="s">
        <v>900</v>
      </c>
      <c r="D12" s="4" t="s">
        <v>1578</v>
      </c>
      <c r="E12" s="4" t="s">
        <v>1933</v>
      </c>
      <c r="F12" s="4" t="s">
        <v>900</v>
      </c>
      <c r="G12" s="4" t="s">
        <v>1578</v>
      </c>
      <c r="H12" s="4" t="s">
        <v>1933</v>
      </c>
      <c r="I12" s="231"/>
      <c r="J12" s="20" t="s">
        <v>900</v>
      </c>
      <c r="K12" s="20" t="s">
        <v>1578</v>
      </c>
      <c r="L12" s="20" t="s">
        <v>1933</v>
      </c>
      <c r="M12" s="20" t="s">
        <v>900</v>
      </c>
      <c r="N12" s="20" t="s">
        <v>1578</v>
      </c>
      <c r="O12" s="20" t="s">
        <v>1933</v>
      </c>
      <c r="P12" s="20" t="s">
        <v>900</v>
      </c>
      <c r="Q12" s="20" t="s">
        <v>1933</v>
      </c>
    </row>
    <row r="13" spans="2:17" s="1" customFormat="1" ht="15" customHeight="1">
      <c r="B13" s="14" t="s">
        <v>817</v>
      </c>
      <c r="C13" s="7">
        <v>103070</v>
      </c>
      <c r="D13" s="7">
        <v>914686</v>
      </c>
      <c r="E13" s="40">
        <v>428250229</v>
      </c>
      <c r="F13" s="7">
        <v>6835</v>
      </c>
      <c r="G13" s="7">
        <v>66716</v>
      </c>
      <c r="H13" s="40">
        <v>15172415.299999997</v>
      </c>
      <c r="I13" s="7">
        <v>2622</v>
      </c>
      <c r="J13" s="7">
        <v>23522</v>
      </c>
      <c r="K13" s="7">
        <v>26542</v>
      </c>
      <c r="L13" s="40">
        <v>33460330</v>
      </c>
      <c r="M13" s="7">
        <v>19119</v>
      </c>
      <c r="N13" s="7">
        <v>29219</v>
      </c>
      <c r="O13" s="40">
        <v>24891480</v>
      </c>
      <c r="P13" s="7">
        <v>145711</v>
      </c>
      <c r="Q13" s="40">
        <v>486602039</v>
      </c>
    </row>
    <row r="14" spans="2:17" s="1" customFormat="1" ht="15" customHeight="1">
      <c r="B14" s="14" t="s">
        <v>818</v>
      </c>
      <c r="C14" s="7">
        <v>128592</v>
      </c>
      <c r="D14" s="7">
        <v>1121799</v>
      </c>
      <c r="E14" s="40">
        <v>524515133</v>
      </c>
      <c r="F14" s="7">
        <v>8198</v>
      </c>
      <c r="G14" s="7">
        <v>69997</v>
      </c>
      <c r="H14" s="40">
        <v>15891747.329999998</v>
      </c>
      <c r="I14" s="7">
        <v>4415</v>
      </c>
      <c r="J14" s="7">
        <v>26885</v>
      </c>
      <c r="K14" s="7">
        <v>31305</v>
      </c>
      <c r="L14" s="40">
        <v>35019548</v>
      </c>
      <c r="M14" s="7">
        <v>17116</v>
      </c>
      <c r="N14" s="7">
        <v>19683</v>
      </c>
      <c r="O14" s="40">
        <v>22264489</v>
      </c>
      <c r="P14" s="7">
        <v>172593</v>
      </c>
      <c r="Q14" s="40">
        <v>581799170</v>
      </c>
    </row>
    <row r="15" spans="2:17" s="1" customFormat="1" ht="15" customHeight="1">
      <c r="B15" s="14" t="s">
        <v>819</v>
      </c>
      <c r="C15" s="7">
        <v>56513</v>
      </c>
      <c r="D15" s="7">
        <v>517118</v>
      </c>
      <c r="E15" s="40">
        <v>243988325</v>
      </c>
      <c r="F15" s="7">
        <v>4053</v>
      </c>
      <c r="G15" s="7">
        <v>31933</v>
      </c>
      <c r="H15" s="40">
        <v>7319389.5300000012</v>
      </c>
      <c r="I15" s="7">
        <v>2025</v>
      </c>
      <c r="J15" s="7">
        <v>10956</v>
      </c>
      <c r="K15" s="7">
        <v>12741</v>
      </c>
      <c r="L15" s="40">
        <v>14957214</v>
      </c>
      <c r="M15" s="7">
        <v>11281</v>
      </c>
      <c r="N15" s="7">
        <v>16339</v>
      </c>
      <c r="O15" s="40">
        <v>13687971</v>
      </c>
      <c r="P15" s="7">
        <v>78750</v>
      </c>
      <c r="Q15" s="40">
        <v>272633510</v>
      </c>
    </row>
    <row r="16" spans="2:17" s="1" customFormat="1" ht="15" customHeight="1">
      <c r="B16" s="14" t="s">
        <v>820</v>
      </c>
      <c r="C16" s="7">
        <v>40750</v>
      </c>
      <c r="D16" s="7">
        <v>365910</v>
      </c>
      <c r="E16" s="40">
        <v>173033680</v>
      </c>
      <c r="F16" s="7">
        <v>2844</v>
      </c>
      <c r="G16" s="7">
        <v>21435</v>
      </c>
      <c r="H16" s="40">
        <v>5089760.1000000015</v>
      </c>
      <c r="I16" s="7">
        <v>1617</v>
      </c>
      <c r="J16" s="7">
        <v>6485</v>
      </c>
      <c r="K16" s="7">
        <v>7896</v>
      </c>
      <c r="L16" s="40">
        <v>8165788</v>
      </c>
      <c r="M16" s="7">
        <v>7730</v>
      </c>
      <c r="N16" s="7">
        <v>10376</v>
      </c>
      <c r="O16" s="40">
        <v>9881202</v>
      </c>
      <c r="P16" s="7">
        <v>54965</v>
      </c>
      <c r="Q16" s="40">
        <v>191080670</v>
      </c>
    </row>
    <row r="17" spans="2:17" s="1" customFormat="1" ht="15" customHeight="1">
      <c r="B17" s="14" t="s">
        <v>821</v>
      </c>
      <c r="C17" s="7">
        <v>34204</v>
      </c>
      <c r="D17" s="7">
        <v>308512</v>
      </c>
      <c r="E17" s="40">
        <v>143152517</v>
      </c>
      <c r="F17" s="7">
        <v>2617</v>
      </c>
      <c r="G17" s="7">
        <v>22914</v>
      </c>
      <c r="H17" s="40">
        <v>4794768.2600000016</v>
      </c>
      <c r="I17" s="7">
        <v>1148</v>
      </c>
      <c r="J17" s="7">
        <v>6444</v>
      </c>
      <c r="K17" s="7">
        <v>7380</v>
      </c>
      <c r="L17" s="40">
        <v>8399339</v>
      </c>
      <c r="M17" s="7">
        <v>4778</v>
      </c>
      <c r="N17" s="7">
        <v>7562</v>
      </c>
      <c r="O17" s="40">
        <v>5940246</v>
      </c>
      <c r="P17" s="7">
        <v>45426</v>
      </c>
      <c r="Q17" s="40">
        <v>157492102</v>
      </c>
    </row>
    <row r="18" spans="2:17" s="1" customFormat="1" ht="15" customHeight="1">
      <c r="B18" s="14" t="s">
        <v>822</v>
      </c>
      <c r="C18" s="7">
        <v>24848</v>
      </c>
      <c r="D18" s="7">
        <v>226473</v>
      </c>
      <c r="E18" s="40">
        <v>98761411</v>
      </c>
      <c r="F18" s="7">
        <v>1995</v>
      </c>
      <c r="G18" s="7">
        <v>15337</v>
      </c>
      <c r="H18" s="40">
        <v>3639544.3099999996</v>
      </c>
      <c r="I18" s="7">
        <v>881</v>
      </c>
      <c r="J18" s="7">
        <v>3901</v>
      </c>
      <c r="K18" s="7">
        <v>4789</v>
      </c>
      <c r="L18" s="40">
        <v>4860284</v>
      </c>
      <c r="M18" s="7">
        <v>3703</v>
      </c>
      <c r="N18" s="7">
        <v>4294</v>
      </c>
      <c r="O18" s="40">
        <v>4788547</v>
      </c>
      <c r="P18" s="7">
        <v>32452</v>
      </c>
      <c r="Q18" s="40">
        <v>108410242</v>
      </c>
    </row>
    <row r="19" spans="2:17" s="1" customFormat="1" ht="15" customHeight="1">
      <c r="B19" s="14" t="s">
        <v>823</v>
      </c>
      <c r="C19" s="7">
        <v>39140</v>
      </c>
      <c r="D19" s="7">
        <v>359640</v>
      </c>
      <c r="E19" s="40">
        <v>171829527</v>
      </c>
      <c r="F19" s="7">
        <v>2748</v>
      </c>
      <c r="G19" s="7">
        <v>23663</v>
      </c>
      <c r="H19" s="40">
        <v>5626785</v>
      </c>
      <c r="I19" s="7">
        <v>1492</v>
      </c>
      <c r="J19" s="7">
        <v>5772</v>
      </c>
      <c r="K19" s="7">
        <v>6915</v>
      </c>
      <c r="L19" s="40">
        <v>7594416</v>
      </c>
      <c r="M19" s="7">
        <v>7230</v>
      </c>
      <c r="N19" s="7">
        <v>9765</v>
      </c>
      <c r="O19" s="40">
        <v>10367873</v>
      </c>
      <c r="P19" s="7">
        <v>52142</v>
      </c>
      <c r="Q19" s="40">
        <v>189791816</v>
      </c>
    </row>
    <row r="20" spans="2:17" s="1" customFormat="1" ht="15" customHeight="1">
      <c r="B20" s="14" t="s">
        <v>824</v>
      </c>
      <c r="C20" s="7">
        <v>156646</v>
      </c>
      <c r="D20" s="7">
        <v>1559629</v>
      </c>
      <c r="E20" s="40">
        <v>701210800</v>
      </c>
      <c r="F20" s="7">
        <v>14784</v>
      </c>
      <c r="G20" s="7">
        <v>135485</v>
      </c>
      <c r="H20" s="40">
        <v>31758404.079999998</v>
      </c>
      <c r="I20" s="7">
        <v>5743</v>
      </c>
      <c r="J20" s="7">
        <v>29487</v>
      </c>
      <c r="K20" s="7">
        <v>33950</v>
      </c>
      <c r="L20" s="40">
        <v>41863803</v>
      </c>
      <c r="M20" s="7">
        <v>33549</v>
      </c>
      <c r="N20" s="7">
        <v>57712</v>
      </c>
      <c r="O20" s="40">
        <v>44508725</v>
      </c>
      <c r="P20" s="7">
        <v>219682</v>
      </c>
      <c r="Q20" s="40">
        <v>787583328</v>
      </c>
    </row>
    <row r="21" spans="2:17" s="1" customFormat="1" ht="15" customHeight="1">
      <c r="B21" s="14" t="s">
        <v>825</v>
      </c>
      <c r="C21" s="7">
        <v>89037</v>
      </c>
      <c r="D21" s="7">
        <v>841074</v>
      </c>
      <c r="E21" s="40">
        <v>384242370</v>
      </c>
      <c r="F21" s="7">
        <v>8277</v>
      </c>
      <c r="G21" s="7">
        <v>69813</v>
      </c>
      <c r="H21" s="40">
        <v>16153326.57</v>
      </c>
      <c r="I21" s="7">
        <v>3127</v>
      </c>
      <c r="J21" s="7">
        <v>17021</v>
      </c>
      <c r="K21" s="7">
        <v>19472</v>
      </c>
      <c r="L21" s="40">
        <v>24988895</v>
      </c>
      <c r="M21" s="7">
        <v>18096</v>
      </c>
      <c r="N21" s="7">
        <v>28684</v>
      </c>
      <c r="O21" s="40">
        <v>23623824</v>
      </c>
      <c r="P21" s="7">
        <v>124154</v>
      </c>
      <c r="Q21" s="40">
        <v>432855089</v>
      </c>
    </row>
    <row r="22" spans="2:17" s="1" customFormat="1" ht="15" customHeight="1">
      <c r="B22" s="14" t="s">
        <v>826</v>
      </c>
      <c r="C22" s="7">
        <v>59238</v>
      </c>
      <c r="D22" s="7">
        <v>530350</v>
      </c>
      <c r="E22" s="40">
        <v>251123260</v>
      </c>
      <c r="F22" s="7">
        <v>4639</v>
      </c>
      <c r="G22" s="7">
        <v>38302</v>
      </c>
      <c r="H22" s="40">
        <v>9352995.700000003</v>
      </c>
      <c r="I22" s="7">
        <v>2095</v>
      </c>
      <c r="J22" s="7">
        <v>12475</v>
      </c>
      <c r="K22" s="7">
        <v>14285</v>
      </c>
      <c r="L22" s="40">
        <v>17539626</v>
      </c>
      <c r="M22" s="7">
        <v>11119</v>
      </c>
      <c r="N22" s="7">
        <v>16287</v>
      </c>
      <c r="O22" s="40">
        <v>14469900</v>
      </c>
      <c r="P22" s="7">
        <v>82832</v>
      </c>
      <c r="Q22" s="40">
        <v>283132786</v>
      </c>
    </row>
    <row r="23" spans="2:17" s="1" customFormat="1" ht="15" customHeight="1">
      <c r="B23" s="14" t="s">
        <v>827</v>
      </c>
      <c r="C23" s="7">
        <v>78237</v>
      </c>
      <c r="D23" s="7">
        <v>708392</v>
      </c>
      <c r="E23" s="40">
        <v>339985667</v>
      </c>
      <c r="F23" s="7">
        <v>6032</v>
      </c>
      <c r="G23" s="7">
        <v>50494</v>
      </c>
      <c r="H23" s="40">
        <v>11981412.419999998</v>
      </c>
      <c r="I23" s="7">
        <v>2641</v>
      </c>
      <c r="J23" s="7">
        <v>17148</v>
      </c>
      <c r="K23" s="7">
        <v>19413</v>
      </c>
      <c r="L23" s="40">
        <v>23901152</v>
      </c>
      <c r="M23" s="7">
        <v>13739</v>
      </c>
      <c r="N23" s="7">
        <v>24614</v>
      </c>
      <c r="O23" s="40">
        <v>18489256</v>
      </c>
      <c r="P23" s="7">
        <v>109124</v>
      </c>
      <c r="Q23" s="40">
        <v>382376075</v>
      </c>
    </row>
    <row r="24" spans="2:17" s="1" customFormat="1" ht="15" customHeight="1">
      <c r="B24" s="14" t="s">
        <v>828</v>
      </c>
      <c r="C24" s="7">
        <v>62743</v>
      </c>
      <c r="D24" s="7">
        <v>649253</v>
      </c>
      <c r="E24" s="40">
        <v>272980281</v>
      </c>
      <c r="F24" s="7">
        <v>5785</v>
      </c>
      <c r="G24" s="7">
        <v>50753</v>
      </c>
      <c r="H24" s="40">
        <v>10513528.32</v>
      </c>
      <c r="I24" s="7">
        <v>2272</v>
      </c>
      <c r="J24" s="7">
        <v>13036</v>
      </c>
      <c r="K24" s="7">
        <v>15600</v>
      </c>
      <c r="L24" s="40">
        <v>14245614</v>
      </c>
      <c r="M24" s="7">
        <v>10037</v>
      </c>
      <c r="N24" s="7">
        <v>14962</v>
      </c>
      <c r="O24" s="40">
        <v>11079016</v>
      </c>
      <c r="P24" s="7">
        <v>85816</v>
      </c>
      <c r="Q24" s="40">
        <v>298304911</v>
      </c>
    </row>
    <row r="25" spans="2:17" s="1" customFormat="1" ht="15" customHeight="1">
      <c r="B25" s="14" t="s">
        <v>829</v>
      </c>
      <c r="C25" s="7">
        <v>19260</v>
      </c>
      <c r="D25" s="7">
        <v>180203</v>
      </c>
      <c r="E25" s="40">
        <v>83589476</v>
      </c>
      <c r="F25" s="7">
        <v>1340</v>
      </c>
      <c r="G25" s="7">
        <v>11171</v>
      </c>
      <c r="H25" s="40">
        <v>2579685.8999999994</v>
      </c>
      <c r="I25" s="7">
        <v>551</v>
      </c>
      <c r="J25" s="7">
        <v>3813</v>
      </c>
      <c r="K25" s="7">
        <v>4632</v>
      </c>
      <c r="L25" s="40">
        <v>4351478</v>
      </c>
      <c r="M25" s="7">
        <v>1994</v>
      </c>
      <c r="N25" s="7">
        <v>2491</v>
      </c>
      <c r="O25" s="40">
        <v>2582594</v>
      </c>
      <c r="P25" s="7">
        <v>25067</v>
      </c>
      <c r="Q25" s="40">
        <v>90523548</v>
      </c>
    </row>
    <row r="26" spans="2:17" s="1" customFormat="1" ht="15" customHeight="1">
      <c r="B26" s="14" t="s">
        <v>830</v>
      </c>
      <c r="C26" s="7">
        <v>86679</v>
      </c>
      <c r="D26" s="7">
        <v>824106</v>
      </c>
      <c r="E26" s="40">
        <v>364199506</v>
      </c>
      <c r="F26" s="7">
        <v>7530</v>
      </c>
      <c r="G26" s="7">
        <v>61497</v>
      </c>
      <c r="H26" s="40">
        <v>13934125.909999996</v>
      </c>
      <c r="I26" s="7">
        <v>2957</v>
      </c>
      <c r="J26" s="7">
        <v>15100</v>
      </c>
      <c r="K26" s="7">
        <v>17764</v>
      </c>
      <c r="L26" s="40">
        <v>21523594</v>
      </c>
      <c r="M26" s="7">
        <v>18037</v>
      </c>
      <c r="N26" s="7">
        <v>22988</v>
      </c>
      <c r="O26" s="40">
        <v>22747715</v>
      </c>
      <c r="P26" s="7">
        <v>119816</v>
      </c>
      <c r="Q26" s="40">
        <v>408470815</v>
      </c>
    </row>
    <row r="27" spans="2:17" s="1" customFormat="1" ht="15" customHeight="1">
      <c r="B27" s="14" t="s">
        <v>831</v>
      </c>
      <c r="C27" s="7">
        <v>11851</v>
      </c>
      <c r="D27" s="7">
        <v>107909</v>
      </c>
      <c r="E27" s="40">
        <v>47502388</v>
      </c>
      <c r="F27" s="7">
        <v>849</v>
      </c>
      <c r="G27" s="7">
        <v>6862</v>
      </c>
      <c r="H27" s="40">
        <v>1584313.46</v>
      </c>
      <c r="I27" s="7">
        <v>407</v>
      </c>
      <c r="J27" s="7">
        <v>2047</v>
      </c>
      <c r="K27" s="7">
        <v>2459</v>
      </c>
      <c r="L27" s="40">
        <v>2372204</v>
      </c>
      <c r="M27" s="7">
        <v>1245</v>
      </c>
      <c r="N27" s="7">
        <v>1489</v>
      </c>
      <c r="O27" s="40">
        <v>1769220</v>
      </c>
      <c r="P27" s="7">
        <v>15143</v>
      </c>
      <c r="Q27" s="40">
        <v>51643812</v>
      </c>
    </row>
    <row r="28" spans="2:17" s="1" customFormat="1" ht="15" customHeight="1">
      <c r="B28" s="14" t="s">
        <v>2679</v>
      </c>
      <c r="C28" s="7">
        <v>95203</v>
      </c>
      <c r="D28" s="7">
        <v>907652</v>
      </c>
      <c r="E28" s="40">
        <v>541505356</v>
      </c>
      <c r="F28" s="7">
        <v>6667</v>
      </c>
      <c r="G28" s="7">
        <v>63434</v>
      </c>
      <c r="H28" s="40">
        <v>12535245.280000001</v>
      </c>
      <c r="I28" s="7">
        <v>2446</v>
      </c>
      <c r="J28" s="7">
        <v>21969</v>
      </c>
      <c r="K28" s="7">
        <v>24503</v>
      </c>
      <c r="L28" s="40">
        <v>44135099</v>
      </c>
      <c r="M28" s="7">
        <v>19531</v>
      </c>
      <c r="N28" s="7">
        <v>25095</v>
      </c>
      <c r="O28" s="40">
        <v>32225129</v>
      </c>
      <c r="P28" s="7">
        <v>136703</v>
      </c>
      <c r="Q28" s="40">
        <v>617865584</v>
      </c>
    </row>
    <row r="29" spans="2:17" s="1" customFormat="1" ht="15" customHeight="1">
      <c r="B29" s="14" t="s">
        <v>2680</v>
      </c>
      <c r="C29" s="7">
        <v>7647</v>
      </c>
      <c r="D29" s="7">
        <v>75278</v>
      </c>
      <c r="E29" s="40">
        <v>33604918</v>
      </c>
      <c r="F29" s="7">
        <v>743</v>
      </c>
      <c r="G29" s="7">
        <v>9652</v>
      </c>
      <c r="H29" s="40">
        <v>2479130.7999999998</v>
      </c>
      <c r="I29" s="7">
        <v>190</v>
      </c>
      <c r="J29" s="7">
        <v>1408</v>
      </c>
      <c r="K29" s="7">
        <v>1797</v>
      </c>
      <c r="L29" s="40">
        <v>1036889</v>
      </c>
      <c r="M29" s="7">
        <v>1439</v>
      </c>
      <c r="N29" s="7">
        <v>2747</v>
      </c>
      <c r="O29" s="40">
        <v>1587519</v>
      </c>
      <c r="P29" s="7">
        <v>10494</v>
      </c>
      <c r="Q29" s="40">
        <v>36229326</v>
      </c>
    </row>
    <row r="30" spans="2:17" s="1" customFormat="1" ht="18.75" customHeight="1">
      <c r="B30" s="9" t="s">
        <v>839</v>
      </c>
      <c r="C30" s="10">
        <v>1093658</v>
      </c>
      <c r="D30" s="10">
        <v>10197984</v>
      </c>
      <c r="E30" s="43">
        <v>4803474844</v>
      </c>
      <c r="F30" s="10">
        <v>85936</v>
      </c>
      <c r="G30" s="10">
        <v>749458</v>
      </c>
      <c r="H30" s="43">
        <v>170406578.27000022</v>
      </c>
      <c r="I30" s="10">
        <v>36629</v>
      </c>
      <c r="J30" s="10">
        <v>217469</v>
      </c>
      <c r="K30" s="10">
        <v>251443</v>
      </c>
      <c r="L30" s="43">
        <v>308415273</v>
      </c>
      <c r="M30" s="10">
        <v>199743</v>
      </c>
      <c r="N30" s="10">
        <v>294307</v>
      </c>
      <c r="O30" s="43">
        <v>264904706</v>
      </c>
      <c r="P30" s="10">
        <v>1510870</v>
      </c>
      <c r="Q30" s="43">
        <v>5376794823</v>
      </c>
    </row>
    <row r="31" spans="2:17" s="1" customFormat="1" ht="18" customHeight="1">
      <c r="B31" s="97" t="s">
        <v>2681</v>
      </c>
      <c r="C31" s="275" t="s">
        <v>2682</v>
      </c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5"/>
    </row>
  </sheetData>
  <mergeCells count="11">
    <mergeCell ref="C31:Q31"/>
    <mergeCell ref="F2:I3"/>
    <mergeCell ref="L2:N2"/>
    <mergeCell ref="E5:I6"/>
    <mergeCell ref="M11:O11"/>
    <mergeCell ref="B11:B12"/>
    <mergeCell ref="C11:E11"/>
    <mergeCell ref="F11:H11"/>
    <mergeCell ref="I11:I12"/>
    <mergeCell ref="J11:L11"/>
    <mergeCell ref="P11:Q11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37"/>
  <sheetViews>
    <sheetView topLeftCell="A4" workbookViewId="0"/>
  </sheetViews>
  <sheetFormatPr defaultColWidth="8.85546875" defaultRowHeight="12.75"/>
  <cols>
    <col min="1" max="1" width="0.7109375" style="12" customWidth="1"/>
    <col min="2" max="2" width="21.28515625" style="12" bestFit="1" customWidth="1"/>
    <col min="3" max="3" width="23.42578125" style="12" bestFit="1" customWidth="1"/>
    <col min="4" max="4" width="7.85546875" style="12" bestFit="1" customWidth="1"/>
    <col min="5" max="5" width="8.42578125" style="12" bestFit="1" customWidth="1"/>
    <col min="6" max="6" width="13.42578125" style="12" bestFit="1" customWidth="1"/>
    <col min="7" max="7" width="6" style="12" bestFit="1" customWidth="1"/>
    <col min="8" max="8" width="6.85546875" style="12" bestFit="1" customWidth="1"/>
    <col min="9" max="9" width="11.7109375" style="12" bestFit="1" customWidth="1"/>
    <col min="10" max="10" width="8.140625" style="12" customWidth="1"/>
    <col min="11" max="12" width="6.5703125" style="12" bestFit="1" customWidth="1"/>
    <col min="13" max="13" width="11.7109375" style="12" bestFit="1" customWidth="1"/>
    <col min="14" max="14" width="6.5703125" style="12" bestFit="1" customWidth="1"/>
    <col min="15" max="15" width="6.85546875" style="12" bestFit="1" customWidth="1"/>
    <col min="16" max="16" width="12" style="12" bestFit="1" customWidth="1"/>
    <col min="17" max="17" width="7.5703125" style="12" bestFit="1" customWidth="1"/>
    <col min="18" max="18" width="13.42578125" style="12" bestFit="1" customWidth="1"/>
    <col min="19" max="16384" width="8.85546875" style="12"/>
  </cols>
  <sheetData>
    <row r="1" spans="2:18" s="1" customFormat="1" ht="11.25" customHeight="1" thickBot="1"/>
    <row r="2" spans="2:18" s="1" customFormat="1" ht="15.75" customHeight="1">
      <c r="G2" s="164" t="s">
        <v>0</v>
      </c>
      <c r="H2" s="168"/>
      <c r="I2" s="165"/>
      <c r="M2" s="220" t="s">
        <v>2683</v>
      </c>
      <c r="N2" s="220"/>
      <c r="O2" s="220"/>
    </row>
    <row r="3" spans="2:18" s="1" customFormat="1" ht="3" customHeight="1" thickBot="1">
      <c r="G3" s="166"/>
      <c r="H3" s="169"/>
      <c r="I3" s="167"/>
    </row>
    <row r="4" spans="2:18" s="1" customFormat="1" ht="26.25" customHeight="1"/>
    <row r="5" spans="2:18" s="1" customFormat="1" ht="4.5" customHeight="1" thickBot="1">
      <c r="F5" s="217" t="s">
        <v>2684</v>
      </c>
      <c r="G5" s="217"/>
      <c r="H5" s="217"/>
      <c r="I5" s="217"/>
      <c r="J5" s="217"/>
      <c r="K5" s="217"/>
      <c r="L5" s="217"/>
    </row>
    <row r="6" spans="2:18" s="1" customFormat="1" ht="13.5" customHeight="1" thickBot="1">
      <c r="B6" s="2" t="s">
        <v>213</v>
      </c>
      <c r="F6" s="217"/>
      <c r="G6" s="217"/>
      <c r="H6" s="217"/>
      <c r="I6" s="217"/>
      <c r="J6" s="217"/>
      <c r="K6" s="217"/>
      <c r="L6" s="217"/>
    </row>
    <row r="7" spans="2:18" s="1" customFormat="1" ht="16.5" customHeight="1">
      <c r="B7" s="2" t="s">
        <v>1925</v>
      </c>
    </row>
    <row r="8" spans="2:18" s="1" customFormat="1" ht="6.75" customHeight="1"/>
    <row r="9" spans="2:18" s="1" customFormat="1" ht="17.25" customHeight="1">
      <c r="B9" s="260" t="s">
        <v>2685</v>
      </c>
      <c r="C9" s="222" t="s">
        <v>1927</v>
      </c>
      <c r="D9" s="219" t="s">
        <v>1928</v>
      </c>
      <c r="E9" s="219"/>
      <c r="F9" s="219"/>
      <c r="G9" s="219" t="s">
        <v>1929</v>
      </c>
      <c r="H9" s="219"/>
      <c r="I9" s="219"/>
      <c r="J9" s="231" t="s">
        <v>1930</v>
      </c>
      <c r="K9" s="231" t="s">
        <v>1931</v>
      </c>
      <c r="L9" s="231"/>
      <c r="M9" s="231"/>
      <c r="N9" s="231" t="s">
        <v>1932</v>
      </c>
      <c r="O9" s="231"/>
      <c r="P9" s="231"/>
      <c r="Q9" s="231" t="s">
        <v>839</v>
      </c>
      <c r="R9" s="231"/>
    </row>
    <row r="10" spans="2:18" s="1" customFormat="1" ht="15.75" customHeight="1">
      <c r="B10" s="260"/>
      <c r="C10" s="222"/>
      <c r="D10" s="4" t="s">
        <v>900</v>
      </c>
      <c r="E10" s="4" t="s">
        <v>1578</v>
      </c>
      <c r="F10" s="4" t="s">
        <v>1933</v>
      </c>
      <c r="G10" s="4" t="s">
        <v>900</v>
      </c>
      <c r="H10" s="4" t="s">
        <v>1578</v>
      </c>
      <c r="I10" s="4" t="s">
        <v>1933</v>
      </c>
      <c r="J10" s="231"/>
      <c r="K10" s="20" t="s">
        <v>900</v>
      </c>
      <c r="L10" s="20" t="s">
        <v>1578</v>
      </c>
      <c r="M10" s="20" t="s">
        <v>1933</v>
      </c>
      <c r="N10" s="20" t="s">
        <v>900</v>
      </c>
      <c r="O10" s="20" t="s">
        <v>1578</v>
      </c>
      <c r="P10" s="20" t="s">
        <v>1933</v>
      </c>
      <c r="Q10" s="20" t="s">
        <v>900</v>
      </c>
      <c r="R10" s="20" t="s">
        <v>1933</v>
      </c>
    </row>
    <row r="11" spans="2:18" s="1" customFormat="1" ht="13.5" customHeight="1">
      <c r="B11" s="231" t="s">
        <v>882</v>
      </c>
      <c r="C11" s="14" t="s">
        <v>1934</v>
      </c>
      <c r="D11" s="7">
        <v>82587</v>
      </c>
      <c r="E11" s="7">
        <v>649088</v>
      </c>
      <c r="F11" s="40">
        <v>523154286</v>
      </c>
      <c r="G11" s="7">
        <v>4934</v>
      </c>
      <c r="H11" s="38">
        <v>46136</v>
      </c>
      <c r="I11" s="38">
        <v>14650057.850000001</v>
      </c>
      <c r="J11" s="7">
        <v>3194</v>
      </c>
      <c r="K11" s="7">
        <v>27741</v>
      </c>
      <c r="L11" s="7">
        <v>30360</v>
      </c>
      <c r="M11" s="40">
        <v>57374540</v>
      </c>
      <c r="N11" s="7">
        <v>21609</v>
      </c>
      <c r="O11" s="7">
        <v>26722</v>
      </c>
      <c r="P11" s="40">
        <v>37093914</v>
      </c>
      <c r="Q11" s="7">
        <v>131937</v>
      </c>
      <c r="R11" s="40">
        <v>617622740</v>
      </c>
    </row>
    <row r="12" spans="2:18" s="1" customFormat="1" ht="13.5" customHeight="1">
      <c r="B12" s="231"/>
      <c r="C12" s="14" t="s">
        <v>1935</v>
      </c>
      <c r="D12" s="7">
        <v>22367</v>
      </c>
      <c r="E12" s="7">
        <v>546041</v>
      </c>
      <c r="F12" s="40">
        <v>162574449</v>
      </c>
      <c r="G12" s="7">
        <v>3899</v>
      </c>
      <c r="H12" s="38">
        <v>44199</v>
      </c>
      <c r="I12" s="38">
        <v>7762190.9099999964</v>
      </c>
      <c r="J12" s="7"/>
      <c r="K12" s="7"/>
      <c r="L12" s="7"/>
      <c r="M12" s="40"/>
      <c r="N12" s="7">
        <v>1043</v>
      </c>
      <c r="O12" s="7">
        <v>4472</v>
      </c>
      <c r="P12" s="40">
        <v>1133278</v>
      </c>
      <c r="Q12" s="7">
        <v>23410</v>
      </c>
      <c r="R12" s="40">
        <v>163707727</v>
      </c>
    </row>
    <row r="13" spans="2:18" s="1" customFormat="1" ht="13.5" customHeight="1">
      <c r="B13" s="231"/>
      <c r="C13" s="14" t="s">
        <v>1936</v>
      </c>
      <c r="D13" s="7">
        <v>3618</v>
      </c>
      <c r="E13" s="7">
        <v>28048</v>
      </c>
      <c r="F13" s="40">
        <v>6888362</v>
      </c>
      <c r="G13" s="7">
        <v>18</v>
      </c>
      <c r="H13" s="38">
        <v>262</v>
      </c>
      <c r="I13" s="38">
        <v>23123.199999999983</v>
      </c>
      <c r="J13" s="7"/>
      <c r="K13" s="7"/>
      <c r="L13" s="7"/>
      <c r="M13" s="40"/>
      <c r="N13" s="7"/>
      <c r="O13" s="7"/>
      <c r="P13" s="40"/>
      <c r="Q13" s="7">
        <v>3618</v>
      </c>
      <c r="R13" s="40">
        <v>6888362</v>
      </c>
    </row>
    <row r="14" spans="2:18" s="1" customFormat="1" ht="13.5" customHeight="1">
      <c r="B14" s="226" t="s">
        <v>2686</v>
      </c>
      <c r="C14" s="226"/>
      <c r="D14" s="10">
        <v>108572</v>
      </c>
      <c r="E14" s="10">
        <v>1223177</v>
      </c>
      <c r="F14" s="43">
        <v>692617097</v>
      </c>
      <c r="G14" s="10">
        <v>8851</v>
      </c>
      <c r="H14" s="10">
        <v>90597</v>
      </c>
      <c r="I14" s="43">
        <v>22435371.959999993</v>
      </c>
      <c r="J14" s="10">
        <v>3194</v>
      </c>
      <c r="K14" s="10">
        <v>27741</v>
      </c>
      <c r="L14" s="10">
        <v>30360</v>
      </c>
      <c r="M14" s="43">
        <v>57374540</v>
      </c>
      <c r="N14" s="10">
        <v>22652</v>
      </c>
      <c r="O14" s="10">
        <v>31194</v>
      </c>
      <c r="P14" s="43">
        <v>38227192</v>
      </c>
      <c r="Q14" s="10">
        <v>158965</v>
      </c>
      <c r="R14" s="43">
        <v>788218829</v>
      </c>
    </row>
    <row r="15" spans="2:18" s="1" customFormat="1" ht="13.5" customHeight="1">
      <c r="B15" s="231" t="s">
        <v>881</v>
      </c>
      <c r="C15" s="14" t="s">
        <v>1934</v>
      </c>
      <c r="D15" s="7">
        <v>23771</v>
      </c>
      <c r="E15" s="7">
        <v>157805</v>
      </c>
      <c r="F15" s="40">
        <v>87689306</v>
      </c>
      <c r="G15" s="7">
        <v>1258</v>
      </c>
      <c r="H15" s="38">
        <v>7897</v>
      </c>
      <c r="I15" s="38">
        <v>1768499.3200000003</v>
      </c>
      <c r="J15" s="7">
        <v>823</v>
      </c>
      <c r="K15" s="7">
        <v>5695</v>
      </c>
      <c r="L15" s="7">
        <v>6677</v>
      </c>
      <c r="M15" s="40">
        <v>7473547</v>
      </c>
      <c r="N15" s="7">
        <v>5408</v>
      </c>
      <c r="O15" s="7">
        <v>5850</v>
      </c>
      <c r="P15" s="40">
        <v>7270037</v>
      </c>
      <c r="Q15" s="7">
        <v>34874</v>
      </c>
      <c r="R15" s="40">
        <v>102432890</v>
      </c>
    </row>
    <row r="16" spans="2:18" s="1" customFormat="1" ht="13.5" customHeight="1">
      <c r="B16" s="231"/>
      <c r="C16" s="14" t="s">
        <v>1935</v>
      </c>
      <c r="D16" s="7">
        <v>3655</v>
      </c>
      <c r="E16" s="7">
        <v>109386</v>
      </c>
      <c r="F16" s="40">
        <v>35718743</v>
      </c>
      <c r="G16" s="7">
        <v>438</v>
      </c>
      <c r="H16" s="38">
        <v>4771</v>
      </c>
      <c r="I16" s="38">
        <v>826296.4299999997</v>
      </c>
      <c r="J16" s="7"/>
      <c r="K16" s="7"/>
      <c r="L16" s="7"/>
      <c r="M16" s="40"/>
      <c r="N16" s="7">
        <v>94</v>
      </c>
      <c r="O16" s="7">
        <v>1152</v>
      </c>
      <c r="P16" s="40">
        <v>285974</v>
      </c>
      <c r="Q16" s="7">
        <v>3749</v>
      </c>
      <c r="R16" s="40">
        <v>36004717</v>
      </c>
    </row>
    <row r="17" spans="2:18" s="1" customFormat="1" ht="13.5" customHeight="1">
      <c r="B17" s="231"/>
      <c r="C17" s="14" t="s">
        <v>1936</v>
      </c>
      <c r="D17" s="7">
        <v>882</v>
      </c>
      <c r="E17" s="7">
        <v>4014</v>
      </c>
      <c r="F17" s="40">
        <v>820607</v>
      </c>
      <c r="G17" s="7">
        <v>1</v>
      </c>
      <c r="H17" s="38">
        <v>18</v>
      </c>
      <c r="I17" s="38">
        <v>1693.3999999999996</v>
      </c>
      <c r="J17" s="7"/>
      <c r="K17" s="7"/>
      <c r="L17" s="7"/>
      <c r="M17" s="40"/>
      <c r="N17" s="7"/>
      <c r="O17" s="7"/>
      <c r="P17" s="40"/>
      <c r="Q17" s="7">
        <v>882</v>
      </c>
      <c r="R17" s="40">
        <v>820607</v>
      </c>
    </row>
    <row r="18" spans="2:18" s="1" customFormat="1" ht="13.5" customHeight="1">
      <c r="B18" s="226" t="s">
        <v>2687</v>
      </c>
      <c r="C18" s="226"/>
      <c r="D18" s="10">
        <v>28308</v>
      </c>
      <c r="E18" s="10">
        <v>271205</v>
      </c>
      <c r="F18" s="43">
        <v>124228656</v>
      </c>
      <c r="G18" s="10">
        <v>1697</v>
      </c>
      <c r="H18" s="10">
        <v>12686</v>
      </c>
      <c r="I18" s="43">
        <v>2596489.1500000004</v>
      </c>
      <c r="J18" s="10">
        <v>823</v>
      </c>
      <c r="K18" s="10">
        <v>5695</v>
      </c>
      <c r="L18" s="10">
        <v>6677</v>
      </c>
      <c r="M18" s="43">
        <v>7473547</v>
      </c>
      <c r="N18" s="10">
        <v>5502</v>
      </c>
      <c r="O18" s="10">
        <v>7002</v>
      </c>
      <c r="P18" s="43">
        <v>7556011</v>
      </c>
      <c r="Q18" s="10">
        <v>39505</v>
      </c>
      <c r="R18" s="43">
        <v>139258214</v>
      </c>
    </row>
    <row r="19" spans="2:18" s="1" customFormat="1" ht="13.5" customHeight="1">
      <c r="B19" s="231" t="s">
        <v>880</v>
      </c>
      <c r="C19" s="14" t="s">
        <v>1934</v>
      </c>
      <c r="D19" s="7">
        <v>141614</v>
      </c>
      <c r="E19" s="7">
        <v>895061</v>
      </c>
      <c r="F19" s="40">
        <v>619843682</v>
      </c>
      <c r="G19" s="7">
        <v>6119</v>
      </c>
      <c r="H19" s="38">
        <v>41982</v>
      </c>
      <c r="I19" s="38">
        <v>10555573.039999999</v>
      </c>
      <c r="J19" s="7">
        <v>3815</v>
      </c>
      <c r="K19" s="7">
        <v>55416</v>
      </c>
      <c r="L19" s="7">
        <v>59156</v>
      </c>
      <c r="M19" s="40">
        <v>92048611</v>
      </c>
      <c r="N19" s="7">
        <v>33095</v>
      </c>
      <c r="O19" s="7">
        <v>33908</v>
      </c>
      <c r="P19" s="40">
        <v>48060066</v>
      </c>
      <c r="Q19" s="7">
        <v>230125</v>
      </c>
      <c r="R19" s="40">
        <v>759952359</v>
      </c>
    </row>
    <row r="20" spans="2:18" s="1" customFormat="1" ht="13.5" customHeight="1">
      <c r="B20" s="231"/>
      <c r="C20" s="14" t="s">
        <v>1935</v>
      </c>
      <c r="D20" s="7">
        <v>41889</v>
      </c>
      <c r="E20" s="7">
        <v>1010982</v>
      </c>
      <c r="F20" s="40">
        <v>290037607</v>
      </c>
      <c r="G20" s="7">
        <v>7402</v>
      </c>
      <c r="H20" s="38">
        <v>68988</v>
      </c>
      <c r="I20" s="38">
        <v>11521969.420000002</v>
      </c>
      <c r="J20" s="7"/>
      <c r="K20" s="7"/>
      <c r="L20" s="7"/>
      <c r="M20" s="40"/>
      <c r="N20" s="7">
        <v>1213</v>
      </c>
      <c r="O20" s="7">
        <v>16523</v>
      </c>
      <c r="P20" s="40">
        <v>4319010</v>
      </c>
      <c r="Q20" s="7">
        <v>43102</v>
      </c>
      <c r="R20" s="40">
        <v>294356617</v>
      </c>
    </row>
    <row r="21" spans="2:18" s="1" customFormat="1" ht="13.5" customHeight="1">
      <c r="B21" s="231"/>
      <c r="C21" s="14" t="s">
        <v>1936</v>
      </c>
      <c r="D21" s="7">
        <v>10159</v>
      </c>
      <c r="E21" s="7">
        <v>184255</v>
      </c>
      <c r="F21" s="40">
        <v>31393997</v>
      </c>
      <c r="G21" s="7">
        <v>135</v>
      </c>
      <c r="H21" s="38">
        <v>1786</v>
      </c>
      <c r="I21" s="38">
        <v>157526.39999999991</v>
      </c>
      <c r="J21" s="7"/>
      <c r="K21" s="7"/>
      <c r="L21" s="7"/>
      <c r="M21" s="40"/>
      <c r="N21" s="7"/>
      <c r="O21" s="7"/>
      <c r="P21" s="40"/>
      <c r="Q21" s="7">
        <v>10159</v>
      </c>
      <c r="R21" s="40">
        <v>31393997</v>
      </c>
    </row>
    <row r="22" spans="2:18" s="1" customFormat="1" ht="13.5" customHeight="1">
      <c r="B22" s="226" t="s">
        <v>2688</v>
      </c>
      <c r="C22" s="226"/>
      <c r="D22" s="10">
        <v>193662</v>
      </c>
      <c r="E22" s="10">
        <v>2090298</v>
      </c>
      <c r="F22" s="43">
        <v>941275286</v>
      </c>
      <c r="G22" s="10">
        <v>13656</v>
      </c>
      <c r="H22" s="10">
        <v>112756</v>
      </c>
      <c r="I22" s="43">
        <v>22235068.860000014</v>
      </c>
      <c r="J22" s="10">
        <v>3815</v>
      </c>
      <c r="K22" s="10">
        <v>55416</v>
      </c>
      <c r="L22" s="10">
        <v>59156</v>
      </c>
      <c r="M22" s="43">
        <v>92048611</v>
      </c>
      <c r="N22" s="10">
        <v>34308</v>
      </c>
      <c r="O22" s="10">
        <v>50431</v>
      </c>
      <c r="P22" s="43">
        <v>52379076</v>
      </c>
      <c r="Q22" s="10">
        <v>283386</v>
      </c>
      <c r="R22" s="43">
        <v>1085702973</v>
      </c>
    </row>
    <row r="23" spans="2:18" s="1" customFormat="1" ht="13.5" customHeight="1">
      <c r="B23" s="231" t="s">
        <v>884</v>
      </c>
      <c r="C23" s="14" t="s">
        <v>1934</v>
      </c>
      <c r="D23" s="7">
        <v>630570</v>
      </c>
      <c r="E23" s="7">
        <v>5219108</v>
      </c>
      <c r="F23" s="40">
        <v>2485059721</v>
      </c>
      <c r="G23" s="7">
        <v>51172</v>
      </c>
      <c r="H23" s="38">
        <v>429809</v>
      </c>
      <c r="I23" s="38">
        <v>101710905.33000001</v>
      </c>
      <c r="J23" s="7">
        <v>25172</v>
      </c>
      <c r="K23" s="7">
        <v>112238</v>
      </c>
      <c r="L23" s="7">
        <v>135302</v>
      </c>
      <c r="M23" s="40">
        <v>134053081</v>
      </c>
      <c r="N23" s="7">
        <v>114309</v>
      </c>
      <c r="O23" s="7">
        <v>176201</v>
      </c>
      <c r="P23" s="40">
        <v>140817911</v>
      </c>
      <c r="Q23" s="7">
        <v>857117</v>
      </c>
      <c r="R23" s="40">
        <v>2759930713</v>
      </c>
    </row>
    <row r="24" spans="2:18" s="1" customFormat="1" ht="13.5" customHeight="1">
      <c r="B24" s="231"/>
      <c r="C24" s="14" t="s">
        <v>1935</v>
      </c>
      <c r="D24" s="7">
        <v>21512</v>
      </c>
      <c r="E24" s="7">
        <v>501871</v>
      </c>
      <c r="F24" s="40">
        <v>145604150</v>
      </c>
      <c r="G24" s="7">
        <v>3735</v>
      </c>
      <c r="H24" s="38">
        <v>38003</v>
      </c>
      <c r="I24" s="38">
        <v>6346787.8099999987</v>
      </c>
      <c r="J24" s="7"/>
      <c r="K24" s="7"/>
      <c r="L24" s="7"/>
      <c r="M24" s="40"/>
      <c r="N24" s="7">
        <v>124</v>
      </c>
      <c r="O24" s="7">
        <v>2763</v>
      </c>
      <c r="P24" s="40">
        <v>711833</v>
      </c>
      <c r="Q24" s="7">
        <v>21636</v>
      </c>
      <c r="R24" s="40">
        <v>146315983</v>
      </c>
    </row>
    <row r="25" spans="2:18" s="1" customFormat="1" ht="13.5" customHeight="1">
      <c r="B25" s="231"/>
      <c r="C25" s="14" t="s">
        <v>1936</v>
      </c>
      <c r="D25" s="7">
        <v>26209</v>
      </c>
      <c r="E25" s="7">
        <v>197114</v>
      </c>
      <c r="F25" s="40">
        <v>44149923</v>
      </c>
      <c r="G25" s="7">
        <v>140</v>
      </c>
      <c r="H25" s="38">
        <v>2541</v>
      </c>
      <c r="I25" s="38">
        <v>232580.48000000001</v>
      </c>
      <c r="J25" s="7"/>
      <c r="K25" s="7"/>
      <c r="L25" s="7"/>
      <c r="M25" s="40"/>
      <c r="N25" s="7"/>
      <c r="O25" s="7"/>
      <c r="P25" s="40"/>
      <c r="Q25" s="7">
        <v>26209</v>
      </c>
      <c r="R25" s="40">
        <v>44149923</v>
      </c>
    </row>
    <row r="26" spans="2:18" s="1" customFormat="1" ht="13.5" customHeight="1">
      <c r="B26" s="226" t="s">
        <v>2689</v>
      </c>
      <c r="C26" s="226"/>
      <c r="D26" s="10">
        <v>678291</v>
      </c>
      <c r="E26" s="10">
        <v>5918093</v>
      </c>
      <c r="F26" s="43">
        <v>2674813794</v>
      </c>
      <c r="G26" s="10">
        <v>55047</v>
      </c>
      <c r="H26" s="10">
        <v>470353</v>
      </c>
      <c r="I26" s="43">
        <v>108290273.62000003</v>
      </c>
      <c r="J26" s="10">
        <v>25172</v>
      </c>
      <c r="K26" s="10">
        <v>112238</v>
      </c>
      <c r="L26" s="10">
        <v>135302</v>
      </c>
      <c r="M26" s="43">
        <v>134053081</v>
      </c>
      <c r="N26" s="10">
        <v>114433</v>
      </c>
      <c r="O26" s="10">
        <v>178964</v>
      </c>
      <c r="P26" s="43">
        <v>141529744</v>
      </c>
      <c r="Q26" s="10">
        <v>904962</v>
      </c>
      <c r="R26" s="43">
        <v>2950396619</v>
      </c>
    </row>
    <row r="27" spans="2:18" s="1" customFormat="1" ht="13.5" customHeight="1">
      <c r="B27" s="231" t="s">
        <v>886</v>
      </c>
      <c r="C27" s="14" t="s">
        <v>1934</v>
      </c>
      <c r="D27" s="7">
        <v>8148</v>
      </c>
      <c r="E27" s="7">
        <v>64198</v>
      </c>
      <c r="F27" s="40">
        <v>26270618</v>
      </c>
      <c r="G27" s="7">
        <v>598</v>
      </c>
      <c r="H27" s="38">
        <v>3910</v>
      </c>
      <c r="I27" s="38">
        <v>853295.58999999985</v>
      </c>
      <c r="J27" s="7">
        <v>333</v>
      </c>
      <c r="K27" s="7">
        <v>1455</v>
      </c>
      <c r="L27" s="7">
        <v>1866</v>
      </c>
      <c r="M27" s="40">
        <v>1307705</v>
      </c>
      <c r="N27" s="7">
        <v>551</v>
      </c>
      <c r="O27" s="7">
        <v>551</v>
      </c>
      <c r="P27" s="40">
        <v>746374</v>
      </c>
      <c r="Q27" s="7">
        <v>10154</v>
      </c>
      <c r="R27" s="40">
        <v>28324697</v>
      </c>
    </row>
    <row r="28" spans="2:18" s="1" customFormat="1" ht="13.5" customHeight="1">
      <c r="B28" s="231"/>
      <c r="C28" s="14" t="s">
        <v>1935</v>
      </c>
      <c r="D28" s="7">
        <v>448</v>
      </c>
      <c r="E28" s="7">
        <v>9395</v>
      </c>
      <c r="F28" s="40">
        <v>2583760</v>
      </c>
      <c r="G28" s="7">
        <v>94</v>
      </c>
      <c r="H28" s="38">
        <v>1003</v>
      </c>
      <c r="I28" s="38">
        <v>161202.13</v>
      </c>
      <c r="J28" s="7"/>
      <c r="K28" s="7"/>
      <c r="L28" s="7"/>
      <c r="M28" s="40"/>
      <c r="N28" s="7"/>
      <c r="O28" s="7"/>
      <c r="P28" s="40"/>
      <c r="Q28" s="7">
        <v>448</v>
      </c>
      <c r="R28" s="40">
        <v>2583760</v>
      </c>
    </row>
    <row r="29" spans="2:18" s="1" customFormat="1" ht="13.5" customHeight="1">
      <c r="B29" s="231"/>
      <c r="C29" s="14" t="s">
        <v>1936</v>
      </c>
      <c r="D29" s="7">
        <v>708</v>
      </c>
      <c r="E29" s="7">
        <v>8172</v>
      </c>
      <c r="F29" s="40">
        <v>1658160</v>
      </c>
      <c r="G29" s="7">
        <v>2</v>
      </c>
      <c r="H29" s="38">
        <v>11</v>
      </c>
      <c r="I29" s="38">
        <v>1034.7999999999993</v>
      </c>
      <c r="J29" s="7"/>
      <c r="K29" s="7"/>
      <c r="L29" s="7"/>
      <c r="M29" s="40"/>
      <c r="N29" s="7"/>
      <c r="O29" s="7"/>
      <c r="P29" s="40"/>
      <c r="Q29" s="7">
        <v>708</v>
      </c>
      <c r="R29" s="40">
        <v>1658160</v>
      </c>
    </row>
    <row r="30" spans="2:18" s="1" customFormat="1" ht="13.5" customHeight="1">
      <c r="B30" s="226" t="s">
        <v>2690</v>
      </c>
      <c r="C30" s="226"/>
      <c r="D30" s="10">
        <v>9304</v>
      </c>
      <c r="E30" s="10">
        <v>81765</v>
      </c>
      <c r="F30" s="43">
        <v>30512538</v>
      </c>
      <c r="G30" s="10">
        <v>694</v>
      </c>
      <c r="H30" s="10">
        <v>4924</v>
      </c>
      <c r="I30" s="43">
        <v>1015532.5199999996</v>
      </c>
      <c r="J30" s="10">
        <v>333</v>
      </c>
      <c r="K30" s="10">
        <v>1455</v>
      </c>
      <c r="L30" s="10">
        <v>1866</v>
      </c>
      <c r="M30" s="43">
        <v>1307705</v>
      </c>
      <c r="N30" s="10">
        <v>551</v>
      </c>
      <c r="O30" s="10">
        <v>551</v>
      </c>
      <c r="P30" s="43">
        <v>746374</v>
      </c>
      <c r="Q30" s="10">
        <v>11310</v>
      </c>
      <c r="R30" s="43">
        <v>32566617</v>
      </c>
    </row>
    <row r="31" spans="2:18" s="1" customFormat="1" ht="13.5" customHeight="1">
      <c r="B31" s="231" t="s">
        <v>885</v>
      </c>
      <c r="C31" s="14" t="s">
        <v>1934</v>
      </c>
      <c r="D31" s="7">
        <v>70880</v>
      </c>
      <c r="E31" s="7">
        <v>586803</v>
      </c>
      <c r="F31" s="40">
        <v>332457518</v>
      </c>
      <c r="G31" s="7">
        <v>5952</v>
      </c>
      <c r="H31" s="38">
        <v>57527</v>
      </c>
      <c r="I31" s="38">
        <v>13720894.66</v>
      </c>
      <c r="J31" s="7">
        <v>3292</v>
      </c>
      <c r="K31" s="7">
        <v>14924</v>
      </c>
      <c r="L31" s="7">
        <v>18082</v>
      </c>
      <c r="M31" s="40">
        <v>16157789</v>
      </c>
      <c r="N31" s="7">
        <v>22297</v>
      </c>
      <c r="O31" s="7">
        <v>26165</v>
      </c>
      <c r="P31" s="40">
        <v>24466309</v>
      </c>
      <c r="Q31" s="7">
        <v>108101</v>
      </c>
      <c r="R31" s="40">
        <v>373081616</v>
      </c>
    </row>
    <row r="32" spans="2:18" s="1" customFormat="1" ht="13.5" customHeight="1">
      <c r="B32" s="231"/>
      <c r="C32" s="14" t="s">
        <v>1935</v>
      </c>
      <c r="D32" s="7">
        <v>914</v>
      </c>
      <c r="E32" s="7">
        <v>9597</v>
      </c>
      <c r="F32" s="40">
        <v>2662687</v>
      </c>
      <c r="G32" s="7">
        <v>39</v>
      </c>
      <c r="H32" s="38">
        <v>615</v>
      </c>
      <c r="I32" s="38">
        <v>112947.5</v>
      </c>
      <c r="J32" s="7"/>
      <c r="K32" s="7"/>
      <c r="L32" s="7"/>
      <c r="M32" s="40"/>
      <c r="N32" s="7"/>
      <c r="O32" s="7"/>
      <c r="P32" s="40"/>
      <c r="Q32" s="7">
        <v>914</v>
      </c>
      <c r="R32" s="40">
        <v>2662687</v>
      </c>
    </row>
    <row r="33" spans="2:18" s="1" customFormat="1" ht="13.5" customHeight="1">
      <c r="B33" s="231"/>
      <c r="C33" s="14" t="s">
        <v>1936</v>
      </c>
      <c r="D33" s="7">
        <v>3727</v>
      </c>
      <c r="E33" s="7">
        <v>17046</v>
      </c>
      <c r="F33" s="40">
        <v>4907268</v>
      </c>
      <c r="G33" s="7"/>
      <c r="H33" s="38">
        <v>0</v>
      </c>
      <c r="I33" s="38"/>
      <c r="J33" s="7"/>
      <c r="K33" s="7"/>
      <c r="L33" s="7"/>
      <c r="M33" s="40"/>
      <c r="N33" s="7"/>
      <c r="O33" s="7"/>
      <c r="P33" s="40"/>
      <c r="Q33" s="7">
        <v>3727</v>
      </c>
      <c r="R33" s="40">
        <v>4907268</v>
      </c>
    </row>
    <row r="34" spans="2:18" s="1" customFormat="1" ht="13.5" customHeight="1">
      <c r="B34" s="226" t="s">
        <v>2691</v>
      </c>
      <c r="C34" s="226"/>
      <c r="D34" s="10">
        <v>75521</v>
      </c>
      <c r="E34" s="10">
        <v>613446</v>
      </c>
      <c r="F34" s="43">
        <v>340027473</v>
      </c>
      <c r="G34" s="10">
        <v>5991</v>
      </c>
      <c r="H34" s="10">
        <v>58142</v>
      </c>
      <c r="I34" s="43">
        <v>13833842.16</v>
      </c>
      <c r="J34" s="10">
        <v>3292</v>
      </c>
      <c r="K34" s="10">
        <v>14924</v>
      </c>
      <c r="L34" s="10">
        <v>18082</v>
      </c>
      <c r="M34" s="43">
        <v>16157789</v>
      </c>
      <c r="N34" s="10">
        <v>22297</v>
      </c>
      <c r="O34" s="10">
        <v>26165</v>
      </c>
      <c r="P34" s="43">
        <v>24466309</v>
      </c>
      <c r="Q34" s="10">
        <v>112742</v>
      </c>
      <c r="R34" s="43">
        <v>380651571</v>
      </c>
    </row>
    <row r="35" spans="2:18" s="1" customFormat="1" ht="14.25" customHeight="1">
      <c r="B35" s="226" t="s">
        <v>2124</v>
      </c>
      <c r="C35" s="226"/>
      <c r="D35" s="10">
        <v>1093658</v>
      </c>
      <c r="E35" s="10">
        <v>10197984</v>
      </c>
      <c r="F35" s="43">
        <v>4803474844</v>
      </c>
      <c r="G35" s="10">
        <v>85936</v>
      </c>
      <c r="H35" s="10">
        <v>749458</v>
      </c>
      <c r="I35" s="43">
        <v>170406578.26999998</v>
      </c>
      <c r="J35" s="10">
        <v>36629</v>
      </c>
      <c r="K35" s="10">
        <v>217469</v>
      </c>
      <c r="L35" s="42">
        <v>251443</v>
      </c>
      <c r="M35" s="43">
        <v>308415273</v>
      </c>
      <c r="N35" s="10">
        <v>199743</v>
      </c>
      <c r="O35" s="10">
        <v>294307</v>
      </c>
      <c r="P35" s="43">
        <v>264904706</v>
      </c>
      <c r="Q35" s="10">
        <v>1510870</v>
      </c>
      <c r="R35" s="43">
        <v>5376794823</v>
      </c>
    </row>
    <row r="36" spans="2:18" s="1" customFormat="1" ht="15.75" customHeight="1">
      <c r="B36" s="276" t="s">
        <v>2692</v>
      </c>
      <c r="C36" s="276"/>
      <c r="D36" s="275" t="s">
        <v>2693</v>
      </c>
      <c r="E36" s="275"/>
      <c r="F36" s="275"/>
      <c r="G36" s="275"/>
      <c r="H36" s="275"/>
      <c r="I36" s="275"/>
      <c r="J36" s="275"/>
      <c r="K36" s="275"/>
      <c r="L36" s="275"/>
      <c r="M36" s="275"/>
      <c r="N36" s="275"/>
      <c r="O36" s="275"/>
      <c r="P36" s="275"/>
      <c r="Q36" s="275"/>
      <c r="R36" s="275"/>
    </row>
    <row r="37" spans="2:18" s="1" customFormat="1" ht="16.5" customHeight="1">
      <c r="B37" s="276" t="s">
        <v>2694</v>
      </c>
      <c r="C37" s="276"/>
      <c r="D37" s="275" t="s">
        <v>2695</v>
      </c>
      <c r="E37" s="275"/>
      <c r="F37" s="275"/>
      <c r="G37" s="275"/>
      <c r="H37" s="275"/>
      <c r="I37" s="275"/>
      <c r="J37" s="275"/>
      <c r="K37" s="275"/>
      <c r="L37" s="275"/>
      <c r="M37" s="275"/>
      <c r="N37" s="275"/>
      <c r="O37" s="275"/>
      <c r="P37" s="275"/>
      <c r="Q37" s="275"/>
      <c r="R37" s="275"/>
    </row>
  </sheetData>
  <mergeCells count="27">
    <mergeCell ref="B37:C37"/>
    <mergeCell ref="D37:R37"/>
    <mergeCell ref="B27:B29"/>
    <mergeCell ref="B30:C30"/>
    <mergeCell ref="B34:C34"/>
    <mergeCell ref="B35:C35"/>
    <mergeCell ref="B36:C36"/>
    <mergeCell ref="D36:R36"/>
    <mergeCell ref="B31:B33"/>
    <mergeCell ref="Q9:R9"/>
    <mergeCell ref="B11:B13"/>
    <mergeCell ref="B14:C14"/>
    <mergeCell ref="B15:B17"/>
    <mergeCell ref="B18:C18"/>
    <mergeCell ref="B19:B21"/>
    <mergeCell ref="B22:C22"/>
    <mergeCell ref="B23:B25"/>
    <mergeCell ref="B26:C26"/>
    <mergeCell ref="M2:O2"/>
    <mergeCell ref="F5:L6"/>
    <mergeCell ref="B9:B10"/>
    <mergeCell ref="C9:C10"/>
    <mergeCell ref="D9:F9"/>
    <mergeCell ref="G9:I9"/>
    <mergeCell ref="J9:J10"/>
    <mergeCell ref="K9:M9"/>
    <mergeCell ref="N9:P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M35"/>
  <sheetViews>
    <sheetView workbookViewId="0"/>
  </sheetViews>
  <sheetFormatPr defaultColWidth="8.85546875" defaultRowHeight="12.75"/>
  <cols>
    <col min="1" max="1" width="1.42578125" style="12" customWidth="1"/>
    <col min="2" max="2" width="20.7109375" style="12" customWidth="1"/>
    <col min="3" max="9" width="9.85546875" style="12" customWidth="1"/>
    <col min="10" max="10" width="7.140625" style="12" customWidth="1"/>
    <col min="11" max="11" width="2" style="12" customWidth="1"/>
    <col min="12" max="12" width="10.85546875" style="12" customWidth="1"/>
    <col min="13" max="13" width="31" style="12" customWidth="1"/>
    <col min="14" max="16384" width="8.85546875" style="12"/>
  </cols>
  <sheetData>
    <row r="1" spans="2:13" s="1" customFormat="1" ht="11.25" customHeight="1" thickBot="1"/>
    <row r="2" spans="2:13" s="1" customFormat="1" ht="15.75" customHeight="1">
      <c r="G2" s="170" t="s">
        <v>0</v>
      </c>
      <c r="H2" s="171"/>
      <c r="I2" s="172"/>
      <c r="M2" s="2" t="s">
        <v>2696</v>
      </c>
    </row>
    <row r="3" spans="2:13" s="1" customFormat="1" ht="3" customHeight="1" thickBot="1">
      <c r="G3" s="173"/>
      <c r="H3" s="174"/>
      <c r="I3" s="175"/>
    </row>
    <row r="4" spans="2:13" s="1" customFormat="1" ht="20.25" customHeight="1"/>
    <row r="5" spans="2:13" s="1" customFormat="1" ht="18" customHeight="1" thickBot="1">
      <c r="G5" s="241" t="s">
        <v>2697</v>
      </c>
      <c r="H5" s="241"/>
      <c r="I5" s="241"/>
      <c r="J5" s="241"/>
      <c r="K5" s="241"/>
    </row>
    <row r="6" spans="2:13" s="1" customFormat="1" ht="15" customHeight="1">
      <c r="B6" s="2" t="s">
        <v>213</v>
      </c>
    </row>
    <row r="7" spans="2:13" s="1" customFormat="1" ht="7.5" customHeight="1"/>
    <row r="8" spans="2:13" s="1" customFormat="1" ht="15" customHeight="1">
      <c r="B8" s="2" t="s">
        <v>2698</v>
      </c>
    </row>
    <row r="9" spans="2:13" s="1" customFormat="1" ht="7.5" customHeight="1"/>
    <row r="10" spans="2:13" s="1" customFormat="1" ht="15" customHeight="1">
      <c r="B10" s="2" t="s">
        <v>2699</v>
      </c>
    </row>
    <row r="11" spans="2:13" s="1" customFormat="1" ht="6" customHeight="1"/>
    <row r="12" spans="2:13" s="1" customFormat="1" ht="16.5" customHeight="1">
      <c r="B12" s="18"/>
      <c r="C12" s="228"/>
      <c r="D12" s="228"/>
      <c r="E12" s="222" t="s">
        <v>867</v>
      </c>
      <c r="F12" s="222"/>
      <c r="G12" s="222"/>
      <c r="H12" s="222" t="s">
        <v>858</v>
      </c>
      <c r="I12" s="222"/>
    </row>
    <row r="13" spans="2:13" s="1" customFormat="1" ht="18" customHeight="1">
      <c r="B13" s="19" t="s">
        <v>816</v>
      </c>
      <c r="C13" s="35" t="s">
        <v>2700</v>
      </c>
      <c r="D13" s="35" t="s">
        <v>866</v>
      </c>
      <c r="E13" s="35" t="s">
        <v>2701</v>
      </c>
      <c r="F13" s="35" t="s">
        <v>2702</v>
      </c>
      <c r="G13" s="20" t="s">
        <v>874</v>
      </c>
      <c r="H13" s="20" t="s">
        <v>898</v>
      </c>
      <c r="I13" s="20" t="s">
        <v>1578</v>
      </c>
    </row>
    <row r="14" spans="2:13" s="1" customFormat="1" ht="15" customHeight="1">
      <c r="B14" s="6" t="s">
        <v>2703</v>
      </c>
      <c r="C14" s="7">
        <v>23155</v>
      </c>
      <c r="D14" s="7">
        <v>4105</v>
      </c>
      <c r="E14" s="7">
        <v>19050</v>
      </c>
      <c r="F14" s="54">
        <v>9.1674540682414705</v>
      </c>
      <c r="G14" s="98">
        <v>1.3433605354330718</v>
      </c>
      <c r="H14" s="7">
        <v>4815</v>
      </c>
      <c r="I14" s="7">
        <v>6176</v>
      </c>
    </row>
    <row r="15" spans="2:13" s="1" customFormat="1" ht="15" customHeight="1">
      <c r="B15" s="6" t="s">
        <v>2704</v>
      </c>
      <c r="C15" s="7">
        <v>598</v>
      </c>
      <c r="D15" s="7">
        <v>88</v>
      </c>
      <c r="E15" s="7">
        <v>510</v>
      </c>
      <c r="F15" s="54">
        <v>8.556862745098039</v>
      </c>
      <c r="G15" s="98">
        <v>1.51819862745098</v>
      </c>
      <c r="H15" s="7">
        <v>120</v>
      </c>
      <c r="I15" s="7">
        <v>142</v>
      </c>
    </row>
    <row r="16" spans="2:13" s="1" customFormat="1" ht="15" customHeight="1">
      <c r="B16" s="6" t="s">
        <v>2705</v>
      </c>
      <c r="C16" s="7">
        <v>475</v>
      </c>
      <c r="D16" s="7">
        <v>108</v>
      </c>
      <c r="E16" s="7">
        <v>367</v>
      </c>
      <c r="F16" s="54">
        <v>8.354223433242506</v>
      </c>
      <c r="G16" s="98">
        <v>1.846216893732971</v>
      </c>
      <c r="H16" s="7">
        <v>87</v>
      </c>
      <c r="I16" s="7">
        <v>106</v>
      </c>
    </row>
    <row r="17" spans="2:9" s="1" customFormat="1" ht="15" customHeight="1">
      <c r="B17" s="6" t="s">
        <v>2706</v>
      </c>
      <c r="C17" s="7">
        <v>1652</v>
      </c>
      <c r="D17" s="7">
        <v>295</v>
      </c>
      <c r="E17" s="7">
        <v>1357</v>
      </c>
      <c r="F17" s="54">
        <v>8.3028739867354453</v>
      </c>
      <c r="G17" s="98">
        <v>1.4635786293294031</v>
      </c>
      <c r="H17" s="7">
        <v>306</v>
      </c>
      <c r="I17" s="7">
        <v>428</v>
      </c>
    </row>
    <row r="18" spans="2:9" s="1" customFormat="1" ht="15" customHeight="1">
      <c r="B18" s="6" t="s">
        <v>2707</v>
      </c>
      <c r="C18" s="7">
        <v>8925</v>
      </c>
      <c r="D18" s="7">
        <v>2150</v>
      </c>
      <c r="E18" s="7">
        <v>6775</v>
      </c>
      <c r="F18" s="54">
        <v>8.4227306273062723</v>
      </c>
      <c r="G18" s="98">
        <v>1.5169876900368995</v>
      </c>
      <c r="H18" s="7">
        <v>2302</v>
      </c>
      <c r="I18" s="7">
        <v>2743</v>
      </c>
    </row>
    <row r="19" spans="2:9" s="1" customFormat="1" ht="15" customHeight="1">
      <c r="B19" s="6" t="s">
        <v>2708</v>
      </c>
      <c r="C19" s="7">
        <v>1339</v>
      </c>
      <c r="D19" s="7">
        <v>177</v>
      </c>
      <c r="E19" s="7">
        <v>1162</v>
      </c>
      <c r="F19" s="54">
        <v>9.2685025817555946</v>
      </c>
      <c r="G19" s="98">
        <v>1.475883390705681</v>
      </c>
      <c r="H19" s="7">
        <v>234</v>
      </c>
      <c r="I19" s="7">
        <v>263</v>
      </c>
    </row>
    <row r="20" spans="2:9" s="1" customFormat="1" ht="15" customHeight="1">
      <c r="B20" s="6" t="s">
        <v>2709</v>
      </c>
      <c r="C20" s="7">
        <v>8596</v>
      </c>
      <c r="D20" s="7">
        <v>1430</v>
      </c>
      <c r="E20" s="7">
        <v>7166</v>
      </c>
      <c r="F20" s="54">
        <v>9.996790399106894</v>
      </c>
      <c r="G20" s="98">
        <v>1.6081371615964297</v>
      </c>
      <c r="H20" s="7">
        <v>1339</v>
      </c>
      <c r="I20" s="7">
        <v>1712</v>
      </c>
    </row>
    <row r="21" spans="2:9" s="1" customFormat="1" ht="15" customHeight="1">
      <c r="B21" s="6" t="s">
        <v>2710</v>
      </c>
      <c r="C21" s="7">
        <v>16008</v>
      </c>
      <c r="D21" s="7">
        <v>2645</v>
      </c>
      <c r="E21" s="7">
        <v>13363</v>
      </c>
      <c r="F21" s="54">
        <v>8.4287959290578467</v>
      </c>
      <c r="G21" s="98">
        <v>1.377314151013993</v>
      </c>
      <c r="H21" s="7">
        <v>3370</v>
      </c>
      <c r="I21" s="7">
        <v>3872</v>
      </c>
    </row>
    <row r="22" spans="2:9" s="1" customFormat="1" ht="15" customHeight="1">
      <c r="B22" s="6" t="s">
        <v>2711</v>
      </c>
      <c r="C22" s="7">
        <v>5389</v>
      </c>
      <c r="D22" s="7">
        <v>722</v>
      </c>
      <c r="E22" s="7">
        <v>4667</v>
      </c>
      <c r="F22" s="54">
        <v>8.8017998714377548</v>
      </c>
      <c r="G22" s="98">
        <v>1.5335695950289263</v>
      </c>
      <c r="H22" s="7">
        <v>881</v>
      </c>
      <c r="I22" s="7">
        <v>1158</v>
      </c>
    </row>
    <row r="23" spans="2:9" s="1" customFormat="1" ht="15" customHeight="1">
      <c r="B23" s="6" t="s">
        <v>2712</v>
      </c>
      <c r="C23" s="7">
        <v>1051</v>
      </c>
      <c r="D23" s="7">
        <v>136</v>
      </c>
      <c r="E23" s="7">
        <v>915</v>
      </c>
      <c r="F23" s="54">
        <v>8.6240437158469945</v>
      </c>
      <c r="G23" s="98">
        <v>1.6190403278688521</v>
      </c>
      <c r="H23" s="7">
        <v>172</v>
      </c>
      <c r="I23" s="7">
        <v>490</v>
      </c>
    </row>
    <row r="24" spans="2:9" s="1" customFormat="1" ht="15" customHeight="1">
      <c r="B24" s="6" t="s">
        <v>2713</v>
      </c>
      <c r="C24" s="7">
        <v>2867</v>
      </c>
      <c r="D24" s="7">
        <v>379</v>
      </c>
      <c r="E24" s="7">
        <v>2488</v>
      </c>
      <c r="F24" s="54">
        <v>8.14911575562701</v>
      </c>
      <c r="G24" s="98">
        <v>1.5219537379421217</v>
      </c>
      <c r="H24" s="7">
        <v>526</v>
      </c>
      <c r="I24" s="7">
        <v>655</v>
      </c>
    </row>
    <row r="25" spans="2:9" s="1" customFormat="1" ht="15" customHeight="1">
      <c r="B25" s="6" t="s">
        <v>2714</v>
      </c>
      <c r="C25" s="7">
        <v>4370</v>
      </c>
      <c r="D25" s="7">
        <v>612</v>
      </c>
      <c r="E25" s="7">
        <v>3758</v>
      </c>
      <c r="F25" s="54">
        <v>8.5143693453964868</v>
      </c>
      <c r="G25" s="98">
        <v>1.5547030601383733</v>
      </c>
      <c r="H25" s="7">
        <v>707</v>
      </c>
      <c r="I25" s="7">
        <v>812</v>
      </c>
    </row>
    <row r="26" spans="2:9" s="1" customFormat="1" ht="15" customHeight="1">
      <c r="B26" s="6" t="s">
        <v>2715</v>
      </c>
      <c r="C26" s="7">
        <v>2201</v>
      </c>
      <c r="D26" s="7">
        <v>260</v>
      </c>
      <c r="E26" s="7">
        <v>1941</v>
      </c>
      <c r="F26" s="54">
        <v>9.1761978361669243</v>
      </c>
      <c r="G26" s="98">
        <v>1.6523407521895912</v>
      </c>
      <c r="H26" s="7">
        <v>290</v>
      </c>
      <c r="I26" s="7">
        <v>359</v>
      </c>
    </row>
    <row r="27" spans="2:9" s="1" customFormat="1" ht="15" customHeight="1">
      <c r="B27" s="6" t="s">
        <v>2716</v>
      </c>
      <c r="C27" s="7">
        <v>488</v>
      </c>
      <c r="D27" s="7">
        <v>42</v>
      </c>
      <c r="E27" s="7">
        <v>446</v>
      </c>
      <c r="F27" s="54">
        <v>10.423766816143498</v>
      </c>
      <c r="G27" s="98">
        <v>1.9243434977578473</v>
      </c>
      <c r="H27" s="7">
        <v>49</v>
      </c>
      <c r="I27" s="7">
        <v>106</v>
      </c>
    </row>
    <row r="28" spans="2:9" s="1" customFormat="1" ht="15" customHeight="1">
      <c r="B28" s="6" t="s">
        <v>2717</v>
      </c>
      <c r="C28" s="7">
        <v>9064</v>
      </c>
      <c r="D28" s="7">
        <v>976</v>
      </c>
      <c r="E28" s="7">
        <v>8088</v>
      </c>
      <c r="F28" s="54">
        <v>9.4622898120672598</v>
      </c>
      <c r="G28" s="98">
        <v>1.5817783877349136</v>
      </c>
      <c r="H28" s="7">
        <v>982</v>
      </c>
      <c r="I28" s="7">
        <v>1456</v>
      </c>
    </row>
    <row r="29" spans="2:9" s="1" customFormat="1" ht="15" customHeight="1">
      <c r="B29" s="6" t="s">
        <v>2718</v>
      </c>
      <c r="C29" s="7">
        <v>9526</v>
      </c>
      <c r="D29" s="7">
        <v>1137</v>
      </c>
      <c r="E29" s="7">
        <v>8389</v>
      </c>
      <c r="F29" s="54">
        <v>9.1556800572177846</v>
      </c>
      <c r="G29" s="98">
        <v>1.6361107283347227</v>
      </c>
      <c r="H29" s="7">
        <v>1290</v>
      </c>
      <c r="I29" s="7">
        <v>1559</v>
      </c>
    </row>
    <row r="30" spans="2:9" s="1" customFormat="1" ht="15" customHeight="1">
      <c r="B30" s="6" t="s">
        <v>2719</v>
      </c>
      <c r="C30" s="7">
        <v>1471</v>
      </c>
      <c r="D30" s="7">
        <v>154</v>
      </c>
      <c r="E30" s="7">
        <v>1317</v>
      </c>
      <c r="F30" s="54">
        <v>9.9855732725892175</v>
      </c>
      <c r="G30" s="98">
        <v>1.5901608959757012</v>
      </c>
      <c r="H30" s="7">
        <v>218</v>
      </c>
      <c r="I30" s="7">
        <v>245</v>
      </c>
    </row>
    <row r="31" spans="2:9" s="1" customFormat="1" ht="15" customHeight="1">
      <c r="B31" s="6" t="s">
        <v>2720</v>
      </c>
      <c r="C31" s="7">
        <v>8490</v>
      </c>
      <c r="D31" s="7">
        <v>919</v>
      </c>
      <c r="E31" s="7">
        <v>7571</v>
      </c>
      <c r="F31" s="54">
        <v>9.7895918636903971</v>
      </c>
      <c r="G31" s="98">
        <v>1.5124605071985184</v>
      </c>
      <c r="H31" s="7">
        <v>1192</v>
      </c>
      <c r="I31" s="7">
        <v>1498</v>
      </c>
    </row>
    <row r="32" spans="2:9" s="1" customFormat="1" ht="15" customHeight="1">
      <c r="B32" s="6" t="s">
        <v>2721</v>
      </c>
      <c r="C32" s="7">
        <v>13365</v>
      </c>
      <c r="D32" s="7">
        <v>1334</v>
      </c>
      <c r="E32" s="7">
        <v>12031</v>
      </c>
      <c r="F32" s="54">
        <v>9.1570941733854205</v>
      </c>
      <c r="G32" s="98">
        <v>1.4638633446928735</v>
      </c>
      <c r="H32" s="7">
        <v>1570</v>
      </c>
      <c r="I32" s="7">
        <v>2096</v>
      </c>
    </row>
    <row r="33" spans="2:9" s="1" customFormat="1" ht="15" customHeight="1">
      <c r="B33" s="6" t="s">
        <v>2722</v>
      </c>
      <c r="C33" s="7">
        <v>4298</v>
      </c>
      <c r="D33" s="7">
        <v>1146</v>
      </c>
      <c r="E33" s="7">
        <v>3152</v>
      </c>
      <c r="F33" s="54">
        <v>8.3772208121827418</v>
      </c>
      <c r="G33" s="98">
        <v>1.5570272842639588</v>
      </c>
      <c r="H33" s="7">
        <v>723</v>
      </c>
      <c r="I33" s="7">
        <v>1095</v>
      </c>
    </row>
    <row r="34" spans="2:9" s="1" customFormat="1" ht="15" customHeight="1">
      <c r="B34" s="6" t="s">
        <v>2723</v>
      </c>
      <c r="C34" s="7">
        <v>10943</v>
      </c>
      <c r="D34" s="7">
        <v>1466</v>
      </c>
      <c r="E34" s="7">
        <v>9477</v>
      </c>
      <c r="F34" s="54">
        <v>9.6859765748654638</v>
      </c>
      <c r="G34" s="98">
        <v>1.2465852801519404</v>
      </c>
      <c r="H34" s="7">
        <v>1967</v>
      </c>
      <c r="I34" s="7">
        <v>4526</v>
      </c>
    </row>
    <row r="35" spans="2:9" s="1" customFormat="1" ht="15.75" customHeight="1">
      <c r="B35" s="9" t="s">
        <v>887</v>
      </c>
      <c r="C35" s="10">
        <v>134271</v>
      </c>
      <c r="D35" s="10">
        <v>20281</v>
      </c>
      <c r="E35" s="10">
        <v>113990</v>
      </c>
      <c r="F35" s="55">
        <v>9.1070883410825516</v>
      </c>
      <c r="G35" s="99">
        <v>1.4710142784455065</v>
      </c>
      <c r="H35" s="10">
        <v>23140</v>
      </c>
      <c r="I35" s="10">
        <v>31497</v>
      </c>
    </row>
  </sheetData>
  <mergeCells count="4">
    <mergeCell ref="G5:K5"/>
    <mergeCell ref="C12:D12"/>
    <mergeCell ref="E12:G12"/>
    <mergeCell ref="H12:I12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N25"/>
  <sheetViews>
    <sheetView workbookViewId="0"/>
  </sheetViews>
  <sheetFormatPr defaultColWidth="8.85546875" defaultRowHeight="12.75"/>
  <cols>
    <col min="1" max="1" width="0.85546875" style="12" customWidth="1"/>
    <col min="2" max="2" width="0.28515625" style="12" customWidth="1"/>
    <col min="3" max="3" width="24" style="12" bestFit="1" customWidth="1"/>
    <col min="4" max="10" width="9.85546875" style="12" customWidth="1"/>
    <col min="11" max="11" width="8.28515625" style="12" customWidth="1"/>
    <col min="12" max="12" width="8.7109375" style="12" customWidth="1"/>
    <col min="13" max="13" width="4.140625" style="12" customWidth="1"/>
    <col min="14" max="14" width="31" style="12" customWidth="1"/>
    <col min="15" max="16384" width="8.85546875" style="12"/>
  </cols>
  <sheetData>
    <row r="1" spans="2:14" s="1" customFormat="1" ht="11.25" customHeight="1" thickBot="1"/>
    <row r="2" spans="2:14" s="1" customFormat="1" ht="15.75" customHeight="1">
      <c r="H2" s="164" t="s">
        <v>0</v>
      </c>
      <c r="I2" s="168"/>
      <c r="J2" s="165"/>
      <c r="N2" s="2" t="s">
        <v>2696</v>
      </c>
    </row>
    <row r="3" spans="2:14" s="1" customFormat="1" ht="3" customHeight="1" thickBot="1">
      <c r="H3" s="166"/>
      <c r="I3" s="169"/>
      <c r="J3" s="167"/>
    </row>
    <row r="4" spans="2:14" s="1" customFormat="1" ht="30.75" customHeight="1"/>
    <row r="5" spans="2:14" s="1" customFormat="1" ht="18" customHeight="1" thickBot="1">
      <c r="G5" s="217" t="s">
        <v>2724</v>
      </c>
      <c r="H5" s="217"/>
      <c r="I5" s="217"/>
      <c r="J5" s="217"/>
      <c r="K5" s="217"/>
    </row>
    <row r="6" spans="2:14" s="1" customFormat="1" ht="3.75" customHeight="1"/>
    <row r="7" spans="2:14" s="1" customFormat="1" ht="15" customHeight="1">
      <c r="C7" s="2" t="s">
        <v>213</v>
      </c>
    </row>
    <row r="8" spans="2:14" s="1" customFormat="1" ht="7.5" customHeight="1"/>
    <row r="9" spans="2:14" s="1" customFormat="1" ht="15" customHeight="1">
      <c r="C9" s="2" t="s">
        <v>2698</v>
      </c>
    </row>
    <row r="10" spans="2:14" s="1" customFormat="1" ht="7.5" customHeight="1"/>
    <row r="11" spans="2:14" s="1" customFormat="1" ht="15" customHeight="1">
      <c r="C11" s="2" t="s">
        <v>2699</v>
      </c>
    </row>
    <row r="12" spans="2:14" s="1" customFormat="1" ht="18" customHeight="1"/>
    <row r="13" spans="2:14" s="1" customFormat="1" ht="20.25" customHeight="1">
      <c r="B13" s="18"/>
      <c r="C13" s="18"/>
      <c r="D13" s="228"/>
      <c r="E13" s="228"/>
      <c r="F13" s="222" t="s">
        <v>867</v>
      </c>
      <c r="G13" s="222"/>
      <c r="H13" s="222"/>
      <c r="I13" s="222" t="s">
        <v>858</v>
      </c>
      <c r="J13" s="222"/>
    </row>
    <row r="14" spans="2:14" s="1" customFormat="1" ht="18.75" customHeight="1">
      <c r="B14" s="18"/>
      <c r="C14" s="19" t="s">
        <v>2725</v>
      </c>
      <c r="D14" s="35" t="s">
        <v>2700</v>
      </c>
      <c r="E14" s="35" t="s">
        <v>866</v>
      </c>
      <c r="F14" s="35" t="s">
        <v>2701</v>
      </c>
      <c r="G14" s="35" t="s">
        <v>2702</v>
      </c>
      <c r="H14" s="20" t="s">
        <v>874</v>
      </c>
      <c r="I14" s="20" t="s">
        <v>898</v>
      </c>
      <c r="J14" s="20" t="s">
        <v>1578</v>
      </c>
    </row>
    <row r="15" spans="2:14" s="1" customFormat="1" ht="18" customHeight="1">
      <c r="B15" s="21" t="s">
        <v>879</v>
      </c>
      <c r="C15" s="6" t="s">
        <v>882</v>
      </c>
      <c r="D15" s="7">
        <v>40456</v>
      </c>
      <c r="E15" s="7">
        <v>5402</v>
      </c>
      <c r="F15" s="7">
        <v>35054</v>
      </c>
      <c r="G15" s="54">
        <v>9.3436412392309016</v>
      </c>
      <c r="H15" s="98">
        <v>1.719303503166548</v>
      </c>
      <c r="I15" s="7">
        <v>6206</v>
      </c>
      <c r="J15" s="7">
        <v>7487</v>
      </c>
    </row>
    <row r="16" spans="2:14" s="1" customFormat="1" ht="18" customHeight="1">
      <c r="B16" s="21"/>
      <c r="C16" s="6" t="s">
        <v>881</v>
      </c>
      <c r="D16" s="7">
        <v>1978</v>
      </c>
      <c r="E16" s="7">
        <v>463</v>
      </c>
      <c r="F16" s="7">
        <v>1515</v>
      </c>
      <c r="G16" s="54">
        <v>13.849504950495049</v>
      </c>
      <c r="H16" s="98">
        <v>1.1592639603960402</v>
      </c>
      <c r="I16" s="7">
        <v>659</v>
      </c>
      <c r="J16" s="7">
        <v>1216</v>
      </c>
    </row>
    <row r="17" spans="2:10" s="1" customFormat="1" ht="18" customHeight="1">
      <c r="B17" s="21"/>
      <c r="C17" s="6" t="s">
        <v>880</v>
      </c>
      <c r="D17" s="7">
        <v>33558</v>
      </c>
      <c r="E17" s="7">
        <v>7431</v>
      </c>
      <c r="F17" s="7">
        <v>26127</v>
      </c>
      <c r="G17" s="54">
        <v>9.5360737933938076</v>
      </c>
      <c r="H17" s="98">
        <v>1.3854666819764998</v>
      </c>
      <c r="I17" s="7">
        <v>4856</v>
      </c>
      <c r="J17" s="7">
        <v>5842</v>
      </c>
    </row>
    <row r="18" spans="2:10" s="1" customFormat="1" ht="18" customHeight="1">
      <c r="B18" s="18"/>
      <c r="C18" s="9" t="s">
        <v>879</v>
      </c>
      <c r="D18" s="10">
        <v>75992</v>
      </c>
      <c r="E18" s="10">
        <v>13296</v>
      </c>
      <c r="F18" s="10">
        <v>62696</v>
      </c>
      <c r="G18" s="55">
        <v>9.5327134107439075</v>
      </c>
      <c r="H18" s="99">
        <v>1.5666523845221541</v>
      </c>
      <c r="I18" s="10">
        <v>11721</v>
      </c>
      <c r="J18" s="10">
        <v>14545</v>
      </c>
    </row>
    <row r="19" spans="2:10" s="1" customFormat="1" ht="18" customHeight="1">
      <c r="B19" s="21" t="s">
        <v>883</v>
      </c>
      <c r="C19" s="6" t="s">
        <v>884</v>
      </c>
      <c r="D19" s="7">
        <v>41383</v>
      </c>
      <c r="E19" s="7">
        <v>5070</v>
      </c>
      <c r="F19" s="7">
        <v>36313</v>
      </c>
      <c r="G19" s="54">
        <v>8.6941315782226756</v>
      </c>
      <c r="H19" s="98">
        <v>1.2798600088122782</v>
      </c>
      <c r="I19" s="7">
        <v>7215</v>
      </c>
      <c r="J19" s="7">
        <v>11280</v>
      </c>
    </row>
    <row r="20" spans="2:10" s="1" customFormat="1" ht="18" customHeight="1">
      <c r="B20" s="21"/>
      <c r="C20" s="6" t="s">
        <v>886</v>
      </c>
      <c r="D20" s="7">
        <v>194</v>
      </c>
      <c r="E20" s="7">
        <v>22</v>
      </c>
      <c r="F20" s="7">
        <v>172</v>
      </c>
      <c r="G20" s="54">
        <v>8.0581395348837201</v>
      </c>
      <c r="H20" s="98">
        <v>0.94687209302325526</v>
      </c>
      <c r="I20" s="7">
        <v>8</v>
      </c>
      <c r="J20" s="7">
        <v>8</v>
      </c>
    </row>
    <row r="21" spans="2:10" s="1" customFormat="1" ht="18" customHeight="1">
      <c r="B21" s="21"/>
      <c r="C21" s="6" t="s">
        <v>885</v>
      </c>
      <c r="D21" s="7">
        <v>59</v>
      </c>
      <c r="E21" s="7">
        <v>2</v>
      </c>
      <c r="F21" s="7">
        <v>57</v>
      </c>
      <c r="G21" s="54">
        <v>9.807017543859649</v>
      </c>
      <c r="H21" s="98">
        <v>0.96237719298245628</v>
      </c>
      <c r="I21" s="7"/>
      <c r="J21" s="7"/>
    </row>
    <row r="22" spans="2:10" s="1" customFormat="1" ht="18" customHeight="1">
      <c r="B22" s="18"/>
      <c r="C22" s="9" t="s">
        <v>883</v>
      </c>
      <c r="D22" s="10">
        <v>41636</v>
      </c>
      <c r="E22" s="10">
        <v>5094</v>
      </c>
      <c r="F22" s="10">
        <v>36542</v>
      </c>
      <c r="G22" s="55">
        <v>8.692873953259264</v>
      </c>
      <c r="H22" s="99">
        <v>1.2777974385638513</v>
      </c>
      <c r="I22" s="10">
        <v>7223</v>
      </c>
      <c r="J22" s="10">
        <v>11288</v>
      </c>
    </row>
    <row r="23" spans="2:10" s="1" customFormat="1" ht="18" customHeight="1">
      <c r="B23" s="21" t="s">
        <v>2726</v>
      </c>
      <c r="C23" s="6" t="s">
        <v>2727</v>
      </c>
      <c r="D23" s="7">
        <v>16643</v>
      </c>
      <c r="E23" s="7">
        <v>1891</v>
      </c>
      <c r="F23" s="7">
        <v>14752</v>
      </c>
      <c r="G23" s="54">
        <v>8.3242272234273322</v>
      </c>
      <c r="H23" s="98">
        <v>1.5431674145878511</v>
      </c>
      <c r="I23" s="7">
        <v>4196</v>
      </c>
      <c r="J23" s="7">
        <v>5664</v>
      </c>
    </row>
    <row r="24" spans="2:10" s="1" customFormat="1" ht="18" customHeight="1">
      <c r="B24" s="18"/>
      <c r="C24" s="9" t="s">
        <v>2726</v>
      </c>
      <c r="D24" s="10">
        <v>16643</v>
      </c>
      <c r="E24" s="10">
        <v>1891</v>
      </c>
      <c r="F24" s="10">
        <v>14752</v>
      </c>
      <c r="G24" s="55">
        <v>8.3242272234273322</v>
      </c>
      <c r="H24" s="99">
        <v>1.5431674145878511</v>
      </c>
      <c r="I24" s="10">
        <v>4196</v>
      </c>
      <c r="J24" s="10">
        <v>5664</v>
      </c>
    </row>
    <row r="25" spans="2:10" s="1" customFormat="1" ht="18" customHeight="1">
      <c r="B25" s="18"/>
      <c r="C25" s="9" t="s">
        <v>887</v>
      </c>
      <c r="D25" s="10">
        <v>134271</v>
      </c>
      <c r="E25" s="10">
        <v>20281</v>
      </c>
      <c r="F25" s="10">
        <v>113990</v>
      </c>
      <c r="G25" s="55">
        <v>9.1070883410825516</v>
      </c>
      <c r="H25" s="99">
        <v>1.4710142784455065</v>
      </c>
      <c r="I25" s="10">
        <v>23140</v>
      </c>
      <c r="J25" s="10">
        <v>31497</v>
      </c>
    </row>
  </sheetData>
  <mergeCells count="4">
    <mergeCell ref="G5:K5"/>
    <mergeCell ref="D13:E13"/>
    <mergeCell ref="F13:H13"/>
    <mergeCell ref="I13:J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L70"/>
  <sheetViews>
    <sheetView workbookViewId="0"/>
  </sheetViews>
  <sheetFormatPr defaultColWidth="8.85546875" defaultRowHeight="12.75"/>
  <cols>
    <col min="1" max="1" width="1.42578125" style="12" customWidth="1"/>
    <col min="2" max="2" width="51.85546875" style="12" bestFit="1" customWidth="1"/>
    <col min="3" max="8" width="9.28515625" style="12" customWidth="1"/>
    <col min="9" max="9" width="4.28515625" style="12" customWidth="1"/>
    <col min="10" max="10" width="3.28515625" style="12" customWidth="1"/>
    <col min="11" max="11" width="9.5703125" style="12" customWidth="1"/>
    <col min="12" max="12" width="30.5703125" style="12" customWidth="1"/>
    <col min="13" max="16384" width="8.85546875" style="12"/>
  </cols>
  <sheetData>
    <row r="1" spans="2:12" s="1" customFormat="1" ht="11.25" customHeight="1" thickBot="1"/>
    <row r="2" spans="2:12" s="1" customFormat="1" ht="15.75" customHeight="1" thickBot="1">
      <c r="E2" s="216" t="s">
        <v>0</v>
      </c>
      <c r="F2" s="216"/>
      <c r="G2" s="216"/>
      <c r="H2" s="216"/>
      <c r="L2" s="2" t="s">
        <v>211</v>
      </c>
    </row>
    <row r="3" spans="2:12" s="1" customFormat="1" ht="3.75" customHeight="1" thickBot="1">
      <c r="E3" s="216"/>
      <c r="F3" s="216"/>
      <c r="G3" s="216"/>
      <c r="H3" s="216"/>
    </row>
    <row r="4" spans="2:12" s="1" customFormat="1" ht="35.25" customHeight="1"/>
    <row r="5" spans="2:12" s="1" customFormat="1" ht="18" customHeight="1" thickBot="1">
      <c r="E5" s="217" t="s">
        <v>212</v>
      </c>
      <c r="F5" s="217"/>
      <c r="G5" s="217"/>
      <c r="H5" s="217"/>
      <c r="I5" s="217"/>
    </row>
    <row r="6" spans="2:12" s="1" customFormat="1" ht="13.5" customHeight="1">
      <c r="B6" s="2" t="s">
        <v>213</v>
      </c>
    </row>
    <row r="7" spans="2:12" s="1" customFormat="1" ht="8.25" customHeight="1"/>
    <row r="8" spans="2:12" s="1" customFormat="1" ht="15" customHeight="1">
      <c r="B8" s="2" t="s">
        <v>3</v>
      </c>
    </row>
    <row r="9" spans="2:12" s="1" customFormat="1" ht="11.25" customHeight="1"/>
    <row r="10" spans="2:12" s="1" customFormat="1" ht="18" customHeight="1">
      <c r="B10" s="218" t="s">
        <v>214</v>
      </c>
      <c r="C10" s="219" t="s">
        <v>5</v>
      </c>
      <c r="D10" s="219"/>
      <c r="E10" s="219"/>
      <c r="F10" s="219" t="s">
        <v>6</v>
      </c>
      <c r="G10" s="219"/>
      <c r="H10" s="219"/>
    </row>
    <row r="11" spans="2:12" s="1" customFormat="1" ht="18" customHeight="1">
      <c r="B11" s="218"/>
      <c r="C11" s="3">
        <v>2012</v>
      </c>
      <c r="D11" s="3">
        <v>2013</v>
      </c>
      <c r="E11" s="4" t="s">
        <v>7</v>
      </c>
      <c r="F11" s="5">
        <v>2012</v>
      </c>
      <c r="G11" s="5">
        <v>2013</v>
      </c>
      <c r="H11" s="4" t="s">
        <v>7</v>
      </c>
    </row>
    <row r="12" spans="2:12" s="1" customFormat="1" ht="16.5" customHeight="1">
      <c r="B12" s="6" t="s">
        <v>215</v>
      </c>
      <c r="C12" s="7">
        <v>156</v>
      </c>
      <c r="D12" s="7">
        <v>203</v>
      </c>
      <c r="E12" s="8">
        <v>0.30128205128205127</v>
      </c>
      <c r="F12" s="7">
        <v>542</v>
      </c>
      <c r="G12" s="7">
        <v>620</v>
      </c>
      <c r="H12" s="8">
        <v>0.14391143911439114</v>
      </c>
    </row>
    <row r="13" spans="2:12" s="1" customFormat="1" ht="16.5" customHeight="1">
      <c r="B13" s="6" t="s">
        <v>216</v>
      </c>
      <c r="C13" s="7"/>
      <c r="D13" s="7">
        <v>1</v>
      </c>
      <c r="E13" s="8"/>
      <c r="F13" s="7">
        <v>16691</v>
      </c>
      <c r="G13" s="7">
        <v>13475</v>
      </c>
      <c r="H13" s="8">
        <v>-0.19267868911389371</v>
      </c>
    </row>
    <row r="14" spans="2:12" s="1" customFormat="1" ht="16.5" customHeight="1">
      <c r="B14" s="6" t="s">
        <v>217</v>
      </c>
      <c r="C14" s="7">
        <v>293</v>
      </c>
      <c r="D14" s="7"/>
      <c r="E14" s="8">
        <v>-1</v>
      </c>
      <c r="F14" s="7">
        <v>3</v>
      </c>
      <c r="G14" s="7"/>
      <c r="H14" s="8">
        <v>-1</v>
      </c>
    </row>
    <row r="15" spans="2:12" s="1" customFormat="1" ht="16.5" customHeight="1">
      <c r="B15" s="6" t="s">
        <v>218</v>
      </c>
      <c r="C15" s="7">
        <v>13107</v>
      </c>
      <c r="D15" s="7">
        <v>13378</v>
      </c>
      <c r="E15" s="8">
        <v>2.0675974670023651E-2</v>
      </c>
      <c r="F15" s="7">
        <v>846</v>
      </c>
      <c r="G15" s="7">
        <v>519</v>
      </c>
      <c r="H15" s="8">
        <v>-0.38652482269503546</v>
      </c>
    </row>
    <row r="16" spans="2:12" s="1" customFormat="1" ht="16.5" customHeight="1">
      <c r="B16" s="6" t="s">
        <v>219</v>
      </c>
      <c r="C16" s="7">
        <v>89863</v>
      </c>
      <c r="D16" s="7">
        <v>89736</v>
      </c>
      <c r="E16" s="8">
        <v>-1.4132624105582944E-3</v>
      </c>
      <c r="F16" s="7">
        <v>4666</v>
      </c>
      <c r="G16" s="7">
        <v>4798</v>
      </c>
      <c r="H16" s="8">
        <v>2.8289755679382769E-2</v>
      </c>
    </row>
    <row r="17" spans="2:8" s="1" customFormat="1" ht="16.5" customHeight="1">
      <c r="B17" s="6" t="s">
        <v>220</v>
      </c>
      <c r="C17" s="7">
        <v>169615</v>
      </c>
      <c r="D17" s="7">
        <v>169681</v>
      </c>
      <c r="E17" s="8">
        <v>3.8911652860890839E-4</v>
      </c>
      <c r="F17" s="7">
        <v>28283</v>
      </c>
      <c r="G17" s="7">
        <v>26100</v>
      </c>
      <c r="H17" s="8">
        <v>-7.7184174238942124E-2</v>
      </c>
    </row>
    <row r="18" spans="2:8" s="1" customFormat="1" ht="16.5" customHeight="1">
      <c r="B18" s="6" t="s">
        <v>221</v>
      </c>
      <c r="C18" s="7">
        <v>5420</v>
      </c>
      <c r="D18" s="7">
        <v>5333</v>
      </c>
      <c r="E18" s="8">
        <v>-1.6051660516605167E-2</v>
      </c>
      <c r="F18" s="7">
        <v>3139</v>
      </c>
      <c r="G18" s="7">
        <v>2891</v>
      </c>
      <c r="H18" s="8">
        <v>-7.900605288308378E-2</v>
      </c>
    </row>
    <row r="19" spans="2:8" s="1" customFormat="1" ht="16.5" customHeight="1">
      <c r="B19" s="6" t="s">
        <v>222</v>
      </c>
      <c r="C19" s="7">
        <v>6087</v>
      </c>
      <c r="D19" s="7">
        <v>6415</v>
      </c>
      <c r="E19" s="8">
        <v>5.3885329390504354E-2</v>
      </c>
      <c r="F19" s="7">
        <v>3909</v>
      </c>
      <c r="G19" s="7">
        <v>2834</v>
      </c>
      <c r="H19" s="8">
        <v>-0.27500639549756972</v>
      </c>
    </row>
    <row r="20" spans="2:8" s="1" customFormat="1" ht="16.5" customHeight="1">
      <c r="B20" s="6" t="s">
        <v>223</v>
      </c>
      <c r="C20" s="7">
        <v>9843</v>
      </c>
      <c r="D20" s="7">
        <v>9334</v>
      </c>
      <c r="E20" s="8">
        <v>-5.1711876460428734E-2</v>
      </c>
      <c r="F20" s="7">
        <v>4949</v>
      </c>
      <c r="G20" s="7">
        <v>4490</v>
      </c>
      <c r="H20" s="8">
        <v>-9.274600929480703E-2</v>
      </c>
    </row>
    <row r="21" spans="2:8" s="1" customFormat="1" ht="16.5" customHeight="1">
      <c r="B21" s="6" t="s">
        <v>224</v>
      </c>
      <c r="C21" s="7">
        <v>6992</v>
      </c>
      <c r="D21" s="7">
        <v>7140</v>
      </c>
      <c r="E21" s="8">
        <v>2.116704805491991E-2</v>
      </c>
      <c r="F21" s="7">
        <v>270</v>
      </c>
      <c r="G21" s="7">
        <v>289</v>
      </c>
      <c r="H21" s="8">
        <v>7.0370370370370375E-2</v>
      </c>
    </row>
    <row r="22" spans="2:8" s="1" customFormat="1" ht="16.5" customHeight="1">
      <c r="B22" s="6" t="s">
        <v>225</v>
      </c>
      <c r="C22" s="7">
        <v>16765</v>
      </c>
      <c r="D22" s="7">
        <v>16882</v>
      </c>
      <c r="E22" s="8">
        <v>6.978824932895914E-3</v>
      </c>
      <c r="F22" s="7">
        <v>1561</v>
      </c>
      <c r="G22" s="7">
        <v>922</v>
      </c>
      <c r="H22" s="8">
        <v>-0.40935297885970534</v>
      </c>
    </row>
    <row r="23" spans="2:8" s="1" customFormat="1" ht="16.5" customHeight="1">
      <c r="B23" s="6" t="s">
        <v>226</v>
      </c>
      <c r="C23" s="7">
        <v>5157</v>
      </c>
      <c r="D23" s="7">
        <v>4765</v>
      </c>
      <c r="E23" s="8">
        <v>-7.601318596082994E-2</v>
      </c>
      <c r="F23" s="7">
        <v>8774</v>
      </c>
      <c r="G23" s="7">
        <v>4540</v>
      </c>
      <c r="H23" s="8">
        <v>-0.48256211534077958</v>
      </c>
    </row>
    <row r="24" spans="2:8" s="1" customFormat="1" ht="16.5" customHeight="1">
      <c r="B24" s="6" t="s">
        <v>227</v>
      </c>
      <c r="C24" s="7">
        <v>1298</v>
      </c>
      <c r="D24" s="7">
        <v>1071</v>
      </c>
      <c r="E24" s="8">
        <v>-0.17488443759630201</v>
      </c>
      <c r="F24" s="7">
        <v>15168</v>
      </c>
      <c r="G24" s="7">
        <v>10387</v>
      </c>
      <c r="H24" s="8">
        <v>-0.31520305907172996</v>
      </c>
    </row>
    <row r="25" spans="2:8" s="1" customFormat="1" ht="16.5" customHeight="1">
      <c r="B25" s="6" t="s">
        <v>228</v>
      </c>
      <c r="C25" s="7"/>
      <c r="D25" s="7"/>
      <c r="E25" s="8"/>
      <c r="F25" s="7">
        <v>159</v>
      </c>
      <c r="G25" s="7">
        <v>150</v>
      </c>
      <c r="H25" s="8">
        <v>-5.6603773584905662E-2</v>
      </c>
    </row>
    <row r="26" spans="2:8" s="1" customFormat="1" ht="16.5" customHeight="1">
      <c r="B26" s="6" t="s">
        <v>229</v>
      </c>
      <c r="C26" s="7">
        <v>9904</v>
      </c>
      <c r="D26" s="7">
        <v>9457</v>
      </c>
      <c r="E26" s="8">
        <v>-4.5133279483037157E-2</v>
      </c>
      <c r="F26" s="7">
        <v>419</v>
      </c>
      <c r="G26" s="7">
        <v>378</v>
      </c>
      <c r="H26" s="8">
        <v>-9.7852028639618144E-2</v>
      </c>
    </row>
    <row r="27" spans="2:8" s="1" customFormat="1" ht="16.5" customHeight="1">
      <c r="B27" s="6" t="s">
        <v>230</v>
      </c>
      <c r="C27" s="7">
        <v>9715</v>
      </c>
      <c r="D27" s="7">
        <v>10022</v>
      </c>
      <c r="E27" s="8">
        <v>3.1600617601646938E-2</v>
      </c>
      <c r="F27" s="7">
        <v>1039</v>
      </c>
      <c r="G27" s="7">
        <v>841</v>
      </c>
      <c r="H27" s="8">
        <v>-0.19056785370548604</v>
      </c>
    </row>
    <row r="28" spans="2:8" s="1" customFormat="1" ht="16.5" customHeight="1">
      <c r="B28" s="6" t="s">
        <v>231</v>
      </c>
      <c r="C28" s="7">
        <v>767</v>
      </c>
      <c r="D28" s="7">
        <v>670</v>
      </c>
      <c r="E28" s="8">
        <v>-0.12646675358539766</v>
      </c>
      <c r="F28" s="7">
        <v>562</v>
      </c>
      <c r="G28" s="7">
        <v>64</v>
      </c>
      <c r="H28" s="8">
        <v>-0.88612099644128117</v>
      </c>
    </row>
    <row r="29" spans="2:8" s="1" customFormat="1" ht="16.5" customHeight="1">
      <c r="B29" s="6" t="s">
        <v>232</v>
      </c>
      <c r="C29" s="7">
        <v>160506</v>
      </c>
      <c r="D29" s="7">
        <v>158275</v>
      </c>
      <c r="E29" s="8">
        <v>-1.3899791908090663E-2</v>
      </c>
      <c r="F29" s="7">
        <v>10554</v>
      </c>
      <c r="G29" s="7">
        <v>7822</v>
      </c>
      <c r="H29" s="8">
        <v>-0.25885920030320259</v>
      </c>
    </row>
    <row r="30" spans="2:8" s="1" customFormat="1" ht="16.5" customHeight="1">
      <c r="B30" s="6" t="s">
        <v>233</v>
      </c>
      <c r="C30" s="7">
        <v>477</v>
      </c>
      <c r="D30" s="7">
        <v>484</v>
      </c>
      <c r="E30" s="8">
        <v>1.4675052410901468E-2</v>
      </c>
      <c r="F30" s="7">
        <v>234</v>
      </c>
      <c r="G30" s="7"/>
      <c r="H30" s="8">
        <v>-1</v>
      </c>
    </row>
    <row r="31" spans="2:8" s="1" customFormat="1" ht="16.5" customHeight="1">
      <c r="B31" s="6" t="s">
        <v>234</v>
      </c>
      <c r="C31" s="7">
        <v>11609</v>
      </c>
      <c r="D31" s="7">
        <v>11796</v>
      </c>
      <c r="E31" s="8">
        <v>1.610819192006202E-2</v>
      </c>
      <c r="F31" s="7">
        <v>2844</v>
      </c>
      <c r="G31" s="7">
        <v>2284</v>
      </c>
      <c r="H31" s="8">
        <v>-0.19690576652601968</v>
      </c>
    </row>
    <row r="32" spans="2:8" s="1" customFormat="1" ht="16.5" customHeight="1">
      <c r="B32" s="6" t="s">
        <v>235</v>
      </c>
      <c r="C32" s="7">
        <v>22322</v>
      </c>
      <c r="D32" s="7">
        <v>22278</v>
      </c>
      <c r="E32" s="8">
        <v>-1.9711495385718127E-3</v>
      </c>
      <c r="F32" s="7">
        <v>1106</v>
      </c>
      <c r="G32" s="7">
        <v>697</v>
      </c>
      <c r="H32" s="8">
        <v>-0.36980108499095843</v>
      </c>
    </row>
    <row r="33" spans="2:8" s="1" customFormat="1" ht="16.5" customHeight="1">
      <c r="B33" s="6" t="s">
        <v>236</v>
      </c>
      <c r="C33" s="7">
        <v>73066</v>
      </c>
      <c r="D33" s="7">
        <v>70772</v>
      </c>
      <c r="E33" s="8">
        <v>-3.139627186379438E-2</v>
      </c>
      <c r="F33" s="7"/>
      <c r="G33" s="7"/>
      <c r="H33" s="8"/>
    </row>
    <row r="34" spans="2:8" s="1" customFormat="1" ht="16.5" customHeight="1">
      <c r="B34" s="6" t="s">
        <v>237</v>
      </c>
      <c r="C34" s="7">
        <v>39591</v>
      </c>
      <c r="D34" s="7">
        <v>39271</v>
      </c>
      <c r="E34" s="8">
        <v>-8.0826450455911691E-3</v>
      </c>
      <c r="F34" s="7">
        <v>2185</v>
      </c>
      <c r="G34" s="7">
        <v>1711</v>
      </c>
      <c r="H34" s="8">
        <v>-0.21693363844393593</v>
      </c>
    </row>
    <row r="35" spans="2:8" s="1" customFormat="1" ht="16.5" customHeight="1">
      <c r="B35" s="6" t="s">
        <v>238</v>
      </c>
      <c r="C35" s="7">
        <v>2894</v>
      </c>
      <c r="D35" s="7">
        <v>2788</v>
      </c>
      <c r="E35" s="8">
        <v>-3.6627505183137524E-2</v>
      </c>
      <c r="F35" s="7">
        <v>5844</v>
      </c>
      <c r="G35" s="7">
        <v>5573</v>
      </c>
      <c r="H35" s="8">
        <v>-4.6372347707049968E-2</v>
      </c>
    </row>
    <row r="36" spans="2:8" s="1" customFormat="1" ht="16.5" customHeight="1">
      <c r="B36" s="6" t="s">
        <v>239</v>
      </c>
      <c r="C36" s="7">
        <v>13737</v>
      </c>
      <c r="D36" s="7">
        <v>14086</v>
      </c>
      <c r="E36" s="8">
        <v>2.5405838247069958E-2</v>
      </c>
      <c r="F36" s="7">
        <v>8171</v>
      </c>
      <c r="G36" s="7">
        <v>5917</v>
      </c>
      <c r="H36" s="8">
        <v>-0.27585362868681923</v>
      </c>
    </row>
    <row r="37" spans="2:8" s="1" customFormat="1" ht="16.5" customHeight="1">
      <c r="B37" s="6" t="s">
        <v>240</v>
      </c>
      <c r="C37" s="7">
        <v>85</v>
      </c>
      <c r="D37" s="7">
        <v>60</v>
      </c>
      <c r="E37" s="8">
        <v>-0.29411764705882354</v>
      </c>
      <c r="F37" s="7">
        <v>7167</v>
      </c>
      <c r="G37" s="7">
        <v>7315</v>
      </c>
      <c r="H37" s="8">
        <v>2.0650202316171342E-2</v>
      </c>
    </row>
    <row r="38" spans="2:8" s="1" customFormat="1" ht="16.5" customHeight="1">
      <c r="B38" s="6" t="s">
        <v>241</v>
      </c>
      <c r="C38" s="7">
        <v>138237</v>
      </c>
      <c r="D38" s="7">
        <v>138538</v>
      </c>
      <c r="E38" s="8">
        <v>2.177419938222039E-3</v>
      </c>
      <c r="F38" s="7">
        <v>11671</v>
      </c>
      <c r="G38" s="7">
        <v>10968</v>
      </c>
      <c r="H38" s="8">
        <v>-6.0234769942592754E-2</v>
      </c>
    </row>
    <row r="39" spans="2:8" s="1" customFormat="1" ht="16.5" customHeight="1">
      <c r="B39" s="6" t="s">
        <v>242</v>
      </c>
      <c r="C39" s="7">
        <v>152775</v>
      </c>
      <c r="D39" s="7">
        <v>145762</v>
      </c>
      <c r="E39" s="8">
        <v>-4.5904107347406319E-2</v>
      </c>
      <c r="F39" s="7">
        <v>51390</v>
      </c>
      <c r="G39" s="7">
        <v>48921</v>
      </c>
      <c r="H39" s="8">
        <v>-4.8044366608289549E-2</v>
      </c>
    </row>
    <row r="40" spans="2:8" s="1" customFormat="1" ht="16.5" customHeight="1">
      <c r="B40" s="6" t="s">
        <v>243</v>
      </c>
      <c r="C40" s="7">
        <v>45383</v>
      </c>
      <c r="D40" s="7">
        <v>43724</v>
      </c>
      <c r="E40" s="8">
        <v>-3.6555538417469099E-2</v>
      </c>
      <c r="F40" s="7">
        <v>8747</v>
      </c>
      <c r="G40" s="7">
        <v>8123</v>
      </c>
      <c r="H40" s="8">
        <v>-7.1338744712472854E-2</v>
      </c>
    </row>
    <row r="41" spans="2:8" s="1" customFormat="1" ht="16.5" customHeight="1">
      <c r="B41" s="6" t="s">
        <v>244</v>
      </c>
      <c r="C41" s="7">
        <v>61014</v>
      </c>
      <c r="D41" s="7">
        <v>59022</v>
      </c>
      <c r="E41" s="8">
        <v>-3.2648244665158817E-2</v>
      </c>
      <c r="F41" s="7">
        <v>13263</v>
      </c>
      <c r="G41" s="7">
        <v>11240</v>
      </c>
      <c r="H41" s="8">
        <v>-0.15252959360627308</v>
      </c>
    </row>
    <row r="42" spans="2:8" s="1" customFormat="1" ht="16.5" customHeight="1">
      <c r="B42" s="6" t="s">
        <v>245</v>
      </c>
      <c r="C42" s="7">
        <v>21130</v>
      </c>
      <c r="D42" s="7">
        <v>20587</v>
      </c>
      <c r="E42" s="8">
        <v>-2.5698059630856602E-2</v>
      </c>
      <c r="F42" s="7">
        <v>16522</v>
      </c>
      <c r="G42" s="7">
        <v>11957</v>
      </c>
      <c r="H42" s="8">
        <v>-0.27629826897470039</v>
      </c>
    </row>
    <row r="43" spans="2:8" s="1" customFormat="1" ht="16.5" customHeight="1">
      <c r="B43" s="6" t="s">
        <v>246</v>
      </c>
      <c r="C43" s="7">
        <v>59292</v>
      </c>
      <c r="D43" s="7">
        <v>58196</v>
      </c>
      <c r="E43" s="8">
        <v>-1.8484787155096809E-2</v>
      </c>
      <c r="F43" s="7">
        <v>25516</v>
      </c>
      <c r="G43" s="7">
        <v>23481</v>
      </c>
      <c r="H43" s="8">
        <v>-7.9753879918482526E-2</v>
      </c>
    </row>
    <row r="44" spans="2:8" s="1" customFormat="1" ht="16.5" customHeight="1">
      <c r="B44" s="6" t="s">
        <v>247</v>
      </c>
      <c r="C44" s="7">
        <v>114</v>
      </c>
      <c r="D44" s="7">
        <v>162</v>
      </c>
      <c r="E44" s="8">
        <v>0.42105263157894735</v>
      </c>
      <c r="F44" s="7"/>
      <c r="G44" s="7"/>
      <c r="H44" s="8"/>
    </row>
    <row r="45" spans="2:8" s="1" customFormat="1" ht="16.5" customHeight="1">
      <c r="B45" s="6" t="s">
        <v>248</v>
      </c>
      <c r="C45" s="7">
        <v>3139</v>
      </c>
      <c r="D45" s="7">
        <v>3252</v>
      </c>
      <c r="E45" s="8">
        <v>3.5998725708824467E-2</v>
      </c>
      <c r="F45" s="7">
        <v>1662</v>
      </c>
      <c r="G45" s="7">
        <v>2100</v>
      </c>
      <c r="H45" s="8">
        <v>0.26353790613718414</v>
      </c>
    </row>
    <row r="46" spans="2:8" s="1" customFormat="1" ht="16.5" customHeight="1">
      <c r="B46" s="6" t="s">
        <v>249</v>
      </c>
      <c r="C46" s="7">
        <v>8017</v>
      </c>
      <c r="D46" s="7">
        <v>8029</v>
      </c>
      <c r="E46" s="8">
        <v>1.4968192590744667E-3</v>
      </c>
      <c r="F46" s="7">
        <v>225</v>
      </c>
      <c r="G46" s="7">
        <v>303</v>
      </c>
      <c r="H46" s="8">
        <v>0.34666666666666668</v>
      </c>
    </row>
    <row r="47" spans="2:8" s="1" customFormat="1" ht="16.5" customHeight="1">
      <c r="B47" s="6" t="s">
        <v>250</v>
      </c>
      <c r="C47" s="7">
        <v>4074</v>
      </c>
      <c r="D47" s="7">
        <v>3663</v>
      </c>
      <c r="E47" s="8">
        <v>-0.10088365243004419</v>
      </c>
      <c r="F47" s="7"/>
      <c r="G47" s="7"/>
      <c r="H47" s="8"/>
    </row>
    <row r="48" spans="2:8" s="1" customFormat="1" ht="16.5" customHeight="1">
      <c r="B48" s="6" t="s">
        <v>251</v>
      </c>
      <c r="C48" s="7">
        <v>4865</v>
      </c>
      <c r="D48" s="7">
        <v>4747</v>
      </c>
      <c r="E48" s="8">
        <v>-2.4254881808838644E-2</v>
      </c>
      <c r="F48" s="7"/>
      <c r="G48" s="7"/>
      <c r="H48" s="8"/>
    </row>
    <row r="49" spans="2:8" s="1" customFormat="1" ht="16.5" customHeight="1">
      <c r="B49" s="6" t="s">
        <v>252</v>
      </c>
      <c r="C49" s="7">
        <v>1614</v>
      </c>
      <c r="D49" s="7">
        <v>1580</v>
      </c>
      <c r="E49" s="8">
        <v>-2.1065675340768277E-2</v>
      </c>
      <c r="F49" s="7">
        <v>6054</v>
      </c>
      <c r="G49" s="7">
        <v>5443</v>
      </c>
      <c r="H49" s="8">
        <v>-0.10092500825900232</v>
      </c>
    </row>
    <row r="50" spans="2:8" s="1" customFormat="1" ht="16.5" customHeight="1">
      <c r="B50" s="6" t="s">
        <v>253</v>
      </c>
      <c r="C50" s="7"/>
      <c r="D50" s="7">
        <v>175</v>
      </c>
      <c r="E50" s="8"/>
      <c r="F50" s="7"/>
      <c r="G50" s="7"/>
      <c r="H50" s="8"/>
    </row>
    <row r="51" spans="2:8" s="1" customFormat="1" ht="16.5" customHeight="1">
      <c r="B51" s="6" t="s">
        <v>254</v>
      </c>
      <c r="C51" s="7">
        <v>87581</v>
      </c>
      <c r="D51" s="7">
        <v>86945</v>
      </c>
      <c r="E51" s="8">
        <v>-7.2618490311825625E-3</v>
      </c>
      <c r="F51" s="7">
        <v>27343</v>
      </c>
      <c r="G51" s="7">
        <v>22728</v>
      </c>
      <c r="H51" s="8">
        <v>-0.16878177230004024</v>
      </c>
    </row>
    <row r="52" spans="2:8" s="1" customFormat="1" ht="16.5" customHeight="1">
      <c r="B52" s="6" t="s">
        <v>255</v>
      </c>
      <c r="C52" s="7"/>
      <c r="D52" s="7"/>
      <c r="E52" s="8"/>
      <c r="F52" s="7">
        <v>2105</v>
      </c>
      <c r="G52" s="7"/>
      <c r="H52" s="8">
        <v>-1</v>
      </c>
    </row>
    <row r="53" spans="2:8" s="1" customFormat="1" ht="16.5" customHeight="1">
      <c r="B53" s="6" t="s">
        <v>256</v>
      </c>
      <c r="C53" s="7">
        <v>7620</v>
      </c>
      <c r="D53" s="7">
        <v>7065</v>
      </c>
      <c r="E53" s="8">
        <v>-7.2834645669291334E-2</v>
      </c>
      <c r="F53" s="7">
        <v>2562</v>
      </c>
      <c r="G53" s="7">
        <v>2107</v>
      </c>
      <c r="H53" s="8">
        <v>-0.17759562841530055</v>
      </c>
    </row>
    <row r="54" spans="2:8" s="1" customFormat="1" ht="16.5" customHeight="1">
      <c r="B54" s="6" t="s">
        <v>257</v>
      </c>
      <c r="C54" s="7">
        <v>7447</v>
      </c>
      <c r="D54" s="7">
        <v>7470</v>
      </c>
      <c r="E54" s="8">
        <v>3.0884920102054519E-3</v>
      </c>
      <c r="F54" s="7"/>
      <c r="G54" s="7"/>
      <c r="H54" s="8"/>
    </row>
    <row r="55" spans="2:8" s="1" customFormat="1" ht="16.5" customHeight="1">
      <c r="B55" s="6" t="s">
        <v>258</v>
      </c>
      <c r="C55" s="7">
        <v>1703</v>
      </c>
      <c r="D55" s="7">
        <v>1466</v>
      </c>
      <c r="E55" s="8">
        <v>-0.13916617733411626</v>
      </c>
      <c r="F55" s="7"/>
      <c r="G55" s="7">
        <v>2</v>
      </c>
      <c r="H55" s="8"/>
    </row>
    <row r="56" spans="2:8" s="1" customFormat="1" ht="16.5" customHeight="1">
      <c r="B56" s="6" t="s">
        <v>259</v>
      </c>
      <c r="C56" s="7">
        <v>18702</v>
      </c>
      <c r="D56" s="7">
        <v>17415</v>
      </c>
      <c r="E56" s="8">
        <v>-6.8816169393647736E-2</v>
      </c>
      <c r="F56" s="7">
        <v>453</v>
      </c>
      <c r="G56" s="7">
        <v>359</v>
      </c>
      <c r="H56" s="8">
        <v>-0.20750551876379691</v>
      </c>
    </row>
    <row r="57" spans="2:8" s="1" customFormat="1" ht="16.5" customHeight="1">
      <c r="B57" s="6" t="s">
        <v>260</v>
      </c>
      <c r="C57" s="7">
        <v>28282</v>
      </c>
      <c r="D57" s="7">
        <v>27464</v>
      </c>
      <c r="E57" s="8">
        <v>-2.8922989887560993E-2</v>
      </c>
      <c r="F57" s="7">
        <v>13800</v>
      </c>
      <c r="G57" s="7">
        <v>3307</v>
      </c>
      <c r="H57" s="8">
        <v>-0.7603623188405797</v>
      </c>
    </row>
    <row r="58" spans="2:8" s="1" customFormat="1" ht="16.5" customHeight="1">
      <c r="B58" s="6" t="s">
        <v>261</v>
      </c>
      <c r="C58" s="7">
        <v>354</v>
      </c>
      <c r="D58" s="7">
        <v>417</v>
      </c>
      <c r="E58" s="8">
        <v>0.17796610169491525</v>
      </c>
      <c r="F58" s="7">
        <v>2262</v>
      </c>
      <c r="G58" s="7">
        <v>1559</v>
      </c>
      <c r="H58" s="8">
        <v>-0.31078691423519011</v>
      </c>
    </row>
    <row r="59" spans="2:8" s="1" customFormat="1" ht="16.5" customHeight="1">
      <c r="B59" s="6" t="s">
        <v>262</v>
      </c>
      <c r="C59" s="7">
        <v>380</v>
      </c>
      <c r="D59" s="7">
        <v>408</v>
      </c>
      <c r="E59" s="8">
        <v>7.3684210526315783E-2</v>
      </c>
      <c r="F59" s="7"/>
      <c r="G59" s="7"/>
      <c r="H59" s="8"/>
    </row>
    <row r="60" spans="2:8" s="1" customFormat="1" ht="16.5" customHeight="1">
      <c r="B60" s="6" t="s">
        <v>263</v>
      </c>
      <c r="C60" s="7">
        <v>8274</v>
      </c>
      <c r="D60" s="7">
        <v>8165</v>
      </c>
      <c r="E60" s="8">
        <v>-1.3173797437756828E-2</v>
      </c>
      <c r="F60" s="7">
        <v>27</v>
      </c>
      <c r="G60" s="7">
        <v>38</v>
      </c>
      <c r="H60" s="8">
        <v>0.40740740740740738</v>
      </c>
    </row>
    <row r="61" spans="2:8" s="1" customFormat="1" ht="16.5" customHeight="1">
      <c r="B61" s="6" t="s">
        <v>264</v>
      </c>
      <c r="C61" s="7">
        <v>20132</v>
      </c>
      <c r="D61" s="7">
        <v>19632</v>
      </c>
      <c r="E61" s="8">
        <v>-2.4836081859725811E-2</v>
      </c>
      <c r="F61" s="7">
        <v>1533</v>
      </c>
      <c r="G61" s="7">
        <v>1590</v>
      </c>
      <c r="H61" s="8">
        <v>3.7181996086105673E-2</v>
      </c>
    </row>
    <row r="62" spans="2:8" s="1" customFormat="1" ht="16.5" customHeight="1">
      <c r="B62" s="6" t="s">
        <v>265</v>
      </c>
      <c r="C62" s="7"/>
      <c r="D62" s="7"/>
      <c r="E62" s="8"/>
      <c r="F62" s="7">
        <v>15</v>
      </c>
      <c r="G62" s="7">
        <v>29</v>
      </c>
      <c r="H62" s="8">
        <v>0.93333333333333335</v>
      </c>
    </row>
    <row r="63" spans="2:8" s="1" customFormat="1" ht="16.5" customHeight="1">
      <c r="B63" s="6" t="s">
        <v>266</v>
      </c>
      <c r="C63" s="7">
        <v>1562</v>
      </c>
      <c r="D63" s="7">
        <v>1532</v>
      </c>
      <c r="E63" s="8">
        <v>-1.9206145966709345E-2</v>
      </c>
      <c r="F63" s="7">
        <v>111</v>
      </c>
      <c r="G63" s="7">
        <v>76</v>
      </c>
      <c r="H63" s="8">
        <v>-0.31531531531531531</v>
      </c>
    </row>
    <row r="64" spans="2:8" s="1" customFormat="1" ht="16.5" customHeight="1">
      <c r="B64" s="6" t="s">
        <v>267</v>
      </c>
      <c r="C64" s="7">
        <v>1672</v>
      </c>
      <c r="D64" s="7">
        <v>1682</v>
      </c>
      <c r="E64" s="8">
        <v>5.9808612440191387E-3</v>
      </c>
      <c r="F64" s="7">
        <v>5732</v>
      </c>
      <c r="G64" s="7">
        <v>2710</v>
      </c>
      <c r="H64" s="8">
        <v>-0.52721563154221907</v>
      </c>
    </row>
    <row r="65" spans="2:8" s="1" customFormat="1" ht="16.5" customHeight="1">
      <c r="B65" s="6" t="s">
        <v>268</v>
      </c>
      <c r="C65" s="7">
        <v>785</v>
      </c>
      <c r="D65" s="7">
        <v>798</v>
      </c>
      <c r="E65" s="8">
        <v>1.6560509554140127E-2</v>
      </c>
      <c r="F65" s="7"/>
      <c r="G65" s="7"/>
      <c r="H65" s="8"/>
    </row>
    <row r="66" spans="2:8" s="1" customFormat="1" ht="16.5" customHeight="1">
      <c r="B66" s="6" t="s">
        <v>269</v>
      </c>
      <c r="C66" s="7">
        <v>3544</v>
      </c>
      <c r="D66" s="7">
        <v>4374</v>
      </c>
      <c r="E66" s="8">
        <v>0.23419864559819414</v>
      </c>
      <c r="F66" s="7">
        <v>5890</v>
      </c>
      <c r="G66" s="7">
        <v>2493</v>
      </c>
      <c r="H66" s="8">
        <v>-0.57674023769100169</v>
      </c>
    </row>
    <row r="67" spans="2:8" s="1" customFormat="1" ht="16.5" customHeight="1">
      <c r="B67" s="6" t="s">
        <v>270</v>
      </c>
      <c r="C67" s="7">
        <v>1</v>
      </c>
      <c r="D67" s="7">
        <v>44</v>
      </c>
      <c r="E67" s="8">
        <v>43</v>
      </c>
      <c r="F67" s="7">
        <v>35698</v>
      </c>
      <c r="G67" s="7">
        <v>44447</v>
      </c>
      <c r="H67" s="8">
        <v>0.24508375819373635</v>
      </c>
    </row>
    <row r="68" spans="2:8" s="1" customFormat="1" ht="16.5" customHeight="1">
      <c r="B68" s="6" t="s">
        <v>271</v>
      </c>
      <c r="C68" s="7">
        <v>7018</v>
      </c>
      <c r="D68" s="7">
        <v>7128</v>
      </c>
      <c r="E68" s="8">
        <v>1.5673981191222569E-2</v>
      </c>
      <c r="F68" s="7">
        <v>3739</v>
      </c>
      <c r="G68" s="7">
        <v>3470</v>
      </c>
      <c r="H68" s="8">
        <v>-7.1944370152447173E-2</v>
      </c>
    </row>
    <row r="69" spans="2:8" s="1" customFormat="1" ht="16.5" customHeight="1">
      <c r="B69" s="6" t="s">
        <v>272</v>
      </c>
      <c r="C69" s="7">
        <v>961</v>
      </c>
      <c r="D69" s="7">
        <v>860</v>
      </c>
      <c r="E69" s="8">
        <v>-0.10509885535900104</v>
      </c>
      <c r="F69" s="7"/>
      <c r="G69" s="7"/>
      <c r="H69" s="8"/>
    </row>
    <row r="70" spans="2:8" s="1" customFormat="1" ht="18" customHeight="1">
      <c r="B70" s="9" t="s">
        <v>210</v>
      </c>
      <c r="C70" s="10">
        <v>1364941</v>
      </c>
      <c r="D70" s="10">
        <v>1344200</v>
      </c>
      <c r="E70" s="11">
        <v>-1.5195528597939397E-2</v>
      </c>
      <c r="F70" s="10">
        <v>365405</v>
      </c>
      <c r="G70" s="10">
        <v>312068</v>
      </c>
      <c r="H70" s="11">
        <v>-0.14596680395725292</v>
      </c>
    </row>
  </sheetData>
  <mergeCells count="5">
    <mergeCell ref="E2:H3"/>
    <mergeCell ref="E5:I5"/>
    <mergeCell ref="B10:B11"/>
    <mergeCell ref="C10:E10"/>
    <mergeCell ref="F10:H10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55"/>
  <sheetViews>
    <sheetView workbookViewId="0"/>
  </sheetViews>
  <sheetFormatPr defaultColWidth="8.85546875" defaultRowHeight="12.75"/>
  <cols>
    <col min="1" max="1" width="1.42578125" style="12" customWidth="1"/>
    <col min="2" max="2" width="80.28515625" style="12" bestFit="1" customWidth="1"/>
    <col min="3" max="3" width="8.140625" style="12" bestFit="1" customWidth="1"/>
    <col min="4" max="9" width="10.140625" style="12" customWidth="1"/>
    <col min="10" max="10" width="30" style="12" customWidth="1"/>
    <col min="11" max="16384" width="8.85546875" style="12"/>
  </cols>
  <sheetData>
    <row r="1" spans="2:9" s="1" customFormat="1" ht="11.25" customHeight="1" thickBot="1"/>
    <row r="2" spans="2:9" s="1" customFormat="1" ht="15.75" customHeight="1" thickBot="1">
      <c r="E2" s="216" t="s">
        <v>0</v>
      </c>
      <c r="F2" s="216"/>
      <c r="G2" s="216"/>
      <c r="I2" s="2" t="s">
        <v>2728</v>
      </c>
    </row>
    <row r="3" spans="2:9" s="1" customFormat="1" ht="3" customHeight="1" thickBot="1">
      <c r="E3" s="216"/>
      <c r="F3" s="216"/>
      <c r="G3" s="216"/>
    </row>
    <row r="4" spans="2:9" s="1" customFormat="1" ht="35.25" customHeight="1"/>
    <row r="5" spans="2:9" s="1" customFormat="1" ht="18" customHeight="1" thickBot="1">
      <c r="D5" s="217" t="s">
        <v>2729</v>
      </c>
      <c r="E5" s="217"/>
      <c r="F5" s="217"/>
      <c r="G5" s="217"/>
    </row>
    <row r="6" spans="2:9" s="1" customFormat="1" ht="14.25" customHeight="1">
      <c r="B6" s="2" t="s">
        <v>213</v>
      </c>
    </row>
    <row r="7" spans="2:9" s="1" customFormat="1" ht="7.5" customHeight="1"/>
    <row r="8" spans="2:9" s="1" customFormat="1" ht="15" customHeight="1">
      <c r="B8" s="2" t="s">
        <v>2698</v>
      </c>
    </row>
    <row r="9" spans="2:9" s="1" customFormat="1" ht="7.5" customHeight="1"/>
    <row r="10" spans="2:9" s="1" customFormat="1" ht="15" customHeight="1">
      <c r="B10" s="2" t="s">
        <v>2699</v>
      </c>
    </row>
    <row r="11" spans="2:9" s="1" customFormat="1" ht="21.75" customHeight="1">
      <c r="B11" s="18"/>
      <c r="C11" s="18"/>
      <c r="D11" s="228"/>
      <c r="E11" s="228"/>
      <c r="F11" s="222" t="s">
        <v>867</v>
      </c>
      <c r="G11" s="222"/>
      <c r="H11" s="222" t="s">
        <v>858</v>
      </c>
      <c r="I11" s="222"/>
    </row>
    <row r="12" spans="2:9" s="1" customFormat="1" ht="18" customHeight="1">
      <c r="B12" s="259" t="s">
        <v>275</v>
      </c>
      <c r="C12" s="259"/>
      <c r="D12" s="35" t="s">
        <v>2700</v>
      </c>
      <c r="E12" s="35" t="s">
        <v>866</v>
      </c>
      <c r="F12" s="35" t="s">
        <v>2701</v>
      </c>
      <c r="G12" s="35" t="s">
        <v>2702</v>
      </c>
      <c r="H12" s="20" t="s">
        <v>898</v>
      </c>
      <c r="I12" s="20" t="s">
        <v>1578</v>
      </c>
    </row>
    <row r="13" spans="2:9" s="1" customFormat="1" ht="15" customHeight="1">
      <c r="B13" s="6" t="s">
        <v>2730</v>
      </c>
      <c r="C13" s="6" t="s">
        <v>1564</v>
      </c>
      <c r="D13" s="7">
        <v>6079</v>
      </c>
      <c r="E13" s="7">
        <v>80</v>
      </c>
      <c r="F13" s="7">
        <v>5999</v>
      </c>
      <c r="G13" s="54">
        <v>14.517086181030171</v>
      </c>
      <c r="H13" s="7">
        <v>103</v>
      </c>
      <c r="I13" s="7">
        <v>166</v>
      </c>
    </row>
    <row r="14" spans="2:9" s="1" customFormat="1" ht="15" customHeight="1">
      <c r="B14" s="6" t="s">
        <v>2731</v>
      </c>
      <c r="C14" s="6" t="s">
        <v>1563</v>
      </c>
      <c r="D14" s="7">
        <v>5772</v>
      </c>
      <c r="E14" s="7">
        <v>3</v>
      </c>
      <c r="F14" s="7">
        <v>5769</v>
      </c>
      <c r="G14" s="54">
        <v>6.442711041775004</v>
      </c>
      <c r="H14" s="7"/>
      <c r="I14" s="7"/>
    </row>
    <row r="15" spans="2:9" s="1" customFormat="1" ht="15" customHeight="1">
      <c r="B15" s="6" t="s">
        <v>2732</v>
      </c>
      <c r="C15" s="6" t="s">
        <v>1564</v>
      </c>
      <c r="D15" s="7">
        <v>3302</v>
      </c>
      <c r="E15" s="7">
        <v>638</v>
      </c>
      <c r="F15" s="7">
        <v>2664</v>
      </c>
      <c r="G15" s="54">
        <v>4.521771771771772</v>
      </c>
      <c r="H15" s="7">
        <v>974</v>
      </c>
      <c r="I15" s="7">
        <v>1670</v>
      </c>
    </row>
    <row r="16" spans="2:9" s="1" customFormat="1" ht="15" customHeight="1">
      <c r="B16" s="6" t="s">
        <v>2733</v>
      </c>
      <c r="C16" s="6" t="s">
        <v>1564</v>
      </c>
      <c r="D16" s="7">
        <v>2805</v>
      </c>
      <c r="E16" s="7">
        <v>46</v>
      </c>
      <c r="F16" s="7">
        <v>2759</v>
      </c>
      <c r="G16" s="54">
        <v>22.852482783617251</v>
      </c>
      <c r="H16" s="7">
        <v>188</v>
      </c>
      <c r="I16" s="7">
        <v>791</v>
      </c>
    </row>
    <row r="17" spans="2:9" s="1" customFormat="1" ht="15" customHeight="1">
      <c r="B17" s="6" t="s">
        <v>2734</v>
      </c>
      <c r="C17" s="6" t="s">
        <v>1563</v>
      </c>
      <c r="D17" s="7">
        <v>2656</v>
      </c>
      <c r="E17" s="7">
        <v>1088</v>
      </c>
      <c r="F17" s="7">
        <v>1568</v>
      </c>
      <c r="G17" s="54">
        <v>3.9362244897959182</v>
      </c>
      <c r="H17" s="7">
        <v>2699</v>
      </c>
      <c r="I17" s="7">
        <v>2701</v>
      </c>
    </row>
    <row r="18" spans="2:9" s="1" customFormat="1" ht="15" customHeight="1">
      <c r="B18" s="6" t="s">
        <v>2735</v>
      </c>
      <c r="C18" s="6" t="s">
        <v>1563</v>
      </c>
      <c r="D18" s="7">
        <v>2488</v>
      </c>
      <c r="E18" s="7">
        <v>1512</v>
      </c>
      <c r="F18" s="7">
        <v>976</v>
      </c>
      <c r="G18" s="54">
        <v>2.6567622950819674</v>
      </c>
      <c r="H18" s="7">
        <v>89</v>
      </c>
      <c r="I18" s="7">
        <v>89</v>
      </c>
    </row>
    <row r="19" spans="2:9" s="1" customFormat="1" ht="15" customHeight="1">
      <c r="B19" s="6" t="s">
        <v>2736</v>
      </c>
      <c r="C19" s="6" t="s">
        <v>1564</v>
      </c>
      <c r="D19" s="7">
        <v>2192</v>
      </c>
      <c r="E19" s="7">
        <v>27</v>
      </c>
      <c r="F19" s="7">
        <v>2165</v>
      </c>
      <c r="G19" s="54">
        <v>3.7159353348729791</v>
      </c>
      <c r="H19" s="7"/>
      <c r="I19" s="7"/>
    </row>
    <row r="20" spans="2:9" s="1" customFormat="1" ht="15" customHeight="1">
      <c r="B20" s="6" t="s">
        <v>2737</v>
      </c>
      <c r="C20" s="6" t="s">
        <v>1563</v>
      </c>
      <c r="D20" s="7">
        <v>2156</v>
      </c>
      <c r="E20" s="7">
        <v>1295</v>
      </c>
      <c r="F20" s="7">
        <v>861</v>
      </c>
      <c r="G20" s="54">
        <v>2.9303135888501743</v>
      </c>
      <c r="H20" s="7">
        <v>310</v>
      </c>
      <c r="I20" s="7">
        <v>310</v>
      </c>
    </row>
    <row r="21" spans="2:9" s="1" customFormat="1" ht="15" customHeight="1">
      <c r="B21" s="6" t="s">
        <v>2738</v>
      </c>
      <c r="C21" s="6" t="s">
        <v>1563</v>
      </c>
      <c r="D21" s="7">
        <v>2063</v>
      </c>
      <c r="E21" s="7">
        <v>92</v>
      </c>
      <c r="F21" s="7">
        <v>1971</v>
      </c>
      <c r="G21" s="54">
        <v>4.1187214611872145</v>
      </c>
      <c r="H21" s="7"/>
      <c r="I21" s="7"/>
    </row>
    <row r="22" spans="2:9" s="1" customFormat="1" ht="15" customHeight="1">
      <c r="B22" s="6" t="s">
        <v>2739</v>
      </c>
      <c r="C22" s="6" t="s">
        <v>1564</v>
      </c>
      <c r="D22" s="7">
        <v>2056</v>
      </c>
      <c r="E22" s="7">
        <v>5</v>
      </c>
      <c r="F22" s="7">
        <v>2051</v>
      </c>
      <c r="G22" s="54">
        <v>3.2774256460263285</v>
      </c>
      <c r="H22" s="7"/>
      <c r="I22" s="7"/>
    </row>
    <row r="23" spans="2:9" s="1" customFormat="1" ht="15" customHeight="1">
      <c r="B23" s="6" t="s">
        <v>2740</v>
      </c>
      <c r="C23" s="6" t="s">
        <v>1564</v>
      </c>
      <c r="D23" s="7">
        <v>2028</v>
      </c>
      <c r="E23" s="7">
        <v>948</v>
      </c>
      <c r="F23" s="7">
        <v>1080</v>
      </c>
      <c r="G23" s="54">
        <v>8.8546296296296294</v>
      </c>
      <c r="H23" s="7">
        <v>545</v>
      </c>
      <c r="I23" s="7">
        <v>718</v>
      </c>
    </row>
    <row r="24" spans="2:9" s="1" customFormat="1" ht="15" customHeight="1">
      <c r="B24" s="6" t="s">
        <v>2741</v>
      </c>
      <c r="C24" s="6" t="s">
        <v>1563</v>
      </c>
      <c r="D24" s="7">
        <v>1936</v>
      </c>
      <c r="E24" s="7">
        <v>124</v>
      </c>
      <c r="F24" s="7">
        <v>1812</v>
      </c>
      <c r="G24" s="54">
        <v>4.2135761589403975</v>
      </c>
      <c r="H24" s="7">
        <v>66</v>
      </c>
      <c r="I24" s="7">
        <v>66</v>
      </c>
    </row>
    <row r="25" spans="2:9" s="1" customFormat="1" ht="15" customHeight="1">
      <c r="B25" s="6" t="s">
        <v>2742</v>
      </c>
      <c r="C25" s="6" t="s">
        <v>1563</v>
      </c>
      <c r="D25" s="7">
        <v>1842</v>
      </c>
      <c r="E25" s="7">
        <v>13</v>
      </c>
      <c r="F25" s="7">
        <v>1829</v>
      </c>
      <c r="G25" s="54">
        <v>4.7769272826681251</v>
      </c>
      <c r="H25" s="7">
        <v>2</v>
      </c>
      <c r="I25" s="7">
        <v>2</v>
      </c>
    </row>
    <row r="26" spans="2:9" s="1" customFormat="1" ht="15" customHeight="1">
      <c r="B26" s="6" t="s">
        <v>2743</v>
      </c>
      <c r="C26" s="6" t="s">
        <v>1563</v>
      </c>
      <c r="D26" s="7">
        <v>1646</v>
      </c>
      <c r="E26" s="7">
        <v>394</v>
      </c>
      <c r="F26" s="7">
        <v>1252</v>
      </c>
      <c r="G26" s="54">
        <v>2.8594249201277955</v>
      </c>
      <c r="H26" s="7">
        <v>104</v>
      </c>
      <c r="I26" s="7">
        <v>104</v>
      </c>
    </row>
    <row r="27" spans="2:9" s="1" customFormat="1" ht="15" customHeight="1">
      <c r="B27" s="6" t="s">
        <v>2744</v>
      </c>
      <c r="C27" s="6" t="s">
        <v>1563</v>
      </c>
      <c r="D27" s="7">
        <v>1315</v>
      </c>
      <c r="E27" s="7">
        <v>2</v>
      </c>
      <c r="F27" s="7">
        <v>1313</v>
      </c>
      <c r="G27" s="54">
        <v>9.7303884234577307</v>
      </c>
      <c r="H27" s="7"/>
      <c r="I27" s="7"/>
    </row>
    <row r="28" spans="2:9" s="1" customFormat="1" ht="15" customHeight="1">
      <c r="B28" s="6" t="s">
        <v>2745</v>
      </c>
      <c r="C28" s="6" t="s">
        <v>1564</v>
      </c>
      <c r="D28" s="7">
        <v>1300</v>
      </c>
      <c r="E28" s="7">
        <v>9</v>
      </c>
      <c r="F28" s="7">
        <v>1291</v>
      </c>
      <c r="G28" s="54">
        <v>13.593338497288924</v>
      </c>
      <c r="H28" s="7">
        <v>9</v>
      </c>
      <c r="I28" s="7">
        <v>66</v>
      </c>
    </row>
    <row r="29" spans="2:9" s="1" customFormat="1" ht="15" customHeight="1">
      <c r="B29" s="6" t="s">
        <v>2746</v>
      </c>
      <c r="C29" s="6" t="s">
        <v>1564</v>
      </c>
      <c r="D29" s="7">
        <v>1297</v>
      </c>
      <c r="E29" s="7">
        <v>38</v>
      </c>
      <c r="F29" s="7">
        <v>1259</v>
      </c>
      <c r="G29" s="54">
        <v>13.965051628276409</v>
      </c>
      <c r="H29" s="7">
        <v>58</v>
      </c>
      <c r="I29" s="7">
        <v>283</v>
      </c>
    </row>
    <row r="30" spans="2:9" s="1" customFormat="1" ht="15" customHeight="1">
      <c r="B30" s="6" t="s">
        <v>2747</v>
      </c>
      <c r="C30" s="6" t="s">
        <v>1564</v>
      </c>
      <c r="D30" s="7">
        <v>1283</v>
      </c>
      <c r="E30" s="7">
        <v>249</v>
      </c>
      <c r="F30" s="7">
        <v>1034</v>
      </c>
      <c r="G30" s="54">
        <v>4.1334622823984528</v>
      </c>
      <c r="H30" s="7">
        <v>153</v>
      </c>
      <c r="I30" s="7">
        <v>154</v>
      </c>
    </row>
    <row r="31" spans="2:9" s="1" customFormat="1" ht="15" customHeight="1">
      <c r="B31" s="6" t="s">
        <v>2748</v>
      </c>
      <c r="C31" s="6" t="s">
        <v>1563</v>
      </c>
      <c r="D31" s="7">
        <v>1166</v>
      </c>
      <c r="E31" s="7">
        <v>87</v>
      </c>
      <c r="F31" s="7">
        <v>1079</v>
      </c>
      <c r="G31" s="54">
        <v>3.5810936051899906</v>
      </c>
      <c r="H31" s="7"/>
      <c r="I31" s="7"/>
    </row>
    <row r="32" spans="2:9" s="1" customFormat="1" ht="15" customHeight="1">
      <c r="B32" s="6" t="s">
        <v>2749</v>
      </c>
      <c r="C32" s="6" t="s">
        <v>1563</v>
      </c>
      <c r="D32" s="7">
        <v>1154</v>
      </c>
      <c r="E32" s="7">
        <v>558</v>
      </c>
      <c r="F32" s="7">
        <v>596</v>
      </c>
      <c r="G32" s="54">
        <v>4.4546979865771812</v>
      </c>
      <c r="H32" s="7">
        <v>309</v>
      </c>
      <c r="I32" s="7">
        <v>310</v>
      </c>
    </row>
    <row r="33" spans="2:9" s="1" customFormat="1" ht="15" customHeight="1">
      <c r="B33" s="6" t="s">
        <v>2750</v>
      </c>
      <c r="C33" s="6" t="s">
        <v>1563</v>
      </c>
      <c r="D33" s="7">
        <v>1137</v>
      </c>
      <c r="E33" s="7">
        <v>73</v>
      </c>
      <c r="F33" s="7">
        <v>1064</v>
      </c>
      <c r="G33" s="54">
        <v>4.2283834586466167</v>
      </c>
      <c r="H33" s="7">
        <v>29</v>
      </c>
      <c r="I33" s="7">
        <v>29</v>
      </c>
    </row>
    <row r="34" spans="2:9" s="1" customFormat="1" ht="15" customHeight="1">
      <c r="B34" s="6" t="s">
        <v>2751</v>
      </c>
      <c r="C34" s="6" t="s">
        <v>1563</v>
      </c>
      <c r="D34" s="7">
        <v>1130</v>
      </c>
      <c r="E34" s="7"/>
      <c r="F34" s="7">
        <v>1130</v>
      </c>
      <c r="G34" s="54">
        <v>13.001769911504425</v>
      </c>
      <c r="H34" s="7"/>
      <c r="I34" s="7"/>
    </row>
    <row r="35" spans="2:9" s="1" customFormat="1" ht="15" customHeight="1">
      <c r="B35" s="6" t="s">
        <v>2752</v>
      </c>
      <c r="C35" s="6" t="s">
        <v>1563</v>
      </c>
      <c r="D35" s="7">
        <v>1112</v>
      </c>
      <c r="E35" s="7"/>
      <c r="F35" s="7">
        <v>1112</v>
      </c>
      <c r="G35" s="54">
        <v>5.5476618705035969</v>
      </c>
      <c r="H35" s="7"/>
      <c r="I35" s="7"/>
    </row>
    <row r="36" spans="2:9" s="1" customFormat="1" ht="15" customHeight="1">
      <c r="B36" s="6" t="s">
        <v>2753</v>
      </c>
      <c r="C36" s="6" t="s">
        <v>1563</v>
      </c>
      <c r="D36" s="7">
        <v>1108</v>
      </c>
      <c r="E36" s="7">
        <v>1</v>
      </c>
      <c r="F36" s="7">
        <v>1107</v>
      </c>
      <c r="G36" s="54">
        <v>9.8319783197831985</v>
      </c>
      <c r="H36" s="7">
        <v>1</v>
      </c>
      <c r="I36" s="7">
        <v>1</v>
      </c>
    </row>
    <row r="37" spans="2:9" s="1" customFormat="1" ht="15" customHeight="1">
      <c r="B37" s="6" t="s">
        <v>2754</v>
      </c>
      <c r="C37" s="6" t="s">
        <v>1563</v>
      </c>
      <c r="D37" s="7">
        <v>1020</v>
      </c>
      <c r="E37" s="7">
        <v>467</v>
      </c>
      <c r="F37" s="7">
        <v>553</v>
      </c>
      <c r="G37" s="54">
        <v>4.6292947558770345</v>
      </c>
      <c r="H37" s="7">
        <v>340</v>
      </c>
      <c r="I37" s="7">
        <v>340</v>
      </c>
    </row>
    <row r="38" spans="2:9" s="1" customFormat="1" ht="15" customHeight="1">
      <c r="B38" s="6" t="s">
        <v>2755</v>
      </c>
      <c r="C38" s="6" t="s">
        <v>1563</v>
      </c>
      <c r="D38" s="7">
        <v>986</v>
      </c>
      <c r="E38" s="7">
        <v>3</v>
      </c>
      <c r="F38" s="7">
        <v>983</v>
      </c>
      <c r="G38" s="54">
        <v>6.0518819938962363</v>
      </c>
      <c r="H38" s="7"/>
      <c r="I38" s="7"/>
    </row>
    <row r="39" spans="2:9" s="1" customFormat="1" ht="15" customHeight="1">
      <c r="B39" s="6" t="s">
        <v>2756</v>
      </c>
      <c r="C39" s="6" t="s">
        <v>1563</v>
      </c>
      <c r="D39" s="7">
        <v>969</v>
      </c>
      <c r="E39" s="7">
        <v>187</v>
      </c>
      <c r="F39" s="7">
        <v>782</v>
      </c>
      <c r="G39" s="54">
        <v>4.0485933503836318</v>
      </c>
      <c r="H39" s="7">
        <v>328</v>
      </c>
      <c r="I39" s="7">
        <v>412</v>
      </c>
    </row>
    <row r="40" spans="2:9" s="1" customFormat="1" ht="15" customHeight="1">
      <c r="B40" s="6" t="s">
        <v>2757</v>
      </c>
      <c r="C40" s="6" t="s">
        <v>1563</v>
      </c>
      <c r="D40" s="7">
        <v>956</v>
      </c>
      <c r="E40" s="7">
        <v>413</v>
      </c>
      <c r="F40" s="7">
        <v>543</v>
      </c>
      <c r="G40" s="54">
        <v>3.5856353591160222</v>
      </c>
      <c r="H40" s="7">
        <v>151</v>
      </c>
      <c r="I40" s="7">
        <v>151</v>
      </c>
    </row>
    <row r="41" spans="2:9" s="1" customFormat="1" ht="15" customHeight="1">
      <c r="B41" s="6" t="s">
        <v>2758</v>
      </c>
      <c r="C41" s="6" t="s">
        <v>1564</v>
      </c>
      <c r="D41" s="7">
        <v>938</v>
      </c>
      <c r="E41" s="7">
        <v>36</v>
      </c>
      <c r="F41" s="7">
        <v>902</v>
      </c>
      <c r="G41" s="54">
        <v>16.415742793791573</v>
      </c>
      <c r="H41" s="7">
        <v>262</v>
      </c>
      <c r="I41" s="7">
        <v>470</v>
      </c>
    </row>
    <row r="42" spans="2:9" s="1" customFormat="1" ht="15" customHeight="1">
      <c r="B42" s="6" t="s">
        <v>2759</v>
      </c>
      <c r="C42" s="6" t="s">
        <v>1564</v>
      </c>
      <c r="D42" s="7">
        <v>923</v>
      </c>
      <c r="E42" s="7">
        <v>13</v>
      </c>
      <c r="F42" s="7">
        <v>910</v>
      </c>
      <c r="G42" s="54">
        <v>33.547252747252749</v>
      </c>
      <c r="H42" s="7">
        <v>69</v>
      </c>
      <c r="I42" s="7">
        <v>493</v>
      </c>
    </row>
    <row r="43" spans="2:9" s="1" customFormat="1" ht="15" customHeight="1">
      <c r="B43" s="6" t="s">
        <v>2760</v>
      </c>
      <c r="C43" s="6" t="s">
        <v>1564</v>
      </c>
      <c r="D43" s="7">
        <v>917</v>
      </c>
      <c r="E43" s="7">
        <v>4</v>
      </c>
      <c r="F43" s="7">
        <v>913</v>
      </c>
      <c r="G43" s="54">
        <v>18.699890470974807</v>
      </c>
      <c r="H43" s="7">
        <v>20</v>
      </c>
      <c r="I43" s="7">
        <v>153</v>
      </c>
    </row>
    <row r="44" spans="2:9" s="1" customFormat="1" ht="15" customHeight="1">
      <c r="B44" s="6" t="s">
        <v>2761</v>
      </c>
      <c r="C44" s="6" t="s">
        <v>1564</v>
      </c>
      <c r="D44" s="7">
        <v>881</v>
      </c>
      <c r="E44" s="7">
        <v>5</v>
      </c>
      <c r="F44" s="7">
        <v>876</v>
      </c>
      <c r="G44" s="54">
        <v>17.818493150684933</v>
      </c>
      <c r="H44" s="7">
        <v>8</v>
      </c>
      <c r="I44" s="7">
        <v>8</v>
      </c>
    </row>
    <row r="45" spans="2:9" s="1" customFormat="1" ht="15" customHeight="1">
      <c r="B45" s="6" t="s">
        <v>2762</v>
      </c>
      <c r="C45" s="6" t="s">
        <v>1564</v>
      </c>
      <c r="D45" s="7">
        <v>881</v>
      </c>
      <c r="E45" s="7">
        <v>79</v>
      </c>
      <c r="F45" s="7">
        <v>802</v>
      </c>
      <c r="G45" s="54">
        <v>6.8852867830423943</v>
      </c>
      <c r="H45" s="7">
        <v>27</v>
      </c>
      <c r="I45" s="7">
        <v>49</v>
      </c>
    </row>
    <row r="46" spans="2:9" s="1" customFormat="1" ht="15" customHeight="1">
      <c r="B46" s="6" t="s">
        <v>2763</v>
      </c>
      <c r="C46" s="6" t="s">
        <v>1563</v>
      </c>
      <c r="D46" s="7">
        <v>879</v>
      </c>
      <c r="E46" s="7">
        <v>328</v>
      </c>
      <c r="F46" s="7">
        <v>551</v>
      </c>
      <c r="G46" s="54">
        <v>2.6715063520871145</v>
      </c>
      <c r="H46" s="7">
        <v>403</v>
      </c>
      <c r="I46" s="7">
        <v>403</v>
      </c>
    </row>
    <row r="47" spans="2:9" s="1" customFormat="1" ht="15" customHeight="1">
      <c r="B47" s="6" t="s">
        <v>2764</v>
      </c>
      <c r="C47" s="6" t="s">
        <v>1564</v>
      </c>
      <c r="D47" s="7">
        <v>862</v>
      </c>
      <c r="E47" s="7">
        <v>32</v>
      </c>
      <c r="F47" s="7">
        <v>830</v>
      </c>
      <c r="G47" s="54">
        <v>15.407228915662651</v>
      </c>
      <c r="H47" s="7">
        <v>54</v>
      </c>
      <c r="I47" s="7">
        <v>357</v>
      </c>
    </row>
    <row r="48" spans="2:9" s="1" customFormat="1" ht="15" customHeight="1">
      <c r="B48" s="6" t="s">
        <v>2765</v>
      </c>
      <c r="C48" s="6" t="s">
        <v>1563</v>
      </c>
      <c r="D48" s="7">
        <v>840</v>
      </c>
      <c r="E48" s="7">
        <v>135</v>
      </c>
      <c r="F48" s="7">
        <v>705</v>
      </c>
      <c r="G48" s="54">
        <v>3.7078014184397161</v>
      </c>
      <c r="H48" s="7">
        <v>92</v>
      </c>
      <c r="I48" s="7">
        <v>92</v>
      </c>
    </row>
    <row r="49" spans="2:9" s="1" customFormat="1" ht="15" customHeight="1">
      <c r="B49" s="6" t="s">
        <v>2766</v>
      </c>
      <c r="C49" s="6" t="s">
        <v>1563</v>
      </c>
      <c r="D49" s="7">
        <v>821</v>
      </c>
      <c r="E49" s="7">
        <v>2</v>
      </c>
      <c r="F49" s="7">
        <v>819</v>
      </c>
      <c r="G49" s="54">
        <v>6.7032967032967035</v>
      </c>
      <c r="H49" s="7"/>
      <c r="I49" s="7"/>
    </row>
    <row r="50" spans="2:9" s="1" customFormat="1" ht="15" customHeight="1">
      <c r="B50" s="6" t="s">
        <v>2767</v>
      </c>
      <c r="C50" s="6" t="s">
        <v>1563</v>
      </c>
      <c r="D50" s="7">
        <v>808</v>
      </c>
      <c r="E50" s="7">
        <v>154</v>
      </c>
      <c r="F50" s="7">
        <v>654</v>
      </c>
      <c r="G50" s="54">
        <v>4.18960244648318</v>
      </c>
      <c r="H50" s="7">
        <v>391</v>
      </c>
      <c r="I50" s="7">
        <v>391</v>
      </c>
    </row>
    <row r="51" spans="2:9" s="1" customFormat="1" ht="15" customHeight="1">
      <c r="B51" s="6" t="s">
        <v>2768</v>
      </c>
      <c r="C51" s="6" t="s">
        <v>1564</v>
      </c>
      <c r="D51" s="7">
        <v>799</v>
      </c>
      <c r="E51" s="7">
        <v>18</v>
      </c>
      <c r="F51" s="7">
        <v>781</v>
      </c>
      <c r="G51" s="54">
        <v>19.421254801536492</v>
      </c>
      <c r="H51" s="7">
        <v>6</v>
      </c>
      <c r="I51" s="7">
        <v>22</v>
      </c>
    </row>
    <row r="52" spans="2:9" s="1" customFormat="1" ht="15" customHeight="1">
      <c r="B52" s="6" t="s">
        <v>2769</v>
      </c>
      <c r="C52" s="6" t="s">
        <v>1563</v>
      </c>
      <c r="D52" s="7">
        <v>785</v>
      </c>
      <c r="E52" s="7">
        <v>347</v>
      </c>
      <c r="F52" s="7">
        <v>438</v>
      </c>
      <c r="G52" s="54">
        <v>3.2168949771689497</v>
      </c>
      <c r="H52" s="7">
        <v>312</v>
      </c>
      <c r="I52" s="7">
        <v>312</v>
      </c>
    </row>
    <row r="53" spans="2:9" s="1" customFormat="1" ht="16.5" customHeight="1">
      <c r="B53" s="14" t="s">
        <v>2770</v>
      </c>
      <c r="C53" s="14" t="s">
        <v>1563</v>
      </c>
      <c r="D53" s="15">
        <v>37329</v>
      </c>
      <c r="E53" s="15">
        <v>7310</v>
      </c>
      <c r="F53" s="15">
        <v>30019</v>
      </c>
      <c r="G53" s="46">
        <v>8.6938272427462611</v>
      </c>
      <c r="H53" s="15">
        <v>10215</v>
      </c>
      <c r="I53" s="15">
        <v>10261</v>
      </c>
    </row>
    <row r="54" spans="2:9" s="1" customFormat="1" ht="18" customHeight="1">
      <c r="B54" s="14" t="s">
        <v>2771</v>
      </c>
      <c r="C54" s="14" t="s">
        <v>1564</v>
      </c>
      <c r="D54" s="15">
        <v>31654</v>
      </c>
      <c r="E54" s="15">
        <v>3466</v>
      </c>
      <c r="F54" s="15">
        <v>28188</v>
      </c>
      <c r="G54" s="46">
        <v>9.9443380161770971</v>
      </c>
      <c r="H54" s="15">
        <v>4823</v>
      </c>
      <c r="I54" s="15">
        <v>10123</v>
      </c>
    </row>
    <row r="55" spans="2:9" s="1" customFormat="1" ht="18" customHeight="1">
      <c r="B55" s="9" t="s">
        <v>887</v>
      </c>
      <c r="C55" s="9"/>
      <c r="D55" s="10">
        <v>134271</v>
      </c>
      <c r="E55" s="10">
        <v>20281</v>
      </c>
      <c r="F55" s="10">
        <v>113990</v>
      </c>
      <c r="G55" s="55">
        <v>8.9064051772045243</v>
      </c>
      <c r="H55" s="10">
        <v>8102</v>
      </c>
      <c r="I55" s="10">
        <v>11113</v>
      </c>
    </row>
  </sheetData>
  <mergeCells count="6">
    <mergeCell ref="H11:I11"/>
    <mergeCell ref="B12:C12"/>
    <mergeCell ref="E2:G3"/>
    <mergeCell ref="D5:G5"/>
    <mergeCell ref="D11:E11"/>
    <mergeCell ref="F11:G11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217"/>
  <sheetViews>
    <sheetView topLeftCell="A199" workbookViewId="0"/>
  </sheetViews>
  <sheetFormatPr defaultColWidth="8.85546875" defaultRowHeight="12.75"/>
  <cols>
    <col min="1" max="1" width="0.5703125" style="12" customWidth="1"/>
    <col min="2" max="2" width="0.42578125" style="12" customWidth="1"/>
    <col min="3" max="3" width="66.5703125" style="12" bestFit="1" customWidth="1"/>
    <col min="4" max="4" width="6.28515625" style="12" bestFit="1" customWidth="1"/>
    <col min="5" max="5" width="7.85546875" style="12" bestFit="1" customWidth="1"/>
    <col min="6" max="6" width="7.5703125" style="12" bestFit="1" customWidth="1"/>
    <col min="7" max="18" width="7.28515625" style="12" customWidth="1"/>
    <col min="19" max="16384" width="8.85546875" style="12"/>
  </cols>
  <sheetData>
    <row r="1" spans="2:18" s="100" customFormat="1" ht="11.25" customHeight="1" thickBot="1"/>
    <row r="2" spans="2:18" s="100" customFormat="1" ht="15.75" customHeight="1" thickBot="1">
      <c r="F2" s="277" t="s">
        <v>0</v>
      </c>
      <c r="G2" s="277"/>
      <c r="H2" s="277"/>
      <c r="I2" s="277"/>
      <c r="M2" s="278" t="s">
        <v>2772</v>
      </c>
      <c r="N2" s="278"/>
      <c r="O2" s="278"/>
    </row>
    <row r="3" spans="2:18" s="100" customFormat="1" ht="3" customHeight="1" thickBot="1">
      <c r="F3" s="277"/>
      <c r="G3" s="277"/>
      <c r="H3" s="277"/>
      <c r="I3" s="277"/>
    </row>
    <row r="4" spans="2:18" s="100" customFormat="1" ht="35.25" customHeight="1"/>
    <row r="5" spans="2:18" s="100" customFormat="1" ht="6.75" customHeight="1" thickBot="1">
      <c r="E5" s="279" t="s">
        <v>2773</v>
      </c>
      <c r="F5" s="279"/>
      <c r="G5" s="279"/>
      <c r="H5" s="279"/>
      <c r="I5" s="279"/>
      <c r="J5" s="279"/>
    </row>
    <row r="6" spans="2:18" s="100" customFormat="1" ht="11.25" customHeight="1" thickBot="1">
      <c r="C6" s="278" t="s">
        <v>213</v>
      </c>
      <c r="E6" s="279"/>
      <c r="F6" s="279"/>
      <c r="G6" s="279"/>
      <c r="H6" s="279"/>
      <c r="I6" s="279"/>
      <c r="J6" s="279"/>
    </row>
    <row r="7" spans="2:18" s="100" customFormat="1" ht="3.75" customHeight="1">
      <c r="C7" s="278"/>
    </row>
    <row r="8" spans="2:18" s="100" customFormat="1" ht="7.5" customHeight="1"/>
    <row r="9" spans="2:18" s="100" customFormat="1" ht="15" customHeight="1">
      <c r="C9" s="101" t="s">
        <v>1015</v>
      </c>
    </row>
    <row r="10" spans="2:18" s="100" customFormat="1" ht="5.25" customHeight="1"/>
    <row r="11" spans="2:18" s="100" customFormat="1" ht="27" customHeight="1">
      <c r="B11" s="102"/>
      <c r="C11" s="102"/>
      <c r="D11" s="102"/>
      <c r="E11" s="102"/>
      <c r="F11" s="102"/>
      <c r="G11" s="222" t="s">
        <v>2774</v>
      </c>
      <c r="H11" s="222"/>
      <c r="I11" s="222"/>
      <c r="J11" s="222" t="s">
        <v>2775</v>
      </c>
      <c r="K11" s="222"/>
      <c r="L11" s="222"/>
      <c r="M11" s="222" t="s">
        <v>2776</v>
      </c>
      <c r="N11" s="222"/>
      <c r="O11" s="222"/>
      <c r="P11" s="222" t="s">
        <v>2777</v>
      </c>
      <c r="Q11" s="222"/>
      <c r="R11" s="222"/>
    </row>
    <row r="12" spans="2:18" s="100" customFormat="1" ht="19.5" customHeight="1">
      <c r="B12" s="102"/>
      <c r="C12" s="103" t="s">
        <v>2778</v>
      </c>
      <c r="D12" s="104" t="s">
        <v>2779</v>
      </c>
      <c r="E12" s="104" t="s">
        <v>2780</v>
      </c>
      <c r="F12" s="104" t="s">
        <v>2781</v>
      </c>
      <c r="G12" s="20" t="s">
        <v>2782</v>
      </c>
      <c r="H12" s="20" t="s">
        <v>2783</v>
      </c>
      <c r="I12" s="20" t="s">
        <v>2784</v>
      </c>
      <c r="J12" s="20" t="s">
        <v>2782</v>
      </c>
      <c r="K12" s="20" t="s">
        <v>2783</v>
      </c>
      <c r="L12" s="20" t="s">
        <v>2784</v>
      </c>
      <c r="M12" s="20" t="s">
        <v>2782</v>
      </c>
      <c r="N12" s="20" t="s">
        <v>2783</v>
      </c>
      <c r="O12" s="20" t="s">
        <v>2784</v>
      </c>
      <c r="P12" s="20" t="s">
        <v>2782</v>
      </c>
      <c r="Q12" s="20" t="s">
        <v>2783</v>
      </c>
      <c r="R12" s="20" t="s">
        <v>2784</v>
      </c>
    </row>
    <row r="13" spans="2:18" s="100" customFormat="1" ht="15" customHeight="1">
      <c r="B13" s="21" t="s">
        <v>880</v>
      </c>
      <c r="C13" s="6" t="s">
        <v>2785</v>
      </c>
      <c r="D13" s="8">
        <v>0.27971698113207549</v>
      </c>
      <c r="E13" s="7">
        <v>4240</v>
      </c>
      <c r="F13" s="7">
        <v>3054</v>
      </c>
      <c r="G13" s="7">
        <v>1140</v>
      </c>
      <c r="H13" s="40">
        <v>10.321929824561403</v>
      </c>
      <c r="I13" s="98">
        <v>1.23266350877193</v>
      </c>
      <c r="J13" s="7">
        <v>1396</v>
      </c>
      <c r="K13" s="40">
        <v>11.920487106017193</v>
      </c>
      <c r="L13" s="98">
        <v>1.2033193409742118</v>
      </c>
      <c r="M13" s="7">
        <v>516</v>
      </c>
      <c r="N13" s="40">
        <v>12.978682170542635</v>
      </c>
      <c r="O13" s="98">
        <v>1.0852527131782945</v>
      </c>
      <c r="P13" s="7">
        <v>2</v>
      </c>
      <c r="Q13" s="40">
        <v>46.5</v>
      </c>
      <c r="R13" s="98">
        <v>0.96074999999999999</v>
      </c>
    </row>
    <row r="14" spans="2:18" s="100" customFormat="1" ht="15" customHeight="1">
      <c r="B14" s="21"/>
      <c r="C14" s="6" t="s">
        <v>2786</v>
      </c>
      <c r="D14" s="8">
        <v>0.26330843794692516</v>
      </c>
      <c r="E14" s="7">
        <v>6293</v>
      </c>
      <c r="F14" s="7">
        <v>4636</v>
      </c>
      <c r="G14" s="7">
        <v>2052</v>
      </c>
      <c r="H14" s="40">
        <v>6.8767056530214425</v>
      </c>
      <c r="I14" s="98">
        <v>1.407731627680312</v>
      </c>
      <c r="J14" s="7">
        <v>1973</v>
      </c>
      <c r="K14" s="40">
        <v>6.8489609731373546</v>
      </c>
      <c r="L14" s="98">
        <v>1.3859693360364929</v>
      </c>
      <c r="M14" s="7">
        <v>582</v>
      </c>
      <c r="N14" s="40">
        <v>5.3883161512027495</v>
      </c>
      <c r="O14" s="98">
        <v>1.3923115120274916</v>
      </c>
      <c r="P14" s="7">
        <v>29</v>
      </c>
      <c r="Q14" s="40">
        <v>6.1724137931034484</v>
      </c>
      <c r="R14" s="98">
        <v>1.3447655172413793</v>
      </c>
    </row>
    <row r="15" spans="2:18" s="100" customFormat="1" ht="15" customHeight="1">
      <c r="B15" s="21"/>
      <c r="C15" s="6" t="s">
        <v>2787</v>
      </c>
      <c r="D15" s="8">
        <v>0.36653869468579509</v>
      </c>
      <c r="E15" s="7">
        <v>4949</v>
      </c>
      <c r="F15" s="7">
        <v>3135</v>
      </c>
      <c r="G15" s="7">
        <v>2271</v>
      </c>
      <c r="H15" s="40">
        <v>7.4020255394099514</v>
      </c>
      <c r="I15" s="98">
        <v>1.1505974020255396</v>
      </c>
      <c r="J15" s="7">
        <v>494</v>
      </c>
      <c r="K15" s="40">
        <v>6.8461538461538458</v>
      </c>
      <c r="L15" s="98">
        <v>1.3603340080971662</v>
      </c>
      <c r="M15" s="7">
        <v>366</v>
      </c>
      <c r="N15" s="40">
        <v>4.1639344262295079</v>
      </c>
      <c r="O15" s="98">
        <v>1.5556931693989071</v>
      </c>
      <c r="P15" s="7">
        <v>4</v>
      </c>
      <c r="Q15" s="40">
        <v>6.25</v>
      </c>
      <c r="R15" s="98">
        <v>1.5932500000000001</v>
      </c>
    </row>
    <row r="16" spans="2:18" s="100" customFormat="1" ht="15" customHeight="1">
      <c r="B16" s="21"/>
      <c r="C16" s="6" t="s">
        <v>2788</v>
      </c>
      <c r="D16" s="8">
        <v>0.14058738565238324</v>
      </c>
      <c r="E16" s="7">
        <v>2077</v>
      </c>
      <c r="F16" s="7">
        <v>1785</v>
      </c>
      <c r="G16" s="7">
        <v>1618</v>
      </c>
      <c r="H16" s="40">
        <v>12.03831891223733</v>
      </c>
      <c r="I16" s="98">
        <v>0.98525302843016072</v>
      </c>
      <c r="J16" s="7">
        <v>144</v>
      </c>
      <c r="K16" s="40">
        <v>11.576388888888889</v>
      </c>
      <c r="L16" s="98">
        <v>1.0290743055555556</v>
      </c>
      <c r="M16" s="7">
        <v>23</v>
      </c>
      <c r="N16" s="40">
        <v>13.565217391304348</v>
      </c>
      <c r="O16" s="98">
        <v>1.1139304347826084</v>
      </c>
      <c r="P16" s="7"/>
      <c r="Q16" s="40"/>
      <c r="R16" s="98"/>
    </row>
    <row r="17" spans="2:18" s="100" customFormat="1" ht="15" customHeight="1">
      <c r="B17" s="21"/>
      <c r="C17" s="6" t="s">
        <v>2789</v>
      </c>
      <c r="D17" s="8">
        <v>0.32861189801699719</v>
      </c>
      <c r="E17" s="7">
        <v>3177</v>
      </c>
      <c r="F17" s="7">
        <v>2133</v>
      </c>
      <c r="G17" s="7">
        <v>1184</v>
      </c>
      <c r="H17" s="40">
        <v>4.4645270270270272</v>
      </c>
      <c r="I17" s="98">
        <v>0.69819704391891901</v>
      </c>
      <c r="J17" s="7">
        <v>696</v>
      </c>
      <c r="K17" s="40">
        <v>3.8419540229885056</v>
      </c>
      <c r="L17" s="98">
        <v>0.64574626436781613</v>
      </c>
      <c r="M17" s="7">
        <v>248</v>
      </c>
      <c r="N17" s="40">
        <v>3.6693548387096775</v>
      </c>
      <c r="O17" s="98">
        <v>1.2730810483870967</v>
      </c>
      <c r="P17" s="7">
        <v>5</v>
      </c>
      <c r="Q17" s="40">
        <v>3.4</v>
      </c>
      <c r="R17" s="98">
        <v>1.70628</v>
      </c>
    </row>
    <row r="18" spans="2:18" s="100" customFormat="1" ht="15" customHeight="1">
      <c r="B18" s="21"/>
      <c r="C18" s="6" t="s">
        <v>2790</v>
      </c>
      <c r="D18" s="8">
        <v>0.10154905335628227</v>
      </c>
      <c r="E18" s="7">
        <v>3486</v>
      </c>
      <c r="F18" s="7">
        <v>3132</v>
      </c>
      <c r="G18" s="7">
        <v>1715</v>
      </c>
      <c r="H18" s="40">
        <v>18.243731778425655</v>
      </c>
      <c r="I18" s="98">
        <v>1.0790864139941692</v>
      </c>
      <c r="J18" s="7">
        <v>987</v>
      </c>
      <c r="K18" s="40">
        <v>17.607902735562309</v>
      </c>
      <c r="L18" s="98">
        <v>1.1604816616008109</v>
      </c>
      <c r="M18" s="7">
        <v>424</v>
      </c>
      <c r="N18" s="40">
        <v>9.0990566037735849</v>
      </c>
      <c r="O18" s="98">
        <v>1.442554481132075</v>
      </c>
      <c r="P18" s="7">
        <v>6</v>
      </c>
      <c r="Q18" s="40">
        <v>8.8333333333333339</v>
      </c>
      <c r="R18" s="98">
        <v>1.2445999999999999</v>
      </c>
    </row>
    <row r="19" spans="2:18" s="100" customFormat="1" ht="15" customHeight="1">
      <c r="B19" s="21"/>
      <c r="C19" s="6" t="s">
        <v>2791</v>
      </c>
      <c r="D19" s="8">
        <v>1.397712833545108E-2</v>
      </c>
      <c r="E19" s="7">
        <v>787</v>
      </c>
      <c r="F19" s="7">
        <v>776</v>
      </c>
      <c r="G19" s="7">
        <v>134</v>
      </c>
      <c r="H19" s="40">
        <v>31.126865671641792</v>
      </c>
      <c r="I19" s="98">
        <v>0.67529925373134325</v>
      </c>
      <c r="J19" s="7">
        <v>591</v>
      </c>
      <c r="K19" s="40">
        <v>30.502538071065988</v>
      </c>
      <c r="L19" s="98">
        <v>0.67238950930626051</v>
      </c>
      <c r="M19" s="7">
        <v>51</v>
      </c>
      <c r="N19" s="40">
        <v>35.352941176470587</v>
      </c>
      <c r="O19" s="98">
        <v>0.59897450980392153</v>
      </c>
      <c r="P19" s="7"/>
      <c r="Q19" s="40"/>
      <c r="R19" s="98"/>
    </row>
    <row r="20" spans="2:18" s="100" customFormat="1" ht="15" customHeight="1">
      <c r="B20" s="21"/>
      <c r="C20" s="6" t="s">
        <v>2792</v>
      </c>
      <c r="D20" s="8">
        <v>1.0952902519167579E-3</v>
      </c>
      <c r="E20" s="7">
        <v>913</v>
      </c>
      <c r="F20" s="7">
        <v>912</v>
      </c>
      <c r="G20" s="7">
        <v>685</v>
      </c>
      <c r="H20" s="40">
        <v>42.404379562043793</v>
      </c>
      <c r="I20" s="98">
        <v>0.91423897810218979</v>
      </c>
      <c r="J20" s="7">
        <v>172</v>
      </c>
      <c r="K20" s="40">
        <v>46.604651162790695</v>
      </c>
      <c r="L20" s="98">
        <v>0.95219534883720913</v>
      </c>
      <c r="M20" s="7">
        <v>45</v>
      </c>
      <c r="N20" s="40">
        <v>38.844444444444441</v>
      </c>
      <c r="O20" s="98">
        <v>0.86714888888888908</v>
      </c>
      <c r="P20" s="7">
        <v>10</v>
      </c>
      <c r="Q20" s="40">
        <v>68.400000000000006</v>
      </c>
      <c r="R20" s="98">
        <v>0.90161999999999998</v>
      </c>
    </row>
    <row r="21" spans="2:18" s="100" customFormat="1" ht="15" customHeight="1">
      <c r="B21" s="21"/>
      <c r="C21" s="6" t="s">
        <v>2793</v>
      </c>
      <c r="D21" s="8">
        <v>0.21171664840091661</v>
      </c>
      <c r="E21" s="7">
        <v>10037</v>
      </c>
      <c r="F21" s="7">
        <v>7912</v>
      </c>
      <c r="G21" s="7">
        <v>4818</v>
      </c>
      <c r="H21" s="40">
        <v>11.183686176836861</v>
      </c>
      <c r="I21" s="98">
        <v>1.3849635533416358</v>
      </c>
      <c r="J21" s="7">
        <v>1752</v>
      </c>
      <c r="K21" s="40">
        <v>7.7808219178082192</v>
      </c>
      <c r="L21" s="98">
        <v>1.6211250570776257</v>
      </c>
      <c r="M21" s="7">
        <v>1219</v>
      </c>
      <c r="N21" s="40">
        <v>7.6817063166529946</v>
      </c>
      <c r="O21" s="98">
        <v>1.8828461853978671</v>
      </c>
      <c r="P21" s="7">
        <v>123</v>
      </c>
      <c r="Q21" s="40">
        <v>9.3983739837398375</v>
      </c>
      <c r="R21" s="98">
        <v>1.2112691056910567</v>
      </c>
    </row>
    <row r="22" spans="2:18" s="100" customFormat="1" ht="15" customHeight="1">
      <c r="B22" s="21"/>
      <c r="C22" s="6" t="s">
        <v>2794</v>
      </c>
      <c r="D22" s="8">
        <v>0.23836126629422719</v>
      </c>
      <c r="E22" s="7">
        <v>2685</v>
      </c>
      <c r="F22" s="7">
        <v>2045</v>
      </c>
      <c r="G22" s="7">
        <v>1407</v>
      </c>
      <c r="H22" s="40">
        <v>7.3596304193319115</v>
      </c>
      <c r="I22" s="98">
        <v>1.2343425728500357</v>
      </c>
      <c r="J22" s="7">
        <v>479</v>
      </c>
      <c r="K22" s="40">
        <v>5.9519832985386225</v>
      </c>
      <c r="L22" s="98">
        <v>1.2349041753653445</v>
      </c>
      <c r="M22" s="7">
        <v>135</v>
      </c>
      <c r="N22" s="40">
        <v>7.0222222222222221</v>
      </c>
      <c r="O22" s="98">
        <v>1.2230051851851853</v>
      </c>
      <c r="P22" s="7">
        <v>24</v>
      </c>
      <c r="Q22" s="40">
        <v>6.416666666666667</v>
      </c>
      <c r="R22" s="98">
        <v>1.1364708333333335</v>
      </c>
    </row>
    <row r="23" spans="2:18" s="100" customFormat="1" ht="15" customHeight="1">
      <c r="B23" s="21"/>
      <c r="C23" s="6" t="s">
        <v>2795</v>
      </c>
      <c r="D23" s="8">
        <v>5.6588520614389648E-3</v>
      </c>
      <c r="E23" s="7">
        <v>1237</v>
      </c>
      <c r="F23" s="7">
        <v>1230</v>
      </c>
      <c r="G23" s="7">
        <v>977</v>
      </c>
      <c r="H23" s="40">
        <v>23.616171954964177</v>
      </c>
      <c r="I23" s="98">
        <v>1.0208696008188332</v>
      </c>
      <c r="J23" s="7">
        <v>205</v>
      </c>
      <c r="K23" s="40">
        <v>24.429268292682927</v>
      </c>
      <c r="L23" s="98">
        <v>1.0432404878048782</v>
      </c>
      <c r="M23" s="7">
        <v>45</v>
      </c>
      <c r="N23" s="40">
        <v>25.577777777777779</v>
      </c>
      <c r="O23" s="98">
        <v>1.0153422222222224</v>
      </c>
      <c r="P23" s="7">
        <v>3</v>
      </c>
      <c r="Q23" s="40">
        <v>17.333333333333332</v>
      </c>
      <c r="R23" s="98">
        <v>0.87650000000000006</v>
      </c>
    </row>
    <row r="24" spans="2:18" s="100" customFormat="1" ht="15" customHeight="1">
      <c r="B24" s="21"/>
      <c r="C24" s="6" t="s">
        <v>2796</v>
      </c>
      <c r="D24" s="8">
        <v>0.12621359223300971</v>
      </c>
      <c r="E24" s="7">
        <v>5562</v>
      </c>
      <c r="F24" s="7">
        <v>4860</v>
      </c>
      <c r="G24" s="7">
        <v>1488</v>
      </c>
      <c r="H24" s="40">
        <v>13.260752688172044</v>
      </c>
      <c r="I24" s="98">
        <v>0.80461706989247306</v>
      </c>
      <c r="J24" s="7">
        <v>1997</v>
      </c>
      <c r="K24" s="40">
        <v>14.083625438157236</v>
      </c>
      <c r="L24" s="98">
        <v>0.82520630946419649</v>
      </c>
      <c r="M24" s="7">
        <v>1359</v>
      </c>
      <c r="N24" s="40">
        <v>11.766004415011038</v>
      </c>
      <c r="O24" s="98">
        <v>0.86470941869021356</v>
      </c>
      <c r="P24" s="7">
        <v>16</v>
      </c>
      <c r="Q24" s="40">
        <v>10</v>
      </c>
      <c r="R24" s="98">
        <v>0.78439375000000011</v>
      </c>
    </row>
    <row r="25" spans="2:18" s="100" customFormat="1" ht="15" customHeight="1">
      <c r="B25" s="21"/>
      <c r="C25" s="6" t="s">
        <v>2797</v>
      </c>
      <c r="D25" s="8">
        <v>0.43520599250936332</v>
      </c>
      <c r="E25" s="7">
        <v>1335</v>
      </c>
      <c r="F25" s="7">
        <v>754</v>
      </c>
      <c r="G25" s="7">
        <v>440</v>
      </c>
      <c r="H25" s="40">
        <v>8.1750000000000007</v>
      </c>
      <c r="I25" s="98">
        <v>1.0725922727272728</v>
      </c>
      <c r="J25" s="7">
        <v>192</v>
      </c>
      <c r="K25" s="40">
        <v>4.244791666666667</v>
      </c>
      <c r="L25" s="98">
        <v>1.1229395833333335</v>
      </c>
      <c r="M25" s="7">
        <v>109</v>
      </c>
      <c r="N25" s="40">
        <v>4.0458715596330279</v>
      </c>
      <c r="O25" s="98">
        <v>1.2910816513761469</v>
      </c>
      <c r="P25" s="7">
        <v>13</v>
      </c>
      <c r="Q25" s="40">
        <v>3.7692307692307692</v>
      </c>
      <c r="R25" s="98">
        <v>1.1069538461538464</v>
      </c>
    </row>
    <row r="26" spans="2:18" s="100" customFormat="1" ht="15" customHeight="1">
      <c r="B26" s="21"/>
      <c r="C26" s="6" t="s">
        <v>2798</v>
      </c>
      <c r="D26" s="8">
        <v>0.15768921557367635</v>
      </c>
      <c r="E26" s="7">
        <v>8707</v>
      </c>
      <c r="F26" s="7">
        <v>7334</v>
      </c>
      <c r="G26" s="7">
        <v>3202</v>
      </c>
      <c r="H26" s="40">
        <v>7.9996876951905058</v>
      </c>
      <c r="I26" s="98">
        <v>1.5531356964397249</v>
      </c>
      <c r="J26" s="7">
        <v>1784</v>
      </c>
      <c r="K26" s="40">
        <v>6.1093049327354256</v>
      </c>
      <c r="L26" s="98">
        <v>1.5152299327354257</v>
      </c>
      <c r="M26" s="7">
        <v>2338</v>
      </c>
      <c r="N26" s="40">
        <v>7.7707442258340462</v>
      </c>
      <c r="O26" s="98">
        <v>1.7644569289991441</v>
      </c>
      <c r="P26" s="7">
        <v>10</v>
      </c>
      <c r="Q26" s="40">
        <v>11.2</v>
      </c>
      <c r="R26" s="98">
        <v>1.5500699999999998</v>
      </c>
    </row>
    <row r="27" spans="2:18" s="100" customFormat="1" ht="15" customHeight="1">
      <c r="B27" s="21"/>
      <c r="C27" s="6" t="s">
        <v>2799</v>
      </c>
      <c r="D27" s="8">
        <v>0.52183219178082196</v>
      </c>
      <c r="E27" s="7">
        <v>7008</v>
      </c>
      <c r="F27" s="7">
        <v>3351</v>
      </c>
      <c r="G27" s="7">
        <v>1915</v>
      </c>
      <c r="H27" s="40">
        <v>8.9352480417754574</v>
      </c>
      <c r="I27" s="98">
        <v>1.328655770234987</v>
      </c>
      <c r="J27" s="7">
        <v>713</v>
      </c>
      <c r="K27" s="40">
        <v>7.1851332398316972</v>
      </c>
      <c r="L27" s="98">
        <v>1.5629001402524552</v>
      </c>
      <c r="M27" s="7">
        <v>723</v>
      </c>
      <c r="N27" s="40">
        <v>12.929460580912863</v>
      </c>
      <c r="O27" s="98">
        <v>1.2899189488243432</v>
      </c>
      <c r="P27" s="7"/>
      <c r="Q27" s="40"/>
      <c r="R27" s="98"/>
    </row>
    <row r="28" spans="2:18" s="100" customFormat="1" ht="15" customHeight="1">
      <c r="B28" s="21"/>
      <c r="C28" s="6" t="s">
        <v>2800</v>
      </c>
      <c r="D28" s="8">
        <v>5.1238257899231428E-3</v>
      </c>
      <c r="E28" s="7">
        <v>1171</v>
      </c>
      <c r="F28" s="7">
        <v>1165</v>
      </c>
      <c r="G28" s="7">
        <v>778</v>
      </c>
      <c r="H28" s="40">
        <v>34.655526992287918</v>
      </c>
      <c r="I28" s="98">
        <v>0.75991838046272508</v>
      </c>
      <c r="J28" s="7">
        <v>337</v>
      </c>
      <c r="K28" s="40">
        <v>39.830860534124632</v>
      </c>
      <c r="L28" s="98">
        <v>0.79292136498516352</v>
      </c>
      <c r="M28" s="7">
        <v>50</v>
      </c>
      <c r="N28" s="40">
        <v>24.72</v>
      </c>
      <c r="O28" s="98">
        <v>0.79366200000000009</v>
      </c>
      <c r="P28" s="7"/>
      <c r="Q28" s="40"/>
      <c r="R28" s="98"/>
    </row>
    <row r="29" spans="2:18" s="100" customFormat="1" ht="15" customHeight="1">
      <c r="B29" s="21"/>
      <c r="C29" s="6" t="s">
        <v>2801</v>
      </c>
      <c r="D29" s="8"/>
      <c r="E29" s="7">
        <v>650</v>
      </c>
      <c r="F29" s="7">
        <v>650</v>
      </c>
      <c r="G29" s="7">
        <v>273</v>
      </c>
      <c r="H29" s="40">
        <v>34.007326007326007</v>
      </c>
      <c r="I29" s="98">
        <v>0.85940622710622716</v>
      </c>
      <c r="J29" s="7">
        <v>350</v>
      </c>
      <c r="K29" s="40">
        <v>29.497142857142858</v>
      </c>
      <c r="L29" s="98">
        <v>0.84493171428571423</v>
      </c>
      <c r="M29" s="7">
        <v>26</v>
      </c>
      <c r="N29" s="40">
        <v>25</v>
      </c>
      <c r="O29" s="98">
        <v>0.84596923076923081</v>
      </c>
      <c r="P29" s="7">
        <v>1</v>
      </c>
      <c r="Q29" s="40">
        <v>52</v>
      </c>
      <c r="R29" s="98">
        <v>0.93220000000000003</v>
      </c>
    </row>
    <row r="30" spans="2:18" s="100" customFormat="1" ht="15" customHeight="1">
      <c r="B30" s="21"/>
      <c r="C30" s="6" t="s">
        <v>2802</v>
      </c>
      <c r="D30" s="8">
        <v>0.8282973621103118</v>
      </c>
      <c r="E30" s="7">
        <v>2085</v>
      </c>
      <c r="F30" s="7">
        <v>358</v>
      </c>
      <c r="G30" s="7">
        <v>113</v>
      </c>
      <c r="H30" s="40">
        <v>4.6548672566371678</v>
      </c>
      <c r="I30" s="98">
        <v>1.108003539823009</v>
      </c>
      <c r="J30" s="7">
        <v>154</v>
      </c>
      <c r="K30" s="40">
        <v>5.7402597402597406</v>
      </c>
      <c r="L30" s="98">
        <v>1.3860603896103896</v>
      </c>
      <c r="M30" s="7">
        <v>91</v>
      </c>
      <c r="N30" s="40">
        <v>4.6813186813186816</v>
      </c>
      <c r="O30" s="98">
        <v>1.4332604395604396</v>
      </c>
      <c r="P30" s="7"/>
      <c r="Q30" s="40"/>
      <c r="R30" s="98"/>
    </row>
    <row r="31" spans="2:18" s="100" customFormat="1" ht="15" customHeight="1">
      <c r="B31" s="21"/>
      <c r="C31" s="6" t="s">
        <v>2803</v>
      </c>
      <c r="D31" s="8">
        <v>0.24689346099001833</v>
      </c>
      <c r="E31" s="7">
        <v>4909</v>
      </c>
      <c r="F31" s="7">
        <v>3697</v>
      </c>
      <c r="G31" s="7">
        <v>1702</v>
      </c>
      <c r="H31" s="40">
        <v>6.399529964747356</v>
      </c>
      <c r="I31" s="98">
        <v>2.0865442420681553</v>
      </c>
      <c r="J31" s="7">
        <v>1399</v>
      </c>
      <c r="K31" s="40">
        <v>5.7412437455325236</v>
      </c>
      <c r="L31" s="98">
        <v>2.3102974982130098</v>
      </c>
      <c r="M31" s="7">
        <v>581</v>
      </c>
      <c r="N31" s="40">
        <v>4.4991394148020651</v>
      </c>
      <c r="O31" s="98">
        <v>2.0466523235800342</v>
      </c>
      <c r="P31" s="7">
        <v>15</v>
      </c>
      <c r="Q31" s="40">
        <v>9.1999999999999993</v>
      </c>
      <c r="R31" s="98">
        <v>2.134066666666667</v>
      </c>
    </row>
    <row r="32" spans="2:18" s="100" customFormat="1" ht="15" customHeight="1">
      <c r="B32" s="21"/>
      <c r="C32" s="6" t="s">
        <v>2804</v>
      </c>
      <c r="D32" s="8">
        <v>0.21085972850678733</v>
      </c>
      <c r="E32" s="7">
        <v>4420</v>
      </c>
      <c r="F32" s="7">
        <v>3488</v>
      </c>
      <c r="G32" s="7">
        <v>1712</v>
      </c>
      <c r="H32" s="40">
        <v>11.221962616822429</v>
      </c>
      <c r="I32" s="98">
        <v>1.3168710280373832</v>
      </c>
      <c r="J32" s="7">
        <v>1651</v>
      </c>
      <c r="K32" s="40">
        <v>10.245911568746214</v>
      </c>
      <c r="L32" s="98">
        <v>1.3345416717141128</v>
      </c>
      <c r="M32" s="7">
        <v>115</v>
      </c>
      <c r="N32" s="40">
        <v>10.295652173913043</v>
      </c>
      <c r="O32" s="98">
        <v>1.4926026086956521</v>
      </c>
      <c r="P32" s="7">
        <v>10</v>
      </c>
      <c r="Q32" s="40">
        <v>7.3</v>
      </c>
      <c r="R32" s="98">
        <v>1.35216</v>
      </c>
    </row>
    <row r="33" spans="2:18" s="100" customFormat="1" ht="15" customHeight="1">
      <c r="B33" s="21"/>
      <c r="C33" s="6" t="s">
        <v>2805</v>
      </c>
      <c r="D33" s="8">
        <v>0.24463519313304721</v>
      </c>
      <c r="E33" s="7">
        <v>4427</v>
      </c>
      <c r="F33" s="7">
        <v>3344</v>
      </c>
      <c r="G33" s="7">
        <v>1372</v>
      </c>
      <c r="H33" s="40">
        <v>11.043002915451895</v>
      </c>
      <c r="I33" s="98">
        <v>1.3086848396501458</v>
      </c>
      <c r="J33" s="7">
        <v>979</v>
      </c>
      <c r="K33" s="40">
        <v>9.8815117466802853</v>
      </c>
      <c r="L33" s="98">
        <v>1.3267551583248212</v>
      </c>
      <c r="M33" s="7">
        <v>992</v>
      </c>
      <c r="N33" s="40">
        <v>8.0090725806451619</v>
      </c>
      <c r="O33" s="98">
        <v>1.4226405241935485</v>
      </c>
      <c r="P33" s="7">
        <v>1</v>
      </c>
      <c r="Q33" s="40">
        <v>11</v>
      </c>
      <c r="R33" s="98">
        <v>0.87140000000000006</v>
      </c>
    </row>
    <row r="34" spans="2:18" s="100" customFormat="1" ht="15" customHeight="1">
      <c r="B34" s="21"/>
      <c r="C34" s="6" t="s">
        <v>2806</v>
      </c>
      <c r="D34" s="8">
        <v>0.29475157452764172</v>
      </c>
      <c r="E34" s="7">
        <v>7145</v>
      </c>
      <c r="F34" s="7">
        <v>5039</v>
      </c>
      <c r="G34" s="7">
        <v>2728</v>
      </c>
      <c r="H34" s="40">
        <v>6.9787390029325511</v>
      </c>
      <c r="I34" s="98">
        <v>0.94570139296187683</v>
      </c>
      <c r="J34" s="7">
        <v>1752</v>
      </c>
      <c r="K34" s="40">
        <v>5.0405251141552512</v>
      </c>
      <c r="L34" s="98">
        <v>0.86893270547945167</v>
      </c>
      <c r="M34" s="7">
        <v>551</v>
      </c>
      <c r="N34" s="40">
        <v>6.1415607985480944</v>
      </c>
      <c r="O34" s="98">
        <v>1.2659896551724139</v>
      </c>
      <c r="P34" s="7">
        <v>8</v>
      </c>
      <c r="Q34" s="40">
        <v>3.5</v>
      </c>
      <c r="R34" s="98">
        <v>0.91506250000000011</v>
      </c>
    </row>
    <row r="35" spans="2:18" s="100" customFormat="1" ht="15" customHeight="1">
      <c r="B35" s="21"/>
      <c r="C35" s="6" t="s">
        <v>2807</v>
      </c>
      <c r="D35" s="8">
        <v>0.59189189189189184</v>
      </c>
      <c r="E35" s="7">
        <v>370</v>
      </c>
      <c r="F35" s="7">
        <v>151</v>
      </c>
      <c r="G35" s="7">
        <v>38</v>
      </c>
      <c r="H35" s="40">
        <v>2.3684210526315788</v>
      </c>
      <c r="I35" s="98">
        <v>1.2944763157894736</v>
      </c>
      <c r="J35" s="7">
        <v>105</v>
      </c>
      <c r="K35" s="40">
        <v>2.2857142857142856</v>
      </c>
      <c r="L35" s="98">
        <v>1.2936790476190478</v>
      </c>
      <c r="M35" s="7">
        <v>8</v>
      </c>
      <c r="N35" s="40">
        <v>2.25</v>
      </c>
      <c r="O35" s="98">
        <v>1.2215375000000002</v>
      </c>
      <c r="P35" s="7"/>
      <c r="Q35" s="40"/>
      <c r="R35" s="98"/>
    </row>
    <row r="36" spans="2:18" s="100" customFormat="1" ht="15" customHeight="1">
      <c r="B36" s="21"/>
      <c r="C36" s="6" t="s">
        <v>2808</v>
      </c>
      <c r="D36" s="8">
        <v>6.2807881773399021E-2</v>
      </c>
      <c r="E36" s="7">
        <v>1624</v>
      </c>
      <c r="F36" s="7">
        <v>1522</v>
      </c>
      <c r="G36" s="7">
        <v>630</v>
      </c>
      <c r="H36" s="40">
        <v>16.906349206349205</v>
      </c>
      <c r="I36" s="98">
        <v>0.97515444444444443</v>
      </c>
      <c r="J36" s="7">
        <v>819</v>
      </c>
      <c r="K36" s="40">
        <v>20.94993894993895</v>
      </c>
      <c r="L36" s="98">
        <v>0.92211965811965857</v>
      </c>
      <c r="M36" s="7">
        <v>65</v>
      </c>
      <c r="N36" s="40">
        <v>16.23076923076923</v>
      </c>
      <c r="O36" s="98">
        <v>0.91460153846153847</v>
      </c>
      <c r="P36" s="7">
        <v>8</v>
      </c>
      <c r="Q36" s="40">
        <v>32.875</v>
      </c>
      <c r="R36" s="98">
        <v>0.78953750000000011</v>
      </c>
    </row>
    <row r="37" spans="2:18" s="100" customFormat="1" ht="15" customHeight="1">
      <c r="B37" s="21"/>
      <c r="C37" s="6" t="s">
        <v>2809</v>
      </c>
      <c r="D37" s="8">
        <v>0.19881548974943053</v>
      </c>
      <c r="E37" s="7">
        <v>10975</v>
      </c>
      <c r="F37" s="7">
        <v>8793</v>
      </c>
      <c r="G37" s="7">
        <v>7125</v>
      </c>
      <c r="H37" s="40">
        <v>7.4254035087719297</v>
      </c>
      <c r="I37" s="98">
        <v>1.6439174596491226</v>
      </c>
      <c r="J37" s="7">
        <v>740</v>
      </c>
      <c r="K37" s="40">
        <v>8.013513513513514</v>
      </c>
      <c r="L37" s="98">
        <v>2.4115637837837842</v>
      </c>
      <c r="M37" s="7">
        <v>880</v>
      </c>
      <c r="N37" s="40">
        <v>6.980681818181818</v>
      </c>
      <c r="O37" s="98">
        <v>2.1873364772727268</v>
      </c>
      <c r="P37" s="7">
        <v>48</v>
      </c>
      <c r="Q37" s="40">
        <v>10.6875</v>
      </c>
      <c r="R37" s="98">
        <v>1.8116937500000001</v>
      </c>
    </row>
    <row r="38" spans="2:18" s="100" customFormat="1" ht="15" customHeight="1">
      <c r="B38" s="21"/>
      <c r="C38" s="6" t="s">
        <v>2810</v>
      </c>
      <c r="D38" s="8">
        <v>0.11793704967766401</v>
      </c>
      <c r="E38" s="7">
        <v>2637</v>
      </c>
      <c r="F38" s="7">
        <v>2326</v>
      </c>
      <c r="G38" s="7">
        <v>2162</v>
      </c>
      <c r="H38" s="40">
        <v>14.400555041628122</v>
      </c>
      <c r="I38" s="98">
        <v>0.90481540240518055</v>
      </c>
      <c r="J38" s="7">
        <v>114</v>
      </c>
      <c r="K38" s="40">
        <v>17.596491228070175</v>
      </c>
      <c r="L38" s="98">
        <v>0.93126666666666658</v>
      </c>
      <c r="M38" s="7">
        <v>46</v>
      </c>
      <c r="N38" s="40">
        <v>17.239130434782609</v>
      </c>
      <c r="O38" s="98">
        <v>0.90687173913043517</v>
      </c>
      <c r="P38" s="7">
        <v>4</v>
      </c>
      <c r="Q38" s="40">
        <v>7.75</v>
      </c>
      <c r="R38" s="98">
        <v>1.0264500000000001</v>
      </c>
    </row>
    <row r="39" spans="2:18" s="100" customFormat="1" ht="15" customHeight="1">
      <c r="B39" s="21"/>
      <c r="C39" s="6" t="s">
        <v>2811</v>
      </c>
      <c r="D39" s="8">
        <v>0.40514075887392903</v>
      </c>
      <c r="E39" s="7">
        <v>4085</v>
      </c>
      <c r="F39" s="7">
        <v>2430</v>
      </c>
      <c r="G39" s="7">
        <v>2106</v>
      </c>
      <c r="H39" s="40">
        <v>5.2298195631528968</v>
      </c>
      <c r="I39" s="98">
        <v>0.99864173789173805</v>
      </c>
      <c r="J39" s="7">
        <v>165</v>
      </c>
      <c r="K39" s="40">
        <v>4.1333333333333337</v>
      </c>
      <c r="L39" s="98">
        <v>1.2163030303030304</v>
      </c>
      <c r="M39" s="7">
        <v>159</v>
      </c>
      <c r="N39" s="40">
        <v>4.5597484276729556</v>
      </c>
      <c r="O39" s="98">
        <v>1.6467949685534597</v>
      </c>
      <c r="P39" s="7"/>
      <c r="Q39" s="40"/>
      <c r="R39" s="98"/>
    </row>
    <row r="40" spans="2:18" s="100" customFormat="1" ht="15" customHeight="1">
      <c r="B40" s="21"/>
      <c r="C40" s="6" t="s">
        <v>2812</v>
      </c>
      <c r="D40" s="8">
        <v>0.19770344483275087</v>
      </c>
      <c r="E40" s="7">
        <v>4006</v>
      </c>
      <c r="F40" s="7">
        <v>3214</v>
      </c>
      <c r="G40" s="7">
        <v>3041</v>
      </c>
      <c r="H40" s="40">
        <v>10.57185136468267</v>
      </c>
      <c r="I40" s="98">
        <v>1.0739290693850707</v>
      </c>
      <c r="J40" s="7">
        <v>101</v>
      </c>
      <c r="K40" s="40">
        <v>12.643564356435643</v>
      </c>
      <c r="L40" s="98">
        <v>1.0351267326732674</v>
      </c>
      <c r="M40" s="7">
        <v>68</v>
      </c>
      <c r="N40" s="40">
        <v>12.147058823529411</v>
      </c>
      <c r="O40" s="98">
        <v>0.98950147058823534</v>
      </c>
      <c r="P40" s="7">
        <v>4</v>
      </c>
      <c r="Q40" s="40">
        <v>9.75</v>
      </c>
      <c r="R40" s="98">
        <v>0.79225000000000012</v>
      </c>
    </row>
    <row r="41" spans="2:18" s="100" customFormat="1" ht="15" customHeight="1">
      <c r="B41" s="21"/>
      <c r="C41" s="6" t="s">
        <v>2813</v>
      </c>
      <c r="D41" s="8">
        <v>0.28235182909537765</v>
      </c>
      <c r="E41" s="7">
        <v>10579</v>
      </c>
      <c r="F41" s="7">
        <v>7592</v>
      </c>
      <c r="G41" s="7">
        <v>5377</v>
      </c>
      <c r="H41" s="40">
        <v>9.915194346289752</v>
      </c>
      <c r="I41" s="98">
        <v>1.2847070299423471</v>
      </c>
      <c r="J41" s="7">
        <v>1501</v>
      </c>
      <c r="K41" s="40">
        <v>9.5456362425049974</v>
      </c>
      <c r="L41" s="98">
        <v>1.2703997335109927</v>
      </c>
      <c r="M41" s="7">
        <v>666</v>
      </c>
      <c r="N41" s="40">
        <v>6.6906906906906904</v>
      </c>
      <c r="O41" s="98">
        <v>1.2832905405405408</v>
      </c>
      <c r="P41" s="7">
        <v>48</v>
      </c>
      <c r="Q41" s="40">
        <v>10.0625</v>
      </c>
      <c r="R41" s="98">
        <v>1.0925708333333335</v>
      </c>
    </row>
    <row r="42" spans="2:18" s="100" customFormat="1" ht="15" customHeight="1">
      <c r="B42" s="21"/>
      <c r="C42" s="6" t="s">
        <v>2814</v>
      </c>
      <c r="D42" s="8">
        <v>0.15819637589549093</v>
      </c>
      <c r="E42" s="7">
        <v>11865</v>
      </c>
      <c r="F42" s="7">
        <v>9988</v>
      </c>
      <c r="G42" s="7">
        <v>8013</v>
      </c>
      <c r="H42" s="40">
        <v>6.3733932359915135</v>
      </c>
      <c r="I42" s="98">
        <v>1.0455209659303633</v>
      </c>
      <c r="J42" s="7">
        <v>949</v>
      </c>
      <c r="K42" s="40">
        <v>6.0706006322444681</v>
      </c>
      <c r="L42" s="98">
        <v>1.2225414120126452</v>
      </c>
      <c r="M42" s="7">
        <v>979</v>
      </c>
      <c r="N42" s="40">
        <v>8.964249233912156</v>
      </c>
      <c r="O42" s="98">
        <v>1.4532612870275794</v>
      </c>
      <c r="P42" s="7">
        <v>47</v>
      </c>
      <c r="Q42" s="40">
        <v>5.9148936170212769</v>
      </c>
      <c r="R42" s="98">
        <v>1.1587872340425531</v>
      </c>
    </row>
    <row r="43" spans="2:18" s="100" customFormat="1" ht="15" customHeight="1">
      <c r="B43" s="21"/>
      <c r="C43" s="6" t="s">
        <v>2815</v>
      </c>
      <c r="D43" s="8">
        <v>2.0590253946465341E-3</v>
      </c>
      <c r="E43" s="7">
        <v>1457</v>
      </c>
      <c r="F43" s="7">
        <v>1454</v>
      </c>
      <c r="G43" s="7">
        <v>1112</v>
      </c>
      <c r="H43" s="40">
        <v>21.902877697841728</v>
      </c>
      <c r="I43" s="98">
        <v>0.82806348920863304</v>
      </c>
      <c r="J43" s="7">
        <v>250</v>
      </c>
      <c r="K43" s="40">
        <v>23.908000000000001</v>
      </c>
      <c r="L43" s="98">
        <v>0.84645559999999997</v>
      </c>
      <c r="M43" s="7">
        <v>92</v>
      </c>
      <c r="N43" s="40">
        <v>25.086956521739129</v>
      </c>
      <c r="O43" s="98">
        <v>0.81382391304347834</v>
      </c>
      <c r="P43" s="7"/>
      <c r="Q43" s="40"/>
      <c r="R43" s="98"/>
    </row>
    <row r="44" spans="2:18" s="100" customFormat="1" ht="15" customHeight="1">
      <c r="B44" s="21"/>
      <c r="C44" s="6" t="s">
        <v>2816</v>
      </c>
      <c r="D44" s="8">
        <v>0.32554312047399603</v>
      </c>
      <c r="E44" s="7">
        <v>3038</v>
      </c>
      <c r="F44" s="7">
        <v>2049</v>
      </c>
      <c r="G44" s="7">
        <v>1754</v>
      </c>
      <c r="H44" s="40">
        <v>9.4521094640820973</v>
      </c>
      <c r="I44" s="98">
        <v>1.0279277651083238</v>
      </c>
      <c r="J44" s="7">
        <v>203</v>
      </c>
      <c r="K44" s="40">
        <v>8.8719211822660107</v>
      </c>
      <c r="L44" s="98">
        <v>1.1893004926108375</v>
      </c>
      <c r="M44" s="7">
        <v>87</v>
      </c>
      <c r="N44" s="40">
        <v>12.804597701149426</v>
      </c>
      <c r="O44" s="98">
        <v>1.2057011494252872</v>
      </c>
      <c r="P44" s="7">
        <v>5</v>
      </c>
      <c r="Q44" s="40">
        <v>11.2</v>
      </c>
      <c r="R44" s="98">
        <v>1.1217200000000003</v>
      </c>
    </row>
    <row r="45" spans="2:18" s="100" customFormat="1" ht="15" customHeight="1">
      <c r="B45" s="21"/>
      <c r="C45" s="6" t="s">
        <v>2817</v>
      </c>
      <c r="D45" s="8">
        <v>0.23377122224782976</v>
      </c>
      <c r="E45" s="7">
        <v>13017</v>
      </c>
      <c r="F45" s="7">
        <v>9974</v>
      </c>
      <c r="G45" s="7">
        <v>8720</v>
      </c>
      <c r="H45" s="40">
        <v>6.6215596330275233</v>
      </c>
      <c r="I45" s="98">
        <v>1.0472328096330275</v>
      </c>
      <c r="J45" s="7">
        <v>644</v>
      </c>
      <c r="K45" s="40">
        <v>5.9425465838509313</v>
      </c>
      <c r="L45" s="98">
        <v>1.2284385093167702</v>
      </c>
      <c r="M45" s="7">
        <v>558</v>
      </c>
      <c r="N45" s="40">
        <v>5.6057347670250897</v>
      </c>
      <c r="O45" s="98">
        <v>1.4546292114695343</v>
      </c>
      <c r="P45" s="7">
        <v>52</v>
      </c>
      <c r="Q45" s="40">
        <v>6.2115384615384617</v>
      </c>
      <c r="R45" s="98">
        <v>0.92425769230769261</v>
      </c>
    </row>
    <row r="46" spans="2:18" s="100" customFormat="1" ht="15" customHeight="1">
      <c r="B46" s="21"/>
      <c r="C46" s="6" t="s">
        <v>2818</v>
      </c>
      <c r="D46" s="8">
        <v>7.8492935635792783E-4</v>
      </c>
      <c r="E46" s="7">
        <v>1274</v>
      </c>
      <c r="F46" s="7">
        <v>1273</v>
      </c>
      <c r="G46" s="7">
        <v>1180</v>
      </c>
      <c r="H46" s="40">
        <v>14.166101694915254</v>
      </c>
      <c r="I46" s="98">
        <v>0.78971000000000013</v>
      </c>
      <c r="J46" s="7">
        <v>60</v>
      </c>
      <c r="K46" s="40">
        <v>16.100000000000001</v>
      </c>
      <c r="L46" s="98">
        <v>0.75584333333333331</v>
      </c>
      <c r="M46" s="7">
        <v>29</v>
      </c>
      <c r="N46" s="40">
        <v>14.275862068965518</v>
      </c>
      <c r="O46" s="98">
        <v>0.81287931034482752</v>
      </c>
      <c r="P46" s="7">
        <v>4</v>
      </c>
      <c r="Q46" s="40">
        <v>14.75</v>
      </c>
      <c r="R46" s="98">
        <v>0.58340000000000003</v>
      </c>
    </row>
    <row r="47" spans="2:18" s="100" customFormat="1" ht="15" customHeight="1">
      <c r="B47" s="21"/>
      <c r="C47" s="6" t="s">
        <v>2819</v>
      </c>
      <c r="D47" s="8">
        <v>0.19017905588714054</v>
      </c>
      <c r="E47" s="7">
        <v>11058</v>
      </c>
      <c r="F47" s="7">
        <v>8955</v>
      </c>
      <c r="G47" s="7">
        <v>6690</v>
      </c>
      <c r="H47" s="40">
        <v>7.5034379671150973</v>
      </c>
      <c r="I47" s="98">
        <v>1.0513310911808671</v>
      </c>
      <c r="J47" s="7">
        <v>880</v>
      </c>
      <c r="K47" s="40">
        <v>5.7011363636363637</v>
      </c>
      <c r="L47" s="98">
        <v>1.0678946590909089</v>
      </c>
      <c r="M47" s="7">
        <v>1350</v>
      </c>
      <c r="N47" s="40">
        <v>5.6755555555555555</v>
      </c>
      <c r="O47" s="98">
        <v>1.4341108888888892</v>
      </c>
      <c r="P47" s="7">
        <v>35</v>
      </c>
      <c r="Q47" s="40">
        <v>5.4</v>
      </c>
      <c r="R47" s="98">
        <v>0.80340857142857147</v>
      </c>
    </row>
    <row r="48" spans="2:18" s="100" customFormat="1" ht="15" customHeight="1">
      <c r="B48" s="21"/>
      <c r="C48" s="6" t="s">
        <v>2820</v>
      </c>
      <c r="D48" s="8">
        <v>1.443001443001443E-3</v>
      </c>
      <c r="E48" s="7">
        <v>1386</v>
      </c>
      <c r="F48" s="7">
        <v>1384</v>
      </c>
      <c r="G48" s="7">
        <v>480</v>
      </c>
      <c r="H48" s="40">
        <v>26.725000000000001</v>
      </c>
      <c r="I48" s="98">
        <v>0.95365229166666665</v>
      </c>
      <c r="J48" s="7">
        <v>155</v>
      </c>
      <c r="K48" s="40">
        <v>23.980645161290322</v>
      </c>
      <c r="L48" s="98">
        <v>0.84187741935483884</v>
      </c>
      <c r="M48" s="7">
        <v>749</v>
      </c>
      <c r="N48" s="40">
        <v>27.444592790387183</v>
      </c>
      <c r="O48" s="98">
        <v>0.85096034712950608</v>
      </c>
      <c r="P48" s="7"/>
      <c r="Q48" s="40"/>
      <c r="R48" s="98"/>
    </row>
    <row r="49" spans="2:18" s="100" customFormat="1" ht="15" customHeight="1">
      <c r="B49" s="21"/>
      <c r="C49" s="6" t="s">
        <v>2821</v>
      </c>
      <c r="D49" s="8">
        <v>0.14946140035906644</v>
      </c>
      <c r="E49" s="7">
        <v>6684</v>
      </c>
      <c r="F49" s="7">
        <v>5685</v>
      </c>
      <c r="G49" s="7">
        <v>4016</v>
      </c>
      <c r="H49" s="40">
        <v>7.922808764940239</v>
      </c>
      <c r="I49" s="98">
        <v>0.85204676294820725</v>
      </c>
      <c r="J49" s="7">
        <v>1043</v>
      </c>
      <c r="K49" s="40">
        <v>6.5666347075743046</v>
      </c>
      <c r="L49" s="98">
        <v>0.94936078619367215</v>
      </c>
      <c r="M49" s="7">
        <v>597</v>
      </c>
      <c r="N49" s="40">
        <v>5.7989949748743719</v>
      </c>
      <c r="O49" s="98">
        <v>0.98217353433835852</v>
      </c>
      <c r="P49" s="7">
        <v>29</v>
      </c>
      <c r="Q49" s="40">
        <v>9.9655172413793096</v>
      </c>
      <c r="R49" s="98">
        <v>1.0020689655172415</v>
      </c>
    </row>
    <row r="50" spans="2:18" s="100" customFormat="1" ht="15" customHeight="1">
      <c r="B50" s="21"/>
      <c r="C50" s="6" t="s">
        <v>2822</v>
      </c>
      <c r="D50" s="8">
        <v>0.51383399209486169</v>
      </c>
      <c r="E50" s="7">
        <v>506</v>
      </c>
      <c r="F50" s="7">
        <v>246</v>
      </c>
      <c r="G50" s="7">
        <v>184</v>
      </c>
      <c r="H50" s="40">
        <v>4.8913043478260869</v>
      </c>
      <c r="I50" s="98">
        <v>1.8088722826086956</v>
      </c>
      <c r="J50" s="7">
        <v>18</v>
      </c>
      <c r="K50" s="40">
        <v>4.3888888888888893</v>
      </c>
      <c r="L50" s="98">
        <v>1.8162500000000001</v>
      </c>
      <c r="M50" s="7">
        <v>44</v>
      </c>
      <c r="N50" s="40">
        <v>5.6818181818181817</v>
      </c>
      <c r="O50" s="98">
        <v>1.6893636363636362</v>
      </c>
      <c r="P50" s="7"/>
      <c r="Q50" s="40"/>
      <c r="R50" s="98"/>
    </row>
    <row r="51" spans="2:18" s="100" customFormat="1" ht="15" customHeight="1">
      <c r="B51" s="21"/>
      <c r="C51" s="6" t="s">
        <v>2823</v>
      </c>
      <c r="D51" s="8">
        <v>0.46739130434782611</v>
      </c>
      <c r="E51" s="7">
        <v>1196</v>
      </c>
      <c r="F51" s="7">
        <v>637</v>
      </c>
      <c r="G51" s="7">
        <v>333</v>
      </c>
      <c r="H51" s="40">
        <v>18.867867867867869</v>
      </c>
      <c r="I51" s="98">
        <v>0.95590120120120126</v>
      </c>
      <c r="J51" s="7">
        <v>23</v>
      </c>
      <c r="K51" s="40">
        <v>16.782608695652176</v>
      </c>
      <c r="L51" s="98">
        <v>1.1354304347826087</v>
      </c>
      <c r="M51" s="7">
        <v>281</v>
      </c>
      <c r="N51" s="40">
        <v>16.665480427046262</v>
      </c>
      <c r="O51" s="98">
        <v>1.1070900355871884</v>
      </c>
      <c r="P51" s="7"/>
      <c r="Q51" s="40"/>
      <c r="R51" s="98"/>
    </row>
    <row r="52" spans="2:18" s="100" customFormat="1" ht="15" customHeight="1">
      <c r="B52" s="21"/>
      <c r="C52" s="6" t="s">
        <v>2824</v>
      </c>
      <c r="D52" s="8">
        <v>0.20988460701066841</v>
      </c>
      <c r="E52" s="7">
        <v>4593</v>
      </c>
      <c r="F52" s="7">
        <v>3629</v>
      </c>
      <c r="G52" s="7">
        <v>2325</v>
      </c>
      <c r="H52" s="40">
        <v>8.4017204301075274</v>
      </c>
      <c r="I52" s="98">
        <v>1.1639881720430107</v>
      </c>
      <c r="J52" s="7">
        <v>753</v>
      </c>
      <c r="K52" s="40">
        <v>6.8685258964143427</v>
      </c>
      <c r="L52" s="98">
        <v>1.2186078353253655</v>
      </c>
      <c r="M52" s="7">
        <v>546</v>
      </c>
      <c r="N52" s="40">
        <v>8.0970695970695967</v>
      </c>
      <c r="O52" s="98">
        <v>1.2796461538461537</v>
      </c>
      <c r="P52" s="7">
        <v>5</v>
      </c>
      <c r="Q52" s="40">
        <v>9.1999999999999993</v>
      </c>
      <c r="R52" s="98">
        <v>1.1745800000000002</v>
      </c>
    </row>
    <row r="53" spans="2:18" s="100" customFormat="1" ht="15" customHeight="1">
      <c r="B53" s="21"/>
      <c r="C53" s="6" t="s">
        <v>2825</v>
      </c>
      <c r="D53" s="8"/>
      <c r="E53" s="7">
        <v>1058</v>
      </c>
      <c r="F53" s="7">
        <v>1058</v>
      </c>
      <c r="G53" s="7">
        <v>794</v>
      </c>
      <c r="H53" s="40">
        <v>27.877833753148614</v>
      </c>
      <c r="I53" s="98">
        <v>0.9288751889168767</v>
      </c>
      <c r="J53" s="7">
        <v>192</v>
      </c>
      <c r="K53" s="40">
        <v>26.484375</v>
      </c>
      <c r="L53" s="98">
        <v>0.91815781249999995</v>
      </c>
      <c r="M53" s="7">
        <v>70</v>
      </c>
      <c r="N53" s="40">
        <v>27.642857142857142</v>
      </c>
      <c r="O53" s="98">
        <v>0.93551857142857142</v>
      </c>
      <c r="P53" s="7">
        <v>2</v>
      </c>
      <c r="Q53" s="40">
        <v>36.5</v>
      </c>
      <c r="R53" s="98">
        <v>0.90180000000000005</v>
      </c>
    </row>
    <row r="54" spans="2:18" s="100" customFormat="1" ht="15" customHeight="1">
      <c r="B54" s="21"/>
      <c r="C54" s="6" t="s">
        <v>2826</v>
      </c>
      <c r="D54" s="8">
        <v>0.21681212677997244</v>
      </c>
      <c r="E54" s="7">
        <v>2177</v>
      </c>
      <c r="F54" s="7">
        <v>1705</v>
      </c>
      <c r="G54" s="7">
        <v>1175</v>
      </c>
      <c r="H54" s="40">
        <v>10.924255319148935</v>
      </c>
      <c r="I54" s="98">
        <v>1.0364972765957448</v>
      </c>
      <c r="J54" s="7">
        <v>278</v>
      </c>
      <c r="K54" s="40">
        <v>7.5935251798561154</v>
      </c>
      <c r="L54" s="98">
        <v>1.0433456834532375</v>
      </c>
      <c r="M54" s="7">
        <v>248</v>
      </c>
      <c r="N54" s="40">
        <v>11.834677419354838</v>
      </c>
      <c r="O54" s="98">
        <v>1.1137475806451616</v>
      </c>
      <c r="P54" s="7">
        <v>4</v>
      </c>
      <c r="Q54" s="40">
        <v>14</v>
      </c>
      <c r="R54" s="98">
        <v>0.82982500000000003</v>
      </c>
    </row>
    <row r="55" spans="2:18" s="100" customFormat="1" ht="15" customHeight="1">
      <c r="B55" s="21"/>
      <c r="C55" s="6" t="s">
        <v>2827</v>
      </c>
      <c r="D55" s="8">
        <v>0.2183319100483917</v>
      </c>
      <c r="E55" s="7">
        <v>3513</v>
      </c>
      <c r="F55" s="7">
        <v>2746</v>
      </c>
      <c r="G55" s="7">
        <v>1833</v>
      </c>
      <c r="H55" s="40">
        <v>11.821058374249864</v>
      </c>
      <c r="I55" s="98">
        <v>1.0538375340971087</v>
      </c>
      <c r="J55" s="7">
        <v>390</v>
      </c>
      <c r="K55" s="40">
        <v>9.4666666666666668</v>
      </c>
      <c r="L55" s="98">
        <v>1.1790320512820514</v>
      </c>
      <c r="M55" s="7">
        <v>521</v>
      </c>
      <c r="N55" s="40">
        <v>8.7984644913627648</v>
      </c>
      <c r="O55" s="98">
        <v>1.1385790786948178</v>
      </c>
      <c r="P55" s="7">
        <v>2</v>
      </c>
      <c r="Q55" s="40">
        <v>21.5</v>
      </c>
      <c r="R55" s="98">
        <v>1.2696000000000001</v>
      </c>
    </row>
    <row r="56" spans="2:18" s="100" customFormat="1" ht="15" customHeight="1">
      <c r="B56" s="21"/>
      <c r="C56" s="6" t="s">
        <v>2828</v>
      </c>
      <c r="D56" s="8">
        <v>0.28450322143099355</v>
      </c>
      <c r="E56" s="7">
        <v>2949</v>
      </c>
      <c r="F56" s="7">
        <v>2110</v>
      </c>
      <c r="G56" s="7">
        <v>1796</v>
      </c>
      <c r="H56" s="40">
        <v>9.148106904231625</v>
      </c>
      <c r="I56" s="98">
        <v>1.0196547884187084</v>
      </c>
      <c r="J56" s="7">
        <v>57</v>
      </c>
      <c r="K56" s="40">
        <v>6.333333333333333</v>
      </c>
      <c r="L56" s="98">
        <v>1.3214175438596494</v>
      </c>
      <c r="M56" s="7">
        <v>257</v>
      </c>
      <c r="N56" s="40">
        <v>6.6225680933852136</v>
      </c>
      <c r="O56" s="98">
        <v>1.0874163424124517</v>
      </c>
      <c r="P56" s="7"/>
      <c r="Q56" s="40"/>
      <c r="R56" s="98"/>
    </row>
    <row r="57" spans="2:18" s="100" customFormat="1" ht="15" customHeight="1">
      <c r="B57" s="21"/>
      <c r="C57" s="6" t="s">
        <v>2829</v>
      </c>
      <c r="D57" s="8">
        <v>0.40400000000000003</v>
      </c>
      <c r="E57" s="7">
        <v>750</v>
      </c>
      <c r="F57" s="7">
        <v>447</v>
      </c>
      <c r="G57" s="7">
        <v>252</v>
      </c>
      <c r="H57" s="40">
        <v>7.1547619047619051</v>
      </c>
      <c r="I57" s="98">
        <v>1.1444658730158732</v>
      </c>
      <c r="J57" s="7">
        <v>98</v>
      </c>
      <c r="K57" s="40">
        <v>4.4693877551020407</v>
      </c>
      <c r="L57" s="98">
        <v>1.147084693877551</v>
      </c>
      <c r="M57" s="7">
        <v>90</v>
      </c>
      <c r="N57" s="40">
        <v>7</v>
      </c>
      <c r="O57" s="98">
        <v>1.0995777777777778</v>
      </c>
      <c r="P57" s="7">
        <v>7</v>
      </c>
      <c r="Q57" s="40">
        <v>4.1428571428571432</v>
      </c>
      <c r="R57" s="98">
        <v>1.0261857142857143</v>
      </c>
    </row>
    <row r="58" spans="2:18" s="100" customFormat="1" ht="15" customHeight="1">
      <c r="B58" s="21"/>
      <c r="C58" s="6" t="s">
        <v>2830</v>
      </c>
      <c r="D58" s="8">
        <v>0.14376944489929588</v>
      </c>
      <c r="E58" s="7">
        <v>6107</v>
      </c>
      <c r="F58" s="7">
        <v>5229</v>
      </c>
      <c r="G58" s="7">
        <v>2698</v>
      </c>
      <c r="H58" s="40">
        <v>7.8024462564862862</v>
      </c>
      <c r="I58" s="98">
        <v>1.8168178280207563</v>
      </c>
      <c r="J58" s="7">
        <v>1015</v>
      </c>
      <c r="K58" s="40">
        <v>7.005911330049261</v>
      </c>
      <c r="L58" s="98">
        <v>1.9199742857142859</v>
      </c>
      <c r="M58" s="7">
        <v>1505</v>
      </c>
      <c r="N58" s="40">
        <v>6.2750830564784055</v>
      </c>
      <c r="O58" s="98">
        <v>1.5459972093023253</v>
      </c>
      <c r="P58" s="7">
        <v>11</v>
      </c>
      <c r="Q58" s="40">
        <v>5</v>
      </c>
      <c r="R58" s="98">
        <v>1.4357454545454547</v>
      </c>
    </row>
    <row r="59" spans="2:18" s="100" customFormat="1" ht="15" customHeight="1">
      <c r="B59" s="21"/>
      <c r="C59" s="6" t="s">
        <v>2831</v>
      </c>
      <c r="D59" s="8">
        <v>6.482982171799027E-4</v>
      </c>
      <c r="E59" s="7">
        <v>3085</v>
      </c>
      <c r="F59" s="7">
        <v>3083</v>
      </c>
      <c r="G59" s="7">
        <v>2575</v>
      </c>
      <c r="H59" s="40">
        <v>20.3126213592233</v>
      </c>
      <c r="I59" s="98">
        <v>0.7334878834951456</v>
      </c>
      <c r="J59" s="7">
        <v>180</v>
      </c>
      <c r="K59" s="40">
        <v>19.788888888888888</v>
      </c>
      <c r="L59" s="98">
        <v>0.78073222222222205</v>
      </c>
      <c r="M59" s="7">
        <v>323</v>
      </c>
      <c r="N59" s="40">
        <v>17.965944272445821</v>
      </c>
      <c r="O59" s="98">
        <v>0.78627492260061926</v>
      </c>
      <c r="P59" s="7">
        <v>5</v>
      </c>
      <c r="Q59" s="40">
        <v>11.8</v>
      </c>
      <c r="R59" s="98">
        <v>0.64100000000000013</v>
      </c>
    </row>
    <row r="60" spans="2:18" s="100" customFormat="1" ht="15" customHeight="1">
      <c r="B60" s="21"/>
      <c r="C60" s="6" t="s">
        <v>2832</v>
      </c>
      <c r="D60" s="8">
        <v>0.14392278865870042</v>
      </c>
      <c r="E60" s="7">
        <v>28286</v>
      </c>
      <c r="F60" s="7">
        <v>24215</v>
      </c>
      <c r="G60" s="7">
        <v>21084</v>
      </c>
      <c r="H60" s="40">
        <v>5.7501422879908937</v>
      </c>
      <c r="I60" s="98">
        <v>1.1512460396509201</v>
      </c>
      <c r="J60" s="7">
        <v>2208</v>
      </c>
      <c r="K60" s="40">
        <v>6.0086050724637685</v>
      </c>
      <c r="L60" s="98">
        <v>1.700898777173913</v>
      </c>
      <c r="M60" s="7">
        <v>770</v>
      </c>
      <c r="N60" s="40">
        <v>6.5298701298701296</v>
      </c>
      <c r="O60" s="98">
        <v>1.6855190909090907</v>
      </c>
      <c r="P60" s="7">
        <v>153</v>
      </c>
      <c r="Q60" s="40">
        <v>6.0196078431372548</v>
      </c>
      <c r="R60" s="98">
        <v>1.0112496732026146</v>
      </c>
    </row>
    <row r="61" spans="2:18" s="100" customFormat="1" ht="15" customHeight="1">
      <c r="B61" s="21"/>
      <c r="C61" s="6" t="s">
        <v>2833</v>
      </c>
      <c r="D61" s="8">
        <v>2.9394473838918285E-3</v>
      </c>
      <c r="E61" s="7">
        <v>1701</v>
      </c>
      <c r="F61" s="7">
        <v>1696</v>
      </c>
      <c r="G61" s="7">
        <v>1396</v>
      </c>
      <c r="H61" s="40">
        <v>31.503581661891118</v>
      </c>
      <c r="I61" s="98">
        <v>0.84425659025787969</v>
      </c>
      <c r="J61" s="7">
        <v>120</v>
      </c>
      <c r="K61" s="40">
        <v>36.491666666666667</v>
      </c>
      <c r="L61" s="98">
        <v>0.81136416666666678</v>
      </c>
      <c r="M61" s="7">
        <v>179</v>
      </c>
      <c r="N61" s="40">
        <v>38.290502793296092</v>
      </c>
      <c r="O61" s="98">
        <v>0.75557262569832417</v>
      </c>
      <c r="P61" s="7">
        <v>1</v>
      </c>
      <c r="Q61" s="40">
        <v>21</v>
      </c>
      <c r="R61" s="98">
        <v>0.85410000000000008</v>
      </c>
    </row>
    <row r="62" spans="2:18" s="100" customFormat="1" ht="15" customHeight="1">
      <c r="B62" s="21"/>
      <c r="C62" s="6" t="s">
        <v>2834</v>
      </c>
      <c r="D62" s="8">
        <v>1.2953367875647669E-3</v>
      </c>
      <c r="E62" s="7">
        <v>772</v>
      </c>
      <c r="F62" s="7">
        <v>771</v>
      </c>
      <c r="G62" s="7">
        <v>498</v>
      </c>
      <c r="H62" s="40">
        <v>32.626506024096386</v>
      </c>
      <c r="I62" s="98">
        <v>0.83506586345381539</v>
      </c>
      <c r="J62" s="7">
        <v>263</v>
      </c>
      <c r="K62" s="40">
        <v>28.711026615969583</v>
      </c>
      <c r="L62" s="98">
        <v>0.83611711026615965</v>
      </c>
      <c r="M62" s="7">
        <v>10</v>
      </c>
      <c r="N62" s="40">
        <v>35.299999999999997</v>
      </c>
      <c r="O62" s="98">
        <v>0.81328000000000011</v>
      </c>
      <c r="P62" s="7"/>
      <c r="Q62" s="40"/>
      <c r="R62" s="98"/>
    </row>
    <row r="63" spans="2:18" s="100" customFormat="1" ht="15" customHeight="1">
      <c r="B63" s="21"/>
      <c r="C63" s="6" t="s">
        <v>2835</v>
      </c>
      <c r="D63" s="8">
        <v>1.1111111111111111E-3</v>
      </c>
      <c r="E63" s="7">
        <v>900</v>
      </c>
      <c r="F63" s="7">
        <v>899</v>
      </c>
      <c r="G63" s="7">
        <v>846</v>
      </c>
      <c r="H63" s="40">
        <v>25.06855791962175</v>
      </c>
      <c r="I63" s="98">
        <v>0.85660460992907816</v>
      </c>
      <c r="J63" s="7">
        <v>20</v>
      </c>
      <c r="K63" s="40">
        <v>23.1</v>
      </c>
      <c r="L63" s="98">
        <v>0.84422999999999992</v>
      </c>
      <c r="M63" s="7">
        <v>31</v>
      </c>
      <c r="N63" s="40">
        <v>30.838709677419356</v>
      </c>
      <c r="O63" s="98">
        <v>0.92497419354838717</v>
      </c>
      <c r="P63" s="7">
        <v>2</v>
      </c>
      <c r="Q63" s="40">
        <v>53.5</v>
      </c>
      <c r="R63" s="98">
        <v>0.84140000000000004</v>
      </c>
    </row>
    <row r="64" spans="2:18" s="100" customFormat="1" ht="15" customHeight="1">
      <c r="B64" s="21"/>
      <c r="C64" s="6" t="s">
        <v>2836</v>
      </c>
      <c r="D64" s="8">
        <v>2.5684931506849314E-3</v>
      </c>
      <c r="E64" s="7">
        <v>1168</v>
      </c>
      <c r="F64" s="7">
        <v>1165</v>
      </c>
      <c r="G64" s="7">
        <v>956</v>
      </c>
      <c r="H64" s="40">
        <v>23.39644351464435</v>
      </c>
      <c r="I64" s="98">
        <v>0.85203640167364025</v>
      </c>
      <c r="J64" s="7">
        <v>138</v>
      </c>
      <c r="K64" s="40">
        <v>34.340579710144929</v>
      </c>
      <c r="L64" s="98">
        <v>0.90909347826086928</v>
      </c>
      <c r="M64" s="7">
        <v>68</v>
      </c>
      <c r="N64" s="40">
        <v>29.794117647058822</v>
      </c>
      <c r="O64" s="98">
        <v>0.88455147058823536</v>
      </c>
      <c r="P64" s="7">
        <v>3</v>
      </c>
      <c r="Q64" s="40">
        <v>3.6666666666666665</v>
      </c>
      <c r="R64" s="98">
        <v>0.64273333333333338</v>
      </c>
    </row>
    <row r="65" spans="2:18" s="100" customFormat="1" ht="15" customHeight="1">
      <c r="B65" s="21"/>
      <c r="C65" s="6" t="s">
        <v>2837</v>
      </c>
      <c r="D65" s="8">
        <v>4.5454545454545452E-3</v>
      </c>
      <c r="E65" s="7">
        <v>880</v>
      </c>
      <c r="F65" s="7">
        <v>876</v>
      </c>
      <c r="G65" s="7">
        <v>424</v>
      </c>
      <c r="H65" s="40">
        <v>34.143867924528301</v>
      </c>
      <c r="I65" s="98">
        <v>0.87142877358490578</v>
      </c>
      <c r="J65" s="7">
        <v>437</v>
      </c>
      <c r="K65" s="40">
        <v>32.816933638443935</v>
      </c>
      <c r="L65" s="98">
        <v>0.84972425629290627</v>
      </c>
      <c r="M65" s="7">
        <v>14</v>
      </c>
      <c r="N65" s="40">
        <v>20.428571428571427</v>
      </c>
      <c r="O65" s="98">
        <v>0.82811428571428569</v>
      </c>
      <c r="P65" s="7">
        <v>1</v>
      </c>
      <c r="Q65" s="40">
        <v>60</v>
      </c>
      <c r="R65" s="98">
        <v>0.93220000000000003</v>
      </c>
    </row>
    <row r="66" spans="2:18" s="100" customFormat="1" ht="15" customHeight="1">
      <c r="B66" s="21"/>
      <c r="C66" s="6" t="s">
        <v>2838</v>
      </c>
      <c r="D66" s="8"/>
      <c r="E66" s="7">
        <v>944</v>
      </c>
      <c r="F66" s="7">
        <v>944</v>
      </c>
      <c r="G66" s="7">
        <v>685</v>
      </c>
      <c r="H66" s="40">
        <v>23.910948905109489</v>
      </c>
      <c r="I66" s="98">
        <v>0.88361883211678838</v>
      </c>
      <c r="J66" s="7">
        <v>68</v>
      </c>
      <c r="K66" s="40">
        <v>23.220588235294116</v>
      </c>
      <c r="L66" s="98">
        <v>0.89737205882352933</v>
      </c>
      <c r="M66" s="7">
        <v>190</v>
      </c>
      <c r="N66" s="40">
        <v>24.036842105263158</v>
      </c>
      <c r="O66" s="98">
        <v>0.87733157894736835</v>
      </c>
      <c r="P66" s="7">
        <v>1</v>
      </c>
      <c r="Q66" s="40">
        <v>56</v>
      </c>
      <c r="R66" s="98">
        <v>0.93220000000000003</v>
      </c>
    </row>
    <row r="67" spans="2:18" s="100" customFormat="1" ht="15" customHeight="1">
      <c r="B67" s="21"/>
      <c r="C67" s="6" t="s">
        <v>2839</v>
      </c>
      <c r="D67" s="8">
        <v>0.15254237288135594</v>
      </c>
      <c r="E67" s="7">
        <v>354</v>
      </c>
      <c r="F67" s="7">
        <v>300</v>
      </c>
      <c r="G67" s="7">
        <v>293</v>
      </c>
      <c r="H67" s="40">
        <v>7.7167235494880542</v>
      </c>
      <c r="I67" s="98">
        <v>1.1240034129692831</v>
      </c>
      <c r="J67" s="7">
        <v>3</v>
      </c>
      <c r="K67" s="40">
        <v>7.333333333333333</v>
      </c>
      <c r="L67" s="98">
        <v>1.4307666666666667</v>
      </c>
      <c r="M67" s="7">
        <v>3</v>
      </c>
      <c r="N67" s="40">
        <v>20.666666666666668</v>
      </c>
      <c r="O67" s="98">
        <v>1.8721666666666668</v>
      </c>
      <c r="P67" s="7">
        <v>1</v>
      </c>
      <c r="Q67" s="40">
        <v>28</v>
      </c>
      <c r="R67" s="98">
        <v>1.3807</v>
      </c>
    </row>
    <row r="68" spans="2:18" s="100" customFormat="1" ht="15" customHeight="1">
      <c r="B68" s="21"/>
      <c r="C68" s="6" t="s">
        <v>2840</v>
      </c>
      <c r="D68" s="8">
        <v>0.18482490272373542</v>
      </c>
      <c r="E68" s="7">
        <v>5654</v>
      </c>
      <c r="F68" s="7">
        <v>4609</v>
      </c>
      <c r="G68" s="7">
        <v>2543</v>
      </c>
      <c r="H68" s="40">
        <v>7.2048761305544629</v>
      </c>
      <c r="I68" s="98">
        <v>1.0496592213920568</v>
      </c>
      <c r="J68" s="7">
        <v>55</v>
      </c>
      <c r="K68" s="40">
        <v>7.9272727272727277</v>
      </c>
      <c r="L68" s="98">
        <v>1.1876836363636365</v>
      </c>
      <c r="M68" s="7">
        <v>2004</v>
      </c>
      <c r="N68" s="40">
        <v>6.3632734530938126</v>
      </c>
      <c r="O68" s="98">
        <v>1.3406162175648704</v>
      </c>
      <c r="P68" s="7">
        <v>7</v>
      </c>
      <c r="Q68" s="40">
        <v>7.8571428571428568</v>
      </c>
      <c r="R68" s="98">
        <v>0.97532857142857154</v>
      </c>
    </row>
    <row r="69" spans="2:18" s="100" customFormat="1" ht="15" customHeight="1">
      <c r="B69" s="21"/>
      <c r="C69" s="6" t="s">
        <v>2841</v>
      </c>
      <c r="D69" s="8"/>
      <c r="E69" s="7">
        <v>326</v>
      </c>
      <c r="F69" s="7">
        <v>326</v>
      </c>
      <c r="G69" s="7">
        <v>241</v>
      </c>
      <c r="H69" s="40">
        <v>49.282157676348547</v>
      </c>
      <c r="I69" s="98">
        <v>0.90255560165975113</v>
      </c>
      <c r="J69" s="7">
        <v>52</v>
      </c>
      <c r="K69" s="40">
        <v>68.09615384615384</v>
      </c>
      <c r="L69" s="98">
        <v>0.92878269230769217</v>
      </c>
      <c r="M69" s="7">
        <v>32</v>
      </c>
      <c r="N69" s="40">
        <v>55.375</v>
      </c>
      <c r="O69" s="98">
        <v>0.90192500000000009</v>
      </c>
      <c r="P69" s="7">
        <v>1</v>
      </c>
      <c r="Q69" s="40">
        <v>37</v>
      </c>
      <c r="R69" s="98">
        <v>0.79700000000000004</v>
      </c>
    </row>
    <row r="70" spans="2:18" s="100" customFormat="1" ht="15" customHeight="1">
      <c r="B70" s="21"/>
      <c r="C70" s="6" t="s">
        <v>2842</v>
      </c>
      <c r="D70" s="8">
        <v>0.21761916645869728</v>
      </c>
      <c r="E70" s="7">
        <v>4007</v>
      </c>
      <c r="F70" s="7">
        <v>3135</v>
      </c>
      <c r="G70" s="7">
        <v>2531</v>
      </c>
      <c r="H70" s="40">
        <v>7.9782694587119716</v>
      </c>
      <c r="I70" s="98">
        <v>1.5008146582378505</v>
      </c>
      <c r="J70" s="7">
        <v>358</v>
      </c>
      <c r="K70" s="40">
        <v>7.1871508379888267</v>
      </c>
      <c r="L70" s="98">
        <v>1.5558826815642457</v>
      </c>
      <c r="M70" s="7">
        <v>243</v>
      </c>
      <c r="N70" s="40">
        <v>6.333333333333333</v>
      </c>
      <c r="O70" s="98">
        <v>1.6652646090534982</v>
      </c>
      <c r="P70" s="7">
        <v>3</v>
      </c>
      <c r="Q70" s="40">
        <v>7.333333333333333</v>
      </c>
      <c r="R70" s="98">
        <v>0.97906666666666664</v>
      </c>
    </row>
    <row r="71" spans="2:18" s="100" customFormat="1" ht="15" customHeight="1">
      <c r="B71" s="21"/>
      <c r="C71" s="6" t="s">
        <v>2843</v>
      </c>
      <c r="D71" s="8">
        <v>2.9904306220095694E-2</v>
      </c>
      <c r="E71" s="7">
        <v>836</v>
      </c>
      <c r="F71" s="7">
        <v>811</v>
      </c>
      <c r="G71" s="7">
        <v>436</v>
      </c>
      <c r="H71" s="40">
        <v>27.348623853211009</v>
      </c>
      <c r="I71" s="98">
        <v>0.84106238532110089</v>
      </c>
      <c r="J71" s="7">
        <v>311</v>
      </c>
      <c r="K71" s="40">
        <v>34.234726688102896</v>
      </c>
      <c r="L71" s="98">
        <v>0.8585202572347268</v>
      </c>
      <c r="M71" s="7">
        <v>62</v>
      </c>
      <c r="N71" s="40">
        <v>26.483870967741936</v>
      </c>
      <c r="O71" s="98">
        <v>0.81028709677419375</v>
      </c>
      <c r="P71" s="7">
        <v>2</v>
      </c>
      <c r="Q71" s="40">
        <v>24</v>
      </c>
      <c r="R71" s="98">
        <v>1.1106500000000001</v>
      </c>
    </row>
    <row r="72" spans="2:18" s="100" customFormat="1" ht="15" customHeight="1">
      <c r="B72" s="21"/>
      <c r="C72" s="6" t="s">
        <v>2844</v>
      </c>
      <c r="D72" s="8">
        <v>4.7169811320754715E-3</v>
      </c>
      <c r="E72" s="7">
        <v>212</v>
      </c>
      <c r="F72" s="7">
        <v>211</v>
      </c>
      <c r="G72" s="7">
        <v>201</v>
      </c>
      <c r="H72" s="40">
        <v>37.373134328358212</v>
      </c>
      <c r="I72" s="98">
        <v>0.93034129353233841</v>
      </c>
      <c r="J72" s="7">
        <v>9</v>
      </c>
      <c r="K72" s="40">
        <v>37.222222222222221</v>
      </c>
      <c r="L72" s="98">
        <v>0.93220000000000014</v>
      </c>
      <c r="M72" s="7">
        <v>1</v>
      </c>
      <c r="N72" s="40">
        <v>32</v>
      </c>
      <c r="O72" s="98">
        <v>0.93220000000000003</v>
      </c>
      <c r="P72" s="7"/>
      <c r="Q72" s="40"/>
      <c r="R72" s="98"/>
    </row>
    <row r="73" spans="2:18" s="100" customFormat="1" ht="15" customHeight="1">
      <c r="B73" s="21"/>
      <c r="C73" s="6" t="s">
        <v>2845</v>
      </c>
      <c r="D73" s="8">
        <v>7.5471698113207548E-3</v>
      </c>
      <c r="E73" s="7">
        <v>265</v>
      </c>
      <c r="F73" s="7">
        <v>263</v>
      </c>
      <c r="G73" s="7">
        <v>133</v>
      </c>
      <c r="H73" s="40">
        <v>32.443609022556394</v>
      </c>
      <c r="I73" s="98">
        <v>0.79613082706766924</v>
      </c>
      <c r="J73" s="7">
        <v>125</v>
      </c>
      <c r="K73" s="40">
        <v>23.512</v>
      </c>
      <c r="L73" s="98">
        <v>0.7733272000000001</v>
      </c>
      <c r="M73" s="7">
        <v>4</v>
      </c>
      <c r="N73" s="40">
        <v>32.5</v>
      </c>
      <c r="O73" s="98">
        <v>0.81400000000000006</v>
      </c>
      <c r="P73" s="7">
        <v>1</v>
      </c>
      <c r="Q73" s="40">
        <v>128</v>
      </c>
      <c r="R73" s="98">
        <v>0.65870000000000006</v>
      </c>
    </row>
    <row r="74" spans="2:18" s="100" customFormat="1" ht="15" customHeight="1">
      <c r="B74" s="21"/>
      <c r="C74" s="6" t="s">
        <v>2846</v>
      </c>
      <c r="D74" s="8">
        <v>7.6923076923076927E-3</v>
      </c>
      <c r="E74" s="7">
        <v>390</v>
      </c>
      <c r="F74" s="7">
        <v>387</v>
      </c>
      <c r="G74" s="7">
        <v>370</v>
      </c>
      <c r="H74" s="40">
        <v>26.067567567567568</v>
      </c>
      <c r="I74" s="98">
        <v>0.81457459459459469</v>
      </c>
      <c r="J74" s="7">
        <v>6</v>
      </c>
      <c r="K74" s="40">
        <v>18.666666666666668</v>
      </c>
      <c r="L74" s="98">
        <v>0.77010000000000012</v>
      </c>
      <c r="M74" s="7">
        <v>10</v>
      </c>
      <c r="N74" s="40">
        <v>24.5</v>
      </c>
      <c r="O74" s="98">
        <v>0.83144000000000007</v>
      </c>
      <c r="P74" s="7">
        <v>1</v>
      </c>
      <c r="Q74" s="40">
        <v>4</v>
      </c>
      <c r="R74" s="98">
        <v>0.85410000000000008</v>
      </c>
    </row>
    <row r="75" spans="2:18" s="100" customFormat="1" ht="15" customHeight="1">
      <c r="B75" s="21"/>
      <c r="C75" s="6" t="s">
        <v>2847</v>
      </c>
      <c r="D75" s="8">
        <v>2.4630541871921183E-3</v>
      </c>
      <c r="E75" s="7">
        <v>406</v>
      </c>
      <c r="F75" s="7">
        <v>405</v>
      </c>
      <c r="G75" s="7">
        <v>142</v>
      </c>
      <c r="H75" s="40">
        <v>38.422535211267608</v>
      </c>
      <c r="I75" s="98">
        <v>0.82704225352112681</v>
      </c>
      <c r="J75" s="7">
        <v>237</v>
      </c>
      <c r="K75" s="40">
        <v>40.270042194092824</v>
      </c>
      <c r="L75" s="98">
        <v>0.79235949367088621</v>
      </c>
      <c r="M75" s="7">
        <v>25</v>
      </c>
      <c r="N75" s="40">
        <v>40</v>
      </c>
      <c r="O75" s="98">
        <v>0.75916400000000006</v>
      </c>
      <c r="P75" s="7">
        <v>1</v>
      </c>
      <c r="Q75" s="40">
        <v>27</v>
      </c>
      <c r="R75" s="98">
        <v>0.65870000000000006</v>
      </c>
    </row>
    <row r="76" spans="2:18" s="100" customFormat="1" ht="15" customHeight="1">
      <c r="B76" s="21"/>
      <c r="C76" s="6" t="s">
        <v>2848</v>
      </c>
      <c r="D76" s="8">
        <v>1.2437810945273632E-3</v>
      </c>
      <c r="E76" s="7">
        <v>804</v>
      </c>
      <c r="F76" s="7">
        <v>803</v>
      </c>
      <c r="G76" s="7">
        <v>713</v>
      </c>
      <c r="H76" s="40">
        <v>33.856942496493687</v>
      </c>
      <c r="I76" s="98">
        <v>0.82552608695652185</v>
      </c>
      <c r="J76" s="7">
        <v>47</v>
      </c>
      <c r="K76" s="40">
        <v>32.127659574468083</v>
      </c>
      <c r="L76" s="98">
        <v>0.85185319148936189</v>
      </c>
      <c r="M76" s="7">
        <v>43</v>
      </c>
      <c r="N76" s="40">
        <v>26.418604651162791</v>
      </c>
      <c r="O76" s="98">
        <v>0.89939999999999998</v>
      </c>
      <c r="P76" s="7"/>
      <c r="Q76" s="40"/>
      <c r="R76" s="98"/>
    </row>
    <row r="77" spans="2:18" s="100" customFormat="1" ht="15" customHeight="1">
      <c r="B77" s="21"/>
      <c r="C77" s="6" t="s">
        <v>2849</v>
      </c>
      <c r="D77" s="8">
        <v>1.6447368421052631E-3</v>
      </c>
      <c r="E77" s="7">
        <v>608</v>
      </c>
      <c r="F77" s="7">
        <v>607</v>
      </c>
      <c r="G77" s="7">
        <v>584</v>
      </c>
      <c r="H77" s="40">
        <v>25.162671232876711</v>
      </c>
      <c r="I77" s="98">
        <v>0.8392219178082192</v>
      </c>
      <c r="J77" s="7">
        <v>11</v>
      </c>
      <c r="K77" s="40">
        <v>26</v>
      </c>
      <c r="L77" s="98">
        <v>0.80836363636363651</v>
      </c>
      <c r="M77" s="7">
        <v>11</v>
      </c>
      <c r="N77" s="40">
        <v>21.181818181818183</v>
      </c>
      <c r="O77" s="98">
        <v>0.84733636363636367</v>
      </c>
      <c r="P77" s="7">
        <v>1</v>
      </c>
      <c r="Q77" s="40">
        <v>18</v>
      </c>
      <c r="R77" s="98">
        <v>0.87140000000000006</v>
      </c>
    </row>
    <row r="78" spans="2:18" s="100" customFormat="1" ht="15" customHeight="1">
      <c r="B78" s="21"/>
      <c r="C78" s="6" t="s">
        <v>2850</v>
      </c>
      <c r="D78" s="8">
        <v>2.4057738572574178E-3</v>
      </c>
      <c r="E78" s="7">
        <v>1247</v>
      </c>
      <c r="F78" s="7">
        <v>1244</v>
      </c>
      <c r="G78" s="7">
        <v>1096</v>
      </c>
      <c r="H78" s="40">
        <v>31.280109489051096</v>
      </c>
      <c r="I78" s="98">
        <v>0.87429279197080301</v>
      </c>
      <c r="J78" s="7">
        <v>123</v>
      </c>
      <c r="K78" s="40">
        <v>33.617886178861788</v>
      </c>
      <c r="L78" s="98">
        <v>0.90040243902439032</v>
      </c>
      <c r="M78" s="7">
        <v>25</v>
      </c>
      <c r="N78" s="40">
        <v>30.8</v>
      </c>
      <c r="O78" s="98">
        <v>0.81235600000000008</v>
      </c>
      <c r="P78" s="7"/>
      <c r="Q78" s="40"/>
      <c r="R78" s="98"/>
    </row>
    <row r="79" spans="2:18" s="100" customFormat="1" ht="15" customHeight="1">
      <c r="B79" s="21"/>
      <c r="C79" s="6" t="s">
        <v>2851</v>
      </c>
      <c r="D79" s="8">
        <v>6.688963210702341E-3</v>
      </c>
      <c r="E79" s="7">
        <v>897</v>
      </c>
      <c r="F79" s="7">
        <v>891</v>
      </c>
      <c r="G79" s="7">
        <v>470</v>
      </c>
      <c r="H79" s="40">
        <v>10.61063829787234</v>
      </c>
      <c r="I79" s="98">
        <v>0.84672042553191484</v>
      </c>
      <c r="J79" s="7">
        <v>411</v>
      </c>
      <c r="K79" s="40">
        <v>10.961070559610706</v>
      </c>
      <c r="L79" s="98">
        <v>0.87175717761557203</v>
      </c>
      <c r="M79" s="7">
        <v>9</v>
      </c>
      <c r="N79" s="40">
        <v>13.333333333333334</v>
      </c>
      <c r="O79" s="98">
        <v>0.67443333333333344</v>
      </c>
      <c r="P79" s="7">
        <v>1</v>
      </c>
      <c r="Q79" s="40">
        <v>29</v>
      </c>
      <c r="R79" s="98">
        <v>0.73380000000000001</v>
      </c>
    </row>
    <row r="80" spans="2:18" s="100" customFormat="1" ht="15" customHeight="1">
      <c r="B80" s="21"/>
      <c r="C80" s="6" t="s">
        <v>2852</v>
      </c>
      <c r="D80" s="8">
        <v>2.9069767441860465E-3</v>
      </c>
      <c r="E80" s="7">
        <v>344</v>
      </c>
      <c r="F80" s="7">
        <v>343</v>
      </c>
      <c r="G80" s="7">
        <v>69</v>
      </c>
      <c r="H80" s="40">
        <v>23.492753623188406</v>
      </c>
      <c r="I80" s="98">
        <v>1.0131347826086956</v>
      </c>
      <c r="J80" s="7">
        <v>167</v>
      </c>
      <c r="K80" s="40">
        <v>20.838323353293415</v>
      </c>
      <c r="L80" s="98">
        <v>0.94140479041916159</v>
      </c>
      <c r="M80" s="7">
        <v>106</v>
      </c>
      <c r="N80" s="40">
        <v>19.433962264150942</v>
      </c>
      <c r="O80" s="98">
        <v>0.91859528301886806</v>
      </c>
      <c r="P80" s="7">
        <v>1</v>
      </c>
      <c r="Q80" s="40">
        <v>8</v>
      </c>
      <c r="R80" s="98">
        <v>0.93220000000000003</v>
      </c>
    </row>
    <row r="81" spans="2:18" s="100" customFormat="1" ht="15" customHeight="1">
      <c r="B81" s="21"/>
      <c r="C81" s="6" t="s">
        <v>2853</v>
      </c>
      <c r="D81" s="8">
        <v>1.8961253091508656E-2</v>
      </c>
      <c r="E81" s="7">
        <v>1213</v>
      </c>
      <c r="F81" s="7">
        <v>1190</v>
      </c>
      <c r="G81" s="7">
        <v>846</v>
      </c>
      <c r="H81" s="40">
        <v>23.3451536643026</v>
      </c>
      <c r="I81" s="98">
        <v>0.93525437352245855</v>
      </c>
      <c r="J81" s="7">
        <v>326</v>
      </c>
      <c r="K81" s="40">
        <v>24.29447852760736</v>
      </c>
      <c r="L81" s="98">
        <v>0.90789171779141131</v>
      </c>
      <c r="M81" s="7">
        <v>17</v>
      </c>
      <c r="N81" s="40">
        <v>16.411764705882351</v>
      </c>
      <c r="O81" s="98">
        <v>1.0262764705882352</v>
      </c>
      <c r="P81" s="7">
        <v>1</v>
      </c>
      <c r="Q81" s="40">
        <v>7</v>
      </c>
      <c r="R81" s="98">
        <v>1.4121000000000001</v>
      </c>
    </row>
    <row r="82" spans="2:18" s="100" customFormat="1" ht="15" customHeight="1">
      <c r="B82" s="21"/>
      <c r="C82" s="6" t="s">
        <v>2854</v>
      </c>
      <c r="D82" s="8"/>
      <c r="E82" s="7">
        <v>356</v>
      </c>
      <c r="F82" s="7">
        <v>356</v>
      </c>
      <c r="G82" s="7">
        <v>236</v>
      </c>
      <c r="H82" s="40">
        <v>30.110169491525422</v>
      </c>
      <c r="I82" s="98">
        <v>0.85658347457627126</v>
      </c>
      <c r="J82" s="7">
        <v>49</v>
      </c>
      <c r="K82" s="40">
        <v>29.897959183673468</v>
      </c>
      <c r="L82" s="98">
        <v>0.86108367346938763</v>
      </c>
      <c r="M82" s="7">
        <v>71</v>
      </c>
      <c r="N82" s="40">
        <v>35.95774647887324</v>
      </c>
      <c r="O82" s="98">
        <v>0.84235915492957758</v>
      </c>
      <c r="P82" s="7"/>
      <c r="Q82" s="40"/>
      <c r="R82" s="98"/>
    </row>
    <row r="83" spans="2:18" s="100" customFormat="1" ht="15" customHeight="1">
      <c r="B83" s="21"/>
      <c r="C83" s="6" t="s">
        <v>2855</v>
      </c>
      <c r="D83" s="8">
        <v>5.2851348126938681E-2</v>
      </c>
      <c r="E83" s="7">
        <v>8382</v>
      </c>
      <c r="F83" s="7">
        <v>7939</v>
      </c>
      <c r="G83" s="7">
        <v>5297</v>
      </c>
      <c r="H83" s="40">
        <v>4.8223522748725696</v>
      </c>
      <c r="I83" s="98">
        <v>0.59180613554842365</v>
      </c>
      <c r="J83" s="7">
        <v>2459</v>
      </c>
      <c r="K83" s="40">
        <v>6.3566490443269625</v>
      </c>
      <c r="L83" s="98">
        <v>0.96660695404636054</v>
      </c>
      <c r="M83" s="7">
        <v>139</v>
      </c>
      <c r="N83" s="40">
        <v>10.53956834532374</v>
      </c>
      <c r="O83" s="98">
        <v>1.1393079136690647</v>
      </c>
      <c r="P83" s="7">
        <v>44</v>
      </c>
      <c r="Q83" s="40">
        <v>9.2272727272727266</v>
      </c>
      <c r="R83" s="98">
        <v>1.2271340909090911</v>
      </c>
    </row>
    <row r="84" spans="2:18" s="100" customFormat="1" ht="15" customHeight="1">
      <c r="B84" s="21"/>
      <c r="C84" s="6" t="s">
        <v>2856</v>
      </c>
      <c r="D84" s="8">
        <v>0.47405541561712844</v>
      </c>
      <c r="E84" s="7">
        <v>1985</v>
      </c>
      <c r="F84" s="7">
        <v>1044</v>
      </c>
      <c r="G84" s="7">
        <v>332</v>
      </c>
      <c r="H84" s="40">
        <v>5.3885542168674698</v>
      </c>
      <c r="I84" s="98">
        <v>1.4206340361445786</v>
      </c>
      <c r="J84" s="7">
        <v>358</v>
      </c>
      <c r="K84" s="40">
        <v>6.1843575418994412</v>
      </c>
      <c r="L84" s="98">
        <v>1.5887153631284916</v>
      </c>
      <c r="M84" s="7">
        <v>354</v>
      </c>
      <c r="N84" s="40">
        <v>6.4180790960451981</v>
      </c>
      <c r="O84" s="98">
        <v>1.5228418079096047</v>
      </c>
      <c r="P84" s="7"/>
      <c r="Q84" s="40"/>
      <c r="R84" s="98"/>
    </row>
    <row r="85" spans="2:18" s="100" customFormat="1" ht="15" customHeight="1">
      <c r="B85" s="21"/>
      <c r="C85" s="6" t="s">
        <v>2857</v>
      </c>
      <c r="D85" s="8">
        <v>0.6089613034623218</v>
      </c>
      <c r="E85" s="7">
        <v>982</v>
      </c>
      <c r="F85" s="7">
        <v>384</v>
      </c>
      <c r="G85" s="7">
        <v>180</v>
      </c>
      <c r="H85" s="40">
        <v>3.8944444444444444</v>
      </c>
      <c r="I85" s="98">
        <v>1.4476894444444446</v>
      </c>
      <c r="J85" s="7">
        <v>131</v>
      </c>
      <c r="K85" s="40">
        <v>4.114503816793893</v>
      </c>
      <c r="L85" s="98">
        <v>1.4202374045801527</v>
      </c>
      <c r="M85" s="7">
        <v>72</v>
      </c>
      <c r="N85" s="40">
        <v>6.1388888888888893</v>
      </c>
      <c r="O85" s="98">
        <v>1.2806680555555556</v>
      </c>
      <c r="P85" s="7">
        <v>1</v>
      </c>
      <c r="Q85" s="40">
        <v>2</v>
      </c>
      <c r="R85" s="98">
        <v>0.69159999999999999</v>
      </c>
    </row>
    <row r="86" spans="2:18" s="100" customFormat="1" ht="15" customHeight="1">
      <c r="B86" s="18" t="s">
        <v>880</v>
      </c>
      <c r="C86" s="105" t="s">
        <v>880</v>
      </c>
      <c r="D86" s="11">
        <v>0.20261247741263666</v>
      </c>
      <c r="E86" s="10">
        <v>261208</v>
      </c>
      <c r="F86" s="10">
        <v>208284</v>
      </c>
      <c r="G86" s="10">
        <v>142735</v>
      </c>
      <c r="H86" s="43">
        <v>10.480344694713981</v>
      </c>
      <c r="I86" s="99">
        <v>1.1230812183416825</v>
      </c>
      <c r="J86" s="10">
        <v>39422</v>
      </c>
      <c r="K86" s="43">
        <v>11.098396834254984</v>
      </c>
      <c r="L86" s="99">
        <v>1.2547783775556816</v>
      </c>
      <c r="M86" s="10">
        <v>25300</v>
      </c>
      <c r="N86" s="43">
        <v>9.5349407114624505</v>
      </c>
      <c r="O86" s="99">
        <v>1.3934155019762868</v>
      </c>
      <c r="P86" s="10">
        <v>827</v>
      </c>
      <c r="Q86" s="43">
        <v>9.570737605804112</v>
      </c>
      <c r="R86" s="99">
        <v>1.1422923821039908</v>
      </c>
    </row>
    <row r="87" spans="2:18" s="100" customFormat="1" ht="15" customHeight="1">
      <c r="B87" s="21" t="s">
        <v>881</v>
      </c>
      <c r="C87" s="6" t="s">
        <v>2858</v>
      </c>
      <c r="D87" s="8">
        <v>9.0146750524109018E-2</v>
      </c>
      <c r="E87" s="7">
        <v>7155</v>
      </c>
      <c r="F87" s="7">
        <v>6510</v>
      </c>
      <c r="G87" s="7">
        <v>4590</v>
      </c>
      <c r="H87" s="40">
        <v>7.6871459694989106</v>
      </c>
      <c r="I87" s="98">
        <v>1.0981162962962963</v>
      </c>
      <c r="J87" s="7">
        <v>1766</v>
      </c>
      <c r="K87" s="40">
        <v>6.9665911664779161</v>
      </c>
      <c r="L87" s="98">
        <v>1.0334928652321631</v>
      </c>
      <c r="M87" s="7">
        <v>115</v>
      </c>
      <c r="N87" s="40">
        <v>11.773913043478261</v>
      </c>
      <c r="O87" s="98">
        <v>1.149119130434783</v>
      </c>
      <c r="P87" s="7">
        <v>39</v>
      </c>
      <c r="Q87" s="40">
        <v>4.8717948717948714</v>
      </c>
      <c r="R87" s="98">
        <v>0.95081025641025663</v>
      </c>
    </row>
    <row r="88" spans="2:18" s="100" customFormat="1" ht="15" customHeight="1">
      <c r="B88" s="21"/>
      <c r="C88" s="6" t="s">
        <v>2859</v>
      </c>
      <c r="D88" s="8">
        <v>0.12670768589008238</v>
      </c>
      <c r="E88" s="7">
        <v>9589</v>
      </c>
      <c r="F88" s="7">
        <v>8374</v>
      </c>
      <c r="G88" s="7">
        <v>7382</v>
      </c>
      <c r="H88" s="40">
        <v>6.5804659983744243</v>
      </c>
      <c r="I88" s="98">
        <v>1.0422911406123003</v>
      </c>
      <c r="J88" s="7">
        <v>712</v>
      </c>
      <c r="K88" s="40">
        <v>6.5196629213483144</v>
      </c>
      <c r="L88" s="98">
        <v>1.2149983146067416</v>
      </c>
      <c r="M88" s="7">
        <v>222</v>
      </c>
      <c r="N88" s="40">
        <v>7.9324324324324325</v>
      </c>
      <c r="O88" s="98">
        <v>1.4290355855855856</v>
      </c>
      <c r="P88" s="7">
        <v>58</v>
      </c>
      <c r="Q88" s="40">
        <v>5</v>
      </c>
      <c r="R88" s="98">
        <v>0.81653965517241389</v>
      </c>
    </row>
    <row r="89" spans="2:18" s="100" customFormat="1" ht="15" customHeight="1">
      <c r="B89" s="21"/>
      <c r="C89" s="6" t="s">
        <v>2860</v>
      </c>
      <c r="D89" s="8">
        <v>8.060128847530422E-2</v>
      </c>
      <c r="E89" s="7">
        <v>6985</v>
      </c>
      <c r="F89" s="7">
        <v>6422</v>
      </c>
      <c r="G89" s="7">
        <v>3616</v>
      </c>
      <c r="H89" s="40">
        <v>10.264103982300885</v>
      </c>
      <c r="I89" s="98">
        <v>1.1455314435840709</v>
      </c>
      <c r="J89" s="7">
        <v>2463</v>
      </c>
      <c r="K89" s="40">
        <v>12.56394640682095</v>
      </c>
      <c r="L89" s="98">
        <v>1.2173910678034918</v>
      </c>
      <c r="M89" s="7">
        <v>253</v>
      </c>
      <c r="N89" s="40">
        <v>25.802371541501977</v>
      </c>
      <c r="O89" s="98">
        <v>1.1013015810276681</v>
      </c>
      <c r="P89" s="7">
        <v>90</v>
      </c>
      <c r="Q89" s="40">
        <v>8.2444444444444436</v>
      </c>
      <c r="R89" s="98">
        <v>1.6180088888888895</v>
      </c>
    </row>
    <row r="90" spans="2:18" s="100" customFormat="1" ht="15" customHeight="1">
      <c r="B90" s="21"/>
      <c r="C90" s="6" t="s">
        <v>2861</v>
      </c>
      <c r="D90" s="8">
        <v>2.1482277121374865E-3</v>
      </c>
      <c r="E90" s="7">
        <v>931</v>
      </c>
      <c r="F90" s="7">
        <v>929</v>
      </c>
      <c r="G90" s="7">
        <v>147</v>
      </c>
      <c r="H90" s="40">
        <v>40.986394557823132</v>
      </c>
      <c r="I90" s="98">
        <v>0.99007006802721087</v>
      </c>
      <c r="J90" s="7">
        <v>589</v>
      </c>
      <c r="K90" s="40">
        <v>33.959252971137524</v>
      </c>
      <c r="L90" s="98">
        <v>1.071308149405773</v>
      </c>
      <c r="M90" s="7">
        <v>192</v>
      </c>
      <c r="N90" s="40">
        <v>29.708333333333332</v>
      </c>
      <c r="O90" s="98">
        <v>1.0998281250000002</v>
      </c>
      <c r="P90" s="7">
        <v>1</v>
      </c>
      <c r="Q90" s="40">
        <v>15</v>
      </c>
      <c r="R90" s="98">
        <v>1.0175000000000001</v>
      </c>
    </row>
    <row r="91" spans="2:18" s="100" customFormat="1" ht="15" customHeight="1">
      <c r="B91" s="21"/>
      <c r="C91" s="6" t="s">
        <v>2862</v>
      </c>
      <c r="D91" s="8">
        <v>0.24997493231725659</v>
      </c>
      <c r="E91" s="7">
        <v>9973</v>
      </c>
      <c r="F91" s="7">
        <v>7480</v>
      </c>
      <c r="G91" s="7">
        <v>5210</v>
      </c>
      <c r="H91" s="40">
        <v>8.9879078694817665</v>
      </c>
      <c r="I91" s="98">
        <v>1.0073348944337812</v>
      </c>
      <c r="J91" s="7">
        <v>1725</v>
      </c>
      <c r="K91" s="40">
        <v>7.0446376811594202</v>
      </c>
      <c r="L91" s="98">
        <v>0.90128399999999975</v>
      </c>
      <c r="M91" s="7">
        <v>490</v>
      </c>
      <c r="N91" s="40">
        <v>7.83469387755102</v>
      </c>
      <c r="O91" s="98">
        <v>1.0940471428571428</v>
      </c>
      <c r="P91" s="7">
        <v>55</v>
      </c>
      <c r="Q91" s="40">
        <v>10.163636363636364</v>
      </c>
      <c r="R91" s="98">
        <v>0.90784909090909094</v>
      </c>
    </row>
    <row r="92" spans="2:18" s="100" customFormat="1" ht="15" customHeight="1">
      <c r="B92" s="18" t="s">
        <v>881</v>
      </c>
      <c r="C92" s="105" t="s">
        <v>881</v>
      </c>
      <c r="D92" s="11">
        <v>0.14200329165824502</v>
      </c>
      <c r="E92" s="10">
        <v>34633</v>
      </c>
      <c r="F92" s="10">
        <v>29715</v>
      </c>
      <c r="G92" s="10">
        <v>20945</v>
      </c>
      <c r="H92" s="43">
        <v>8.299259966579136</v>
      </c>
      <c r="I92" s="99">
        <v>1.0632868846980186</v>
      </c>
      <c r="J92" s="10">
        <v>7255</v>
      </c>
      <c r="K92" s="43">
        <v>11.032942798070296</v>
      </c>
      <c r="L92" s="99">
        <v>1.0853724052377673</v>
      </c>
      <c r="M92" s="10">
        <v>1272</v>
      </c>
      <c r="N92" s="43">
        <v>15.083333333333334</v>
      </c>
      <c r="O92" s="99">
        <v>1.1598066037735848</v>
      </c>
      <c r="P92" s="10">
        <v>243</v>
      </c>
      <c r="Q92" s="43">
        <v>7.3909465020576128</v>
      </c>
      <c r="R92" s="99">
        <v>1.1564234567901235</v>
      </c>
    </row>
    <row r="93" spans="2:18" s="100" customFormat="1" ht="15" customHeight="1">
      <c r="B93" s="21" t="s">
        <v>882</v>
      </c>
      <c r="C93" s="6" t="s">
        <v>2863</v>
      </c>
      <c r="D93" s="8">
        <v>3.3317467872441696E-3</v>
      </c>
      <c r="E93" s="7">
        <v>2101</v>
      </c>
      <c r="F93" s="7">
        <v>2094</v>
      </c>
      <c r="G93" s="7">
        <v>1366</v>
      </c>
      <c r="H93" s="40">
        <v>19.68814055636896</v>
      </c>
      <c r="I93" s="98">
        <v>0.93782686676427529</v>
      </c>
      <c r="J93" s="7">
        <v>657</v>
      </c>
      <c r="K93" s="40">
        <v>22.665144596651444</v>
      </c>
      <c r="L93" s="98">
        <v>0.91674824961948265</v>
      </c>
      <c r="M93" s="7">
        <v>68</v>
      </c>
      <c r="N93" s="40">
        <v>21.073529411764707</v>
      </c>
      <c r="O93" s="98">
        <v>0.89951911764705894</v>
      </c>
      <c r="P93" s="7">
        <v>3</v>
      </c>
      <c r="Q93" s="40">
        <v>17</v>
      </c>
      <c r="R93" s="98">
        <v>0.58340000000000003</v>
      </c>
    </row>
    <row r="94" spans="2:18" s="100" customFormat="1" ht="15" customHeight="1">
      <c r="B94" s="21"/>
      <c r="C94" s="6" t="s">
        <v>2864</v>
      </c>
      <c r="D94" s="8">
        <v>5.3499777084262149E-3</v>
      </c>
      <c r="E94" s="7">
        <v>2243</v>
      </c>
      <c r="F94" s="7">
        <v>2231</v>
      </c>
      <c r="G94" s="7">
        <v>176</v>
      </c>
      <c r="H94" s="40">
        <v>11.386363636363637</v>
      </c>
      <c r="I94" s="98">
        <v>0.82143124999999995</v>
      </c>
      <c r="J94" s="7">
        <v>1260</v>
      </c>
      <c r="K94" s="40">
        <v>12.215079365079365</v>
      </c>
      <c r="L94" s="98">
        <v>0.86411515873015909</v>
      </c>
      <c r="M94" s="7">
        <v>773</v>
      </c>
      <c r="N94" s="40">
        <v>17.6869340232859</v>
      </c>
      <c r="O94" s="98">
        <v>1.0020328589909442</v>
      </c>
      <c r="P94" s="7">
        <v>22</v>
      </c>
      <c r="Q94" s="40">
        <v>22.545454545454547</v>
      </c>
      <c r="R94" s="98">
        <v>0.88550454545454549</v>
      </c>
    </row>
    <row r="95" spans="2:18" s="100" customFormat="1" ht="15" customHeight="1">
      <c r="B95" s="21"/>
      <c r="C95" s="6" t="s">
        <v>2865</v>
      </c>
      <c r="D95" s="8">
        <v>8.2101806239737272E-4</v>
      </c>
      <c r="E95" s="7">
        <v>1218</v>
      </c>
      <c r="F95" s="7">
        <v>1217</v>
      </c>
      <c r="G95" s="7">
        <v>1057</v>
      </c>
      <c r="H95" s="40">
        <v>32.828760643330178</v>
      </c>
      <c r="I95" s="98">
        <v>0.96663576158940401</v>
      </c>
      <c r="J95" s="7">
        <v>96</v>
      </c>
      <c r="K95" s="40">
        <v>27.697916666666668</v>
      </c>
      <c r="L95" s="98">
        <v>1.1650208333333334</v>
      </c>
      <c r="M95" s="7">
        <v>64</v>
      </c>
      <c r="N95" s="40">
        <v>27.671875</v>
      </c>
      <c r="O95" s="98">
        <v>1.0632515625000001</v>
      </c>
      <c r="P95" s="7"/>
      <c r="Q95" s="40"/>
      <c r="R95" s="98"/>
    </row>
    <row r="96" spans="2:18" s="100" customFormat="1" ht="15" customHeight="1">
      <c r="B96" s="21"/>
      <c r="C96" s="6" t="s">
        <v>2866</v>
      </c>
      <c r="D96" s="8">
        <v>1.0810810810810811E-3</v>
      </c>
      <c r="E96" s="7">
        <v>925</v>
      </c>
      <c r="F96" s="7">
        <v>924</v>
      </c>
      <c r="G96" s="7">
        <v>568</v>
      </c>
      <c r="H96" s="40">
        <v>34.343309859154928</v>
      </c>
      <c r="I96" s="98">
        <v>0.82367711267605637</v>
      </c>
      <c r="J96" s="7">
        <v>307</v>
      </c>
      <c r="K96" s="40">
        <v>32.433224755700323</v>
      </c>
      <c r="L96" s="98">
        <v>0.80897231270358305</v>
      </c>
      <c r="M96" s="7">
        <v>48</v>
      </c>
      <c r="N96" s="40">
        <v>38.354166666666664</v>
      </c>
      <c r="O96" s="98">
        <v>0.79468541666666681</v>
      </c>
      <c r="P96" s="7">
        <v>1</v>
      </c>
      <c r="Q96" s="40">
        <v>46</v>
      </c>
      <c r="R96" s="98">
        <v>0.8226</v>
      </c>
    </row>
    <row r="97" spans="2:18" s="100" customFormat="1" ht="15" customHeight="1">
      <c r="B97" s="21"/>
      <c r="C97" s="6" t="s">
        <v>2867</v>
      </c>
      <c r="D97" s="8">
        <v>0.18979591836734694</v>
      </c>
      <c r="E97" s="7">
        <v>8330</v>
      </c>
      <c r="F97" s="7">
        <v>6749</v>
      </c>
      <c r="G97" s="7">
        <v>2431</v>
      </c>
      <c r="H97" s="40">
        <v>7.384615384615385</v>
      </c>
      <c r="I97" s="98">
        <v>2.0839405183052242</v>
      </c>
      <c r="J97" s="7">
        <v>2878</v>
      </c>
      <c r="K97" s="40">
        <v>7.2623349548297425</v>
      </c>
      <c r="L97" s="98">
        <v>2.4105102501737323</v>
      </c>
      <c r="M97" s="7">
        <v>1406</v>
      </c>
      <c r="N97" s="40">
        <v>6.7467994310099577</v>
      </c>
      <c r="O97" s="98">
        <v>2.1673500711237552</v>
      </c>
      <c r="P97" s="7">
        <v>34</v>
      </c>
      <c r="Q97" s="40">
        <v>8.8235294117647065</v>
      </c>
      <c r="R97" s="98">
        <v>1.9238147058823529</v>
      </c>
    </row>
    <row r="98" spans="2:18" s="100" customFormat="1" ht="15" customHeight="1">
      <c r="B98" s="21"/>
      <c r="C98" s="6" t="s">
        <v>2868</v>
      </c>
      <c r="D98" s="8">
        <v>0.18606657195047696</v>
      </c>
      <c r="E98" s="7">
        <v>39416</v>
      </c>
      <c r="F98" s="7">
        <v>32082</v>
      </c>
      <c r="G98" s="7">
        <v>9377</v>
      </c>
      <c r="H98" s="40">
        <v>8.6488215847285908</v>
      </c>
      <c r="I98" s="98">
        <v>1.3708598805588141</v>
      </c>
      <c r="J98" s="7">
        <v>14146</v>
      </c>
      <c r="K98" s="40">
        <v>8.2189311466138832</v>
      </c>
      <c r="L98" s="98">
        <v>1.4851196946133192</v>
      </c>
      <c r="M98" s="7">
        <v>8220</v>
      </c>
      <c r="N98" s="40">
        <v>8.5304136253041367</v>
      </c>
      <c r="O98" s="98">
        <v>1.9907208150851583</v>
      </c>
      <c r="P98" s="7">
        <v>339</v>
      </c>
      <c r="Q98" s="40">
        <v>11.392330383480825</v>
      </c>
      <c r="R98" s="98">
        <v>1.6151380530973447</v>
      </c>
    </row>
    <row r="99" spans="2:18" s="100" customFormat="1" ht="15" customHeight="1">
      <c r="B99" s="21"/>
      <c r="C99" s="6" t="s">
        <v>2869</v>
      </c>
      <c r="D99" s="8">
        <v>9.7652081109925293E-2</v>
      </c>
      <c r="E99" s="7">
        <v>3748</v>
      </c>
      <c r="F99" s="7">
        <v>3382</v>
      </c>
      <c r="G99" s="7">
        <v>2393</v>
      </c>
      <c r="H99" s="40">
        <v>14.220225658169662</v>
      </c>
      <c r="I99" s="98">
        <v>1.2888319682407021</v>
      </c>
      <c r="J99" s="7">
        <v>590</v>
      </c>
      <c r="K99" s="40">
        <v>14.869491525423729</v>
      </c>
      <c r="L99" s="98">
        <v>1.1258288135593222</v>
      </c>
      <c r="M99" s="7">
        <v>390</v>
      </c>
      <c r="N99" s="40">
        <v>16.869230769230768</v>
      </c>
      <c r="O99" s="98">
        <v>1.1363282051282055</v>
      </c>
      <c r="P99" s="7">
        <v>9</v>
      </c>
      <c r="Q99" s="40">
        <v>16.444444444444443</v>
      </c>
      <c r="R99" s="98">
        <v>1.4729333333333336</v>
      </c>
    </row>
    <row r="100" spans="2:18" s="100" customFormat="1" ht="15" customHeight="1">
      <c r="B100" s="21"/>
      <c r="C100" s="6" t="s">
        <v>2870</v>
      </c>
      <c r="D100" s="8">
        <v>3.3388981636060101E-3</v>
      </c>
      <c r="E100" s="7">
        <v>1198</v>
      </c>
      <c r="F100" s="7">
        <v>1194</v>
      </c>
      <c r="G100" s="7">
        <v>509</v>
      </c>
      <c r="H100" s="40">
        <v>32.561886051080549</v>
      </c>
      <c r="I100" s="98">
        <v>0.91245206286836955</v>
      </c>
      <c r="J100" s="7">
        <v>403</v>
      </c>
      <c r="K100" s="40">
        <v>28.178660049627791</v>
      </c>
      <c r="L100" s="98">
        <v>0.86900918114143932</v>
      </c>
      <c r="M100" s="7">
        <v>278</v>
      </c>
      <c r="N100" s="40">
        <v>29.776978417266186</v>
      </c>
      <c r="O100" s="98">
        <v>0.87146474820143882</v>
      </c>
      <c r="P100" s="7">
        <v>4</v>
      </c>
      <c r="Q100" s="40">
        <v>37.5</v>
      </c>
      <c r="R100" s="98">
        <v>1.0479499999999999</v>
      </c>
    </row>
    <row r="101" spans="2:18" s="100" customFormat="1" ht="15" customHeight="1">
      <c r="B101" s="21"/>
      <c r="C101" s="6" t="s">
        <v>2871</v>
      </c>
      <c r="D101" s="8">
        <v>9.0565509518477041E-2</v>
      </c>
      <c r="E101" s="7">
        <v>7144</v>
      </c>
      <c r="F101" s="7">
        <v>6497</v>
      </c>
      <c r="G101" s="7">
        <v>3758</v>
      </c>
      <c r="H101" s="40">
        <v>15.100851516764235</v>
      </c>
      <c r="I101" s="98">
        <v>1.0420126397019693</v>
      </c>
      <c r="J101" s="7">
        <v>1245</v>
      </c>
      <c r="K101" s="40">
        <v>18.103614457831327</v>
      </c>
      <c r="L101" s="98">
        <v>1.1040387148594377</v>
      </c>
      <c r="M101" s="7">
        <v>1470</v>
      </c>
      <c r="N101" s="40">
        <v>15.300680272108844</v>
      </c>
      <c r="O101" s="98">
        <v>1.0305377551020409</v>
      </c>
      <c r="P101" s="7">
        <v>24</v>
      </c>
      <c r="Q101" s="40">
        <v>14</v>
      </c>
      <c r="R101" s="98">
        <v>1.0132541666666666</v>
      </c>
    </row>
    <row r="102" spans="2:18" s="100" customFormat="1" ht="15" customHeight="1">
      <c r="B102" s="21"/>
      <c r="C102" s="6" t="s">
        <v>2872</v>
      </c>
      <c r="D102" s="8">
        <v>2.7270171492831036E-2</v>
      </c>
      <c r="E102" s="7">
        <v>3557</v>
      </c>
      <c r="F102" s="7">
        <v>3460</v>
      </c>
      <c r="G102" s="7">
        <v>1888</v>
      </c>
      <c r="H102" s="40">
        <v>11.072033898305085</v>
      </c>
      <c r="I102" s="98">
        <v>0.91672695974576279</v>
      </c>
      <c r="J102" s="7">
        <v>644</v>
      </c>
      <c r="K102" s="40">
        <v>10.434782608695652</v>
      </c>
      <c r="L102" s="98">
        <v>0.8905818322981367</v>
      </c>
      <c r="M102" s="7">
        <v>905</v>
      </c>
      <c r="N102" s="40">
        <v>10.351381215469614</v>
      </c>
      <c r="O102" s="98">
        <v>0.88371303867403328</v>
      </c>
      <c r="P102" s="7">
        <v>23</v>
      </c>
      <c r="Q102" s="40">
        <v>6.1739130434782608</v>
      </c>
      <c r="R102" s="98">
        <v>0.92846521739130439</v>
      </c>
    </row>
    <row r="103" spans="2:18" s="100" customFormat="1" ht="15" customHeight="1">
      <c r="B103" s="21"/>
      <c r="C103" s="6" t="s">
        <v>2873</v>
      </c>
      <c r="D103" s="8">
        <v>1.5933715742511153E-3</v>
      </c>
      <c r="E103" s="7">
        <v>3138</v>
      </c>
      <c r="F103" s="7">
        <v>3133</v>
      </c>
      <c r="G103" s="7">
        <v>1357</v>
      </c>
      <c r="H103" s="40">
        <v>28.698599852616066</v>
      </c>
      <c r="I103" s="98">
        <v>0.95859285187914534</v>
      </c>
      <c r="J103" s="7">
        <v>560</v>
      </c>
      <c r="K103" s="40">
        <v>28.182142857142857</v>
      </c>
      <c r="L103" s="98">
        <v>1.0106783928571428</v>
      </c>
      <c r="M103" s="7">
        <v>1203</v>
      </c>
      <c r="N103" s="40">
        <v>26.199501246882793</v>
      </c>
      <c r="O103" s="98">
        <v>1.0131408977556113</v>
      </c>
      <c r="P103" s="7">
        <v>13</v>
      </c>
      <c r="Q103" s="40">
        <v>25.153846153846153</v>
      </c>
      <c r="R103" s="98">
        <v>1.0381230769230771</v>
      </c>
    </row>
    <row r="104" spans="2:18" s="100" customFormat="1" ht="15" customHeight="1">
      <c r="B104" s="21"/>
      <c r="C104" s="6" t="s">
        <v>2874</v>
      </c>
      <c r="D104" s="8">
        <v>0.18205413422321098</v>
      </c>
      <c r="E104" s="7">
        <v>10788</v>
      </c>
      <c r="F104" s="7">
        <v>8824</v>
      </c>
      <c r="G104" s="7">
        <v>1104</v>
      </c>
      <c r="H104" s="40">
        <v>4.8315217391304346</v>
      </c>
      <c r="I104" s="98">
        <v>1.4650543478260871</v>
      </c>
      <c r="J104" s="7">
        <v>2502</v>
      </c>
      <c r="K104" s="40">
        <v>4.6099120703437251</v>
      </c>
      <c r="L104" s="98">
        <v>1.5333951239008798</v>
      </c>
      <c r="M104" s="7">
        <v>5143</v>
      </c>
      <c r="N104" s="40">
        <v>5.0048609760839975</v>
      </c>
      <c r="O104" s="98">
        <v>1.577365389850282</v>
      </c>
      <c r="P104" s="7">
        <v>75</v>
      </c>
      <c r="Q104" s="40">
        <v>5.8933333333333335</v>
      </c>
      <c r="R104" s="98">
        <v>1.6849133333333337</v>
      </c>
    </row>
    <row r="105" spans="2:18" s="100" customFormat="1" ht="15" customHeight="1">
      <c r="B105" s="21"/>
      <c r="C105" s="6" t="s">
        <v>2875</v>
      </c>
      <c r="D105" s="8">
        <v>2.0344287949921751E-2</v>
      </c>
      <c r="E105" s="7">
        <v>639</v>
      </c>
      <c r="F105" s="7">
        <v>626</v>
      </c>
      <c r="G105" s="7">
        <v>545</v>
      </c>
      <c r="H105" s="40">
        <v>34.590825688073394</v>
      </c>
      <c r="I105" s="98">
        <v>0.83924146788990839</v>
      </c>
      <c r="J105" s="7">
        <v>66</v>
      </c>
      <c r="K105" s="40">
        <v>29.863636363636363</v>
      </c>
      <c r="L105" s="98">
        <v>0.76167272727272739</v>
      </c>
      <c r="M105" s="7">
        <v>15</v>
      </c>
      <c r="N105" s="40">
        <v>28.466666666666665</v>
      </c>
      <c r="O105" s="98">
        <v>0.76563999999999999</v>
      </c>
      <c r="P105" s="7"/>
      <c r="Q105" s="40"/>
      <c r="R105" s="98"/>
    </row>
    <row r="106" spans="2:18" s="100" customFormat="1" ht="15" customHeight="1">
      <c r="B106" s="21"/>
      <c r="C106" s="6" t="s">
        <v>2876</v>
      </c>
      <c r="D106" s="8">
        <v>0.17099191553767212</v>
      </c>
      <c r="E106" s="7">
        <v>27089</v>
      </c>
      <c r="F106" s="7">
        <v>22457</v>
      </c>
      <c r="G106" s="7">
        <v>4809</v>
      </c>
      <c r="H106" s="40">
        <v>9.093990434601789</v>
      </c>
      <c r="I106" s="98">
        <v>1.4925009773341651</v>
      </c>
      <c r="J106" s="7">
        <v>10925</v>
      </c>
      <c r="K106" s="40">
        <v>8.5102974828375277</v>
      </c>
      <c r="L106" s="98">
        <v>1.6440471945080091</v>
      </c>
      <c r="M106" s="7">
        <v>6552</v>
      </c>
      <c r="N106" s="40">
        <v>7.4847374847374848</v>
      </c>
      <c r="O106" s="98">
        <v>1.6008165598290602</v>
      </c>
      <c r="P106" s="7">
        <v>171</v>
      </c>
      <c r="Q106" s="40">
        <v>12.421052631578947</v>
      </c>
      <c r="R106" s="98">
        <v>1.7200906432748544</v>
      </c>
    </row>
    <row r="107" spans="2:18" s="100" customFormat="1" ht="15" customHeight="1">
      <c r="B107" s="21"/>
      <c r="C107" s="6" t="s">
        <v>2877</v>
      </c>
      <c r="D107" s="8">
        <v>2.8089887640449437E-3</v>
      </c>
      <c r="E107" s="7">
        <v>356</v>
      </c>
      <c r="F107" s="7">
        <v>355</v>
      </c>
      <c r="G107" s="7">
        <v>271</v>
      </c>
      <c r="H107" s="40">
        <v>42.929889298892988</v>
      </c>
      <c r="I107" s="98">
        <v>0.8688217712177122</v>
      </c>
      <c r="J107" s="7">
        <v>29</v>
      </c>
      <c r="K107" s="40">
        <v>45.724137931034484</v>
      </c>
      <c r="L107" s="98">
        <v>0.97143448275862088</v>
      </c>
      <c r="M107" s="7">
        <v>55</v>
      </c>
      <c r="N107" s="40">
        <v>30.072727272727274</v>
      </c>
      <c r="O107" s="98">
        <v>0.7154454545454545</v>
      </c>
      <c r="P107" s="7"/>
      <c r="Q107" s="40"/>
      <c r="R107" s="98"/>
    </row>
    <row r="108" spans="2:18" s="100" customFormat="1" ht="15" customHeight="1">
      <c r="B108" s="21"/>
      <c r="C108" s="6" t="s">
        <v>2878</v>
      </c>
      <c r="D108" s="8">
        <v>6.8775790921595595E-3</v>
      </c>
      <c r="E108" s="7">
        <v>727</v>
      </c>
      <c r="F108" s="7">
        <v>722</v>
      </c>
      <c r="G108" s="7">
        <v>479</v>
      </c>
      <c r="H108" s="40">
        <v>30.035490605427974</v>
      </c>
      <c r="I108" s="98">
        <v>0.74218058455114821</v>
      </c>
      <c r="J108" s="7">
        <v>121</v>
      </c>
      <c r="K108" s="40">
        <v>33.47933884297521</v>
      </c>
      <c r="L108" s="98">
        <v>0.79183471074380174</v>
      </c>
      <c r="M108" s="7">
        <v>122</v>
      </c>
      <c r="N108" s="40">
        <v>34.196721311475407</v>
      </c>
      <c r="O108" s="98">
        <v>0.85932377049180309</v>
      </c>
      <c r="P108" s="7"/>
      <c r="Q108" s="40"/>
      <c r="R108" s="98"/>
    </row>
    <row r="109" spans="2:18" s="100" customFormat="1" ht="15" customHeight="1">
      <c r="B109" s="21"/>
      <c r="C109" s="6" t="s">
        <v>2879</v>
      </c>
      <c r="D109" s="8">
        <v>0.27456666022295251</v>
      </c>
      <c r="E109" s="7">
        <v>15519</v>
      </c>
      <c r="F109" s="7">
        <v>11258</v>
      </c>
      <c r="G109" s="7">
        <v>2719</v>
      </c>
      <c r="H109" s="40">
        <v>6.6943729312247147</v>
      </c>
      <c r="I109" s="98">
        <v>1.5663594703935271</v>
      </c>
      <c r="J109" s="7">
        <v>4238</v>
      </c>
      <c r="K109" s="40">
        <v>6.1019348749410103</v>
      </c>
      <c r="L109" s="98">
        <v>1.6605197734780568</v>
      </c>
      <c r="M109" s="7">
        <v>4253</v>
      </c>
      <c r="N109" s="40">
        <v>7.5998118974841287</v>
      </c>
      <c r="O109" s="98">
        <v>1.7275184105337413</v>
      </c>
      <c r="P109" s="7">
        <v>48</v>
      </c>
      <c r="Q109" s="40">
        <v>9.4166666666666661</v>
      </c>
      <c r="R109" s="98">
        <v>1.4935499999999997</v>
      </c>
    </row>
    <row r="110" spans="2:18" s="100" customFormat="1" ht="15" customHeight="1">
      <c r="B110" s="21"/>
      <c r="C110" s="6" t="s">
        <v>2880</v>
      </c>
      <c r="D110" s="8">
        <v>0.16776034236804566</v>
      </c>
      <c r="E110" s="7">
        <v>14020</v>
      </c>
      <c r="F110" s="7">
        <v>11668</v>
      </c>
      <c r="G110" s="7">
        <v>4464</v>
      </c>
      <c r="H110" s="40">
        <v>8.6261200716845874</v>
      </c>
      <c r="I110" s="98">
        <v>1.6044930555555559</v>
      </c>
      <c r="J110" s="7">
        <v>4739</v>
      </c>
      <c r="K110" s="40">
        <v>8.897868748681157</v>
      </c>
      <c r="L110" s="98">
        <v>2.1196593585144545</v>
      </c>
      <c r="M110" s="7">
        <v>2219</v>
      </c>
      <c r="N110" s="40">
        <v>7.7809824245155479</v>
      </c>
      <c r="O110" s="98">
        <v>2.6103773321315908</v>
      </c>
      <c r="P110" s="7">
        <v>246</v>
      </c>
      <c r="Q110" s="40">
        <v>16.40650406504065</v>
      </c>
      <c r="R110" s="98">
        <v>3.9117219512195112</v>
      </c>
    </row>
    <row r="111" spans="2:18" s="100" customFormat="1" ht="15" customHeight="1">
      <c r="B111" s="21"/>
      <c r="C111" s="6" t="s">
        <v>2881</v>
      </c>
      <c r="D111" s="8">
        <v>0.26388050694025345</v>
      </c>
      <c r="E111" s="7">
        <v>6628</v>
      </c>
      <c r="F111" s="7">
        <v>4879</v>
      </c>
      <c r="G111" s="7">
        <v>2660</v>
      </c>
      <c r="H111" s="40">
        <v>6.7511278195488718</v>
      </c>
      <c r="I111" s="98">
        <v>1.7306823684210526</v>
      </c>
      <c r="J111" s="7">
        <v>1466</v>
      </c>
      <c r="K111" s="40">
        <v>5.7830832196452935</v>
      </c>
      <c r="L111" s="98">
        <v>1.8264229877216918</v>
      </c>
      <c r="M111" s="7">
        <v>726</v>
      </c>
      <c r="N111" s="40">
        <v>6.2314049586776861</v>
      </c>
      <c r="O111" s="98">
        <v>2.0248130853994493</v>
      </c>
      <c r="P111" s="7">
        <v>27</v>
      </c>
      <c r="Q111" s="40">
        <v>7.9629629629629628</v>
      </c>
      <c r="R111" s="98">
        <v>2.0559962962962963</v>
      </c>
    </row>
    <row r="112" spans="2:18" s="100" customFormat="1" ht="15" customHeight="1">
      <c r="B112" s="21"/>
      <c r="C112" s="6" t="s">
        <v>2882</v>
      </c>
      <c r="D112" s="8"/>
      <c r="E112" s="7">
        <v>755</v>
      </c>
      <c r="F112" s="7">
        <v>755</v>
      </c>
      <c r="G112" s="7">
        <v>318</v>
      </c>
      <c r="H112" s="40">
        <v>27.584905660377359</v>
      </c>
      <c r="I112" s="98">
        <v>1.013298742138365</v>
      </c>
      <c r="J112" s="7">
        <v>332</v>
      </c>
      <c r="K112" s="40">
        <v>30.301204819277107</v>
      </c>
      <c r="L112" s="98">
        <v>0.95822771084337366</v>
      </c>
      <c r="M112" s="7">
        <v>103</v>
      </c>
      <c r="N112" s="40">
        <v>25.679611650485437</v>
      </c>
      <c r="O112" s="98">
        <v>1.0384844660194172</v>
      </c>
      <c r="P112" s="7">
        <v>2</v>
      </c>
      <c r="Q112" s="40">
        <v>28.5</v>
      </c>
      <c r="R112" s="98">
        <v>0.93220000000000003</v>
      </c>
    </row>
    <row r="113" spans="2:18" s="100" customFormat="1" ht="15" customHeight="1">
      <c r="B113" s="18" t="s">
        <v>882</v>
      </c>
      <c r="C113" s="105" t="s">
        <v>882</v>
      </c>
      <c r="D113" s="11">
        <v>0.16739445897056954</v>
      </c>
      <c r="E113" s="10">
        <v>149539</v>
      </c>
      <c r="F113" s="10">
        <v>124507</v>
      </c>
      <c r="G113" s="10">
        <v>42249</v>
      </c>
      <c r="H113" s="43">
        <v>12.467419347203483</v>
      </c>
      <c r="I113" s="99">
        <v>1.3615081422045494</v>
      </c>
      <c r="J113" s="10">
        <v>47204</v>
      </c>
      <c r="K113" s="43">
        <v>9.3986950258452673</v>
      </c>
      <c r="L113" s="99">
        <v>1.6010458817049402</v>
      </c>
      <c r="M113" s="10">
        <v>34013</v>
      </c>
      <c r="N113" s="43">
        <v>9.2419957075235946</v>
      </c>
      <c r="O113" s="99">
        <v>1.7065533384294258</v>
      </c>
      <c r="P113" s="10">
        <v>1041</v>
      </c>
      <c r="Q113" s="43">
        <v>12.664745437079731</v>
      </c>
      <c r="R113" s="99">
        <v>2.1358946205571581</v>
      </c>
    </row>
    <row r="114" spans="2:18" s="100" customFormat="1" ht="15" customHeight="1">
      <c r="B114" s="21" t="s">
        <v>2883</v>
      </c>
      <c r="C114" s="6" t="s">
        <v>2884</v>
      </c>
      <c r="D114" s="8">
        <v>0.10276243093922652</v>
      </c>
      <c r="E114" s="7">
        <v>1810</v>
      </c>
      <c r="F114" s="7">
        <v>1624</v>
      </c>
      <c r="G114" s="7">
        <v>831</v>
      </c>
      <c r="H114" s="40">
        <v>9.8604091456077008</v>
      </c>
      <c r="I114" s="98">
        <v>1.0281895306859206</v>
      </c>
      <c r="J114" s="7">
        <v>736</v>
      </c>
      <c r="K114" s="40">
        <v>11.675271739130435</v>
      </c>
      <c r="L114" s="98">
        <v>1.1281798913043481</v>
      </c>
      <c r="M114" s="7">
        <v>56</v>
      </c>
      <c r="N114" s="40">
        <v>9.9107142857142865</v>
      </c>
      <c r="O114" s="98">
        <v>0.96370892857142854</v>
      </c>
      <c r="P114" s="7">
        <v>1</v>
      </c>
      <c r="Q114" s="40">
        <v>4</v>
      </c>
      <c r="R114" s="98">
        <v>0.88780000000000003</v>
      </c>
    </row>
    <row r="115" spans="2:18" s="100" customFormat="1" ht="15" customHeight="1">
      <c r="B115" s="21"/>
      <c r="C115" s="6" t="s">
        <v>2885</v>
      </c>
      <c r="D115" s="8">
        <v>0.17147267241984143</v>
      </c>
      <c r="E115" s="7">
        <v>14253</v>
      </c>
      <c r="F115" s="7">
        <v>11809</v>
      </c>
      <c r="G115" s="7">
        <v>2866</v>
      </c>
      <c r="H115" s="40">
        <v>6.7219120725750177</v>
      </c>
      <c r="I115" s="98">
        <v>1.450853035589672</v>
      </c>
      <c r="J115" s="7">
        <v>4602</v>
      </c>
      <c r="K115" s="40">
        <v>6.1082138200782268</v>
      </c>
      <c r="L115" s="98">
        <v>1.5584679269882658</v>
      </c>
      <c r="M115" s="7">
        <v>4252</v>
      </c>
      <c r="N115" s="40">
        <v>7.0456255879586074</v>
      </c>
      <c r="O115" s="98">
        <v>1.6410916745061146</v>
      </c>
      <c r="P115" s="7">
        <v>89</v>
      </c>
      <c r="Q115" s="40">
        <v>6.5505617977528088</v>
      </c>
      <c r="R115" s="98">
        <v>1.2968516853932581</v>
      </c>
    </row>
    <row r="116" spans="2:18" s="100" customFormat="1" ht="15" customHeight="1">
      <c r="B116" s="21"/>
      <c r="C116" s="6" t="s">
        <v>2886</v>
      </c>
      <c r="D116" s="8">
        <v>5.2302262153056313E-2</v>
      </c>
      <c r="E116" s="7">
        <v>6233</v>
      </c>
      <c r="F116" s="7">
        <v>5907</v>
      </c>
      <c r="G116" s="7">
        <v>765</v>
      </c>
      <c r="H116" s="40">
        <v>7.2065359477124185</v>
      </c>
      <c r="I116" s="98">
        <v>1.2510824836601306</v>
      </c>
      <c r="J116" s="7">
        <v>1896</v>
      </c>
      <c r="K116" s="40">
        <v>7.2969409282700424</v>
      </c>
      <c r="L116" s="98">
        <v>1.2246281118143458</v>
      </c>
      <c r="M116" s="7">
        <v>3231</v>
      </c>
      <c r="N116" s="40">
        <v>7.9767873723305476</v>
      </c>
      <c r="O116" s="98">
        <v>1.328583317858248</v>
      </c>
      <c r="P116" s="7">
        <v>15</v>
      </c>
      <c r="Q116" s="40">
        <v>13.6</v>
      </c>
      <c r="R116" s="98">
        <v>1.4771000000000001</v>
      </c>
    </row>
    <row r="117" spans="2:18" s="100" customFormat="1" ht="15" customHeight="1">
      <c r="B117" s="21"/>
      <c r="C117" s="6" t="s">
        <v>2887</v>
      </c>
      <c r="D117" s="8">
        <v>0.18286411575002179</v>
      </c>
      <c r="E117" s="7">
        <v>34419</v>
      </c>
      <c r="F117" s="7">
        <v>28125</v>
      </c>
      <c r="G117" s="7">
        <v>19449</v>
      </c>
      <c r="H117" s="40">
        <v>8.0594889197388042</v>
      </c>
      <c r="I117" s="98">
        <v>1.3381112499357293</v>
      </c>
      <c r="J117" s="7">
        <v>4439</v>
      </c>
      <c r="K117" s="40">
        <v>8.5782833971615222</v>
      </c>
      <c r="L117" s="98">
        <v>1.5383768866861907</v>
      </c>
      <c r="M117" s="7">
        <v>3875</v>
      </c>
      <c r="N117" s="40">
        <v>9.6118709677419361</v>
      </c>
      <c r="O117" s="98">
        <v>1.8323137290322578</v>
      </c>
      <c r="P117" s="7">
        <v>362</v>
      </c>
      <c r="Q117" s="40">
        <v>12.825966850828729</v>
      </c>
      <c r="R117" s="98">
        <v>1.7711991712707178</v>
      </c>
    </row>
    <row r="118" spans="2:18" s="100" customFormat="1" ht="15" customHeight="1">
      <c r="B118" s="21"/>
      <c r="C118" s="6" t="s">
        <v>2888</v>
      </c>
      <c r="D118" s="8">
        <v>0.10237248583175908</v>
      </c>
      <c r="E118" s="7">
        <v>35996</v>
      </c>
      <c r="F118" s="7">
        <v>32311</v>
      </c>
      <c r="G118" s="7">
        <v>18777</v>
      </c>
      <c r="H118" s="40">
        <v>8.0303562869467964</v>
      </c>
      <c r="I118" s="98">
        <v>1.0242081908718115</v>
      </c>
      <c r="J118" s="7">
        <v>10606</v>
      </c>
      <c r="K118" s="40">
        <v>7.1106920610974917</v>
      </c>
      <c r="L118" s="98">
        <v>1.0713659249481424</v>
      </c>
      <c r="M118" s="7">
        <v>2544</v>
      </c>
      <c r="N118" s="40">
        <v>8.0852987421383649</v>
      </c>
      <c r="O118" s="98">
        <v>1.236192885220126</v>
      </c>
      <c r="P118" s="7">
        <v>384</v>
      </c>
      <c r="Q118" s="40">
        <v>9.9557291666666661</v>
      </c>
      <c r="R118" s="98">
        <v>1.2249749999999999</v>
      </c>
    </row>
    <row r="119" spans="2:18" s="100" customFormat="1" ht="15" customHeight="1">
      <c r="B119" s="18" t="s">
        <v>2883</v>
      </c>
      <c r="C119" s="105" t="s">
        <v>2883</v>
      </c>
      <c r="D119" s="11">
        <v>0.13951958235808049</v>
      </c>
      <c r="E119" s="10">
        <v>92711</v>
      </c>
      <c r="F119" s="10">
        <v>79776</v>
      </c>
      <c r="G119" s="10">
        <v>42688</v>
      </c>
      <c r="H119" s="43">
        <v>7.9766444902548725</v>
      </c>
      <c r="I119" s="99">
        <v>1.2000124461206896</v>
      </c>
      <c r="J119" s="10">
        <v>22279</v>
      </c>
      <c r="K119" s="43">
        <v>7.3626733695408229</v>
      </c>
      <c r="L119" s="99">
        <v>1.2799527222945375</v>
      </c>
      <c r="M119" s="10">
        <v>13958</v>
      </c>
      <c r="N119" s="43">
        <v>8.1745952142140705</v>
      </c>
      <c r="O119" s="99">
        <v>1.545324014901849</v>
      </c>
      <c r="P119" s="10">
        <v>851</v>
      </c>
      <c r="Q119" s="43">
        <v>10.877790834312574</v>
      </c>
      <c r="R119" s="99">
        <v>1.4688937720329038</v>
      </c>
    </row>
    <row r="120" spans="2:18" s="100" customFormat="1" ht="15" customHeight="1">
      <c r="B120" s="21" t="s">
        <v>2889</v>
      </c>
      <c r="C120" s="6" t="s">
        <v>2890</v>
      </c>
      <c r="D120" s="8">
        <v>0.1320083061406111</v>
      </c>
      <c r="E120" s="7">
        <v>10113</v>
      </c>
      <c r="F120" s="7">
        <v>8778</v>
      </c>
      <c r="G120" s="7">
        <v>7650</v>
      </c>
      <c r="H120" s="40">
        <v>4.6226143790849674</v>
      </c>
      <c r="I120" s="98">
        <v>0.5482522091503268</v>
      </c>
      <c r="J120" s="7">
        <v>616</v>
      </c>
      <c r="K120" s="40">
        <v>4.6590909090909092</v>
      </c>
      <c r="L120" s="98">
        <v>0.57084724025974021</v>
      </c>
      <c r="M120" s="7">
        <v>479</v>
      </c>
      <c r="N120" s="40">
        <v>5.5720250521920667</v>
      </c>
      <c r="O120" s="98">
        <v>0.67314634655532357</v>
      </c>
      <c r="P120" s="7">
        <v>33</v>
      </c>
      <c r="Q120" s="40">
        <v>4.5454545454545459</v>
      </c>
      <c r="R120" s="98">
        <v>0.51523939393939411</v>
      </c>
    </row>
    <row r="121" spans="2:18" s="100" customFormat="1" ht="15" customHeight="1">
      <c r="B121" s="21"/>
      <c r="C121" s="6" t="s">
        <v>2891</v>
      </c>
      <c r="D121" s="8">
        <v>7.6604211573536724E-2</v>
      </c>
      <c r="E121" s="7">
        <v>18093</v>
      </c>
      <c r="F121" s="7">
        <v>16707</v>
      </c>
      <c r="G121" s="7">
        <v>13091</v>
      </c>
      <c r="H121" s="40">
        <v>9.0102360400275003</v>
      </c>
      <c r="I121" s="98">
        <v>1.0568195172255748</v>
      </c>
      <c r="J121" s="7">
        <v>2981</v>
      </c>
      <c r="K121" s="40">
        <v>7.5236497819523649</v>
      </c>
      <c r="L121" s="98">
        <v>1.0618167728950019</v>
      </c>
      <c r="M121" s="7">
        <v>578</v>
      </c>
      <c r="N121" s="40">
        <v>7.5294117647058822</v>
      </c>
      <c r="O121" s="98">
        <v>1.1770121107266445</v>
      </c>
      <c r="P121" s="7">
        <v>57</v>
      </c>
      <c r="Q121" s="40">
        <v>11.175438596491228</v>
      </c>
      <c r="R121" s="98">
        <v>0.98676666666666679</v>
      </c>
    </row>
    <row r="122" spans="2:18" s="100" customFormat="1" ht="15" customHeight="1">
      <c r="B122" s="21"/>
      <c r="C122" s="6" t="s">
        <v>2892</v>
      </c>
      <c r="D122" s="8">
        <v>0.11085297046133422</v>
      </c>
      <c r="E122" s="7">
        <v>15065</v>
      </c>
      <c r="F122" s="7">
        <v>13395</v>
      </c>
      <c r="G122" s="7">
        <v>11957</v>
      </c>
      <c r="H122" s="40">
        <v>8.6175462072426186</v>
      </c>
      <c r="I122" s="98">
        <v>1.0383359956510831</v>
      </c>
      <c r="J122" s="7">
        <v>738</v>
      </c>
      <c r="K122" s="40">
        <v>7.6734417344173442</v>
      </c>
      <c r="L122" s="98">
        <v>0.9904284552845527</v>
      </c>
      <c r="M122" s="7">
        <v>596</v>
      </c>
      <c r="N122" s="40">
        <v>8.651006711409396</v>
      </c>
      <c r="O122" s="98">
        <v>1.0484902684563757</v>
      </c>
      <c r="P122" s="7">
        <v>104</v>
      </c>
      <c r="Q122" s="40">
        <v>8.634615384615385</v>
      </c>
      <c r="R122" s="98">
        <v>1.0744538461538462</v>
      </c>
    </row>
    <row r="123" spans="2:18" s="100" customFormat="1" ht="15" customHeight="1">
      <c r="B123" s="21"/>
      <c r="C123" s="6" t="s">
        <v>2893</v>
      </c>
      <c r="D123" s="8">
        <v>8.5613187192543364E-2</v>
      </c>
      <c r="E123" s="7">
        <v>11587</v>
      </c>
      <c r="F123" s="7">
        <v>10595</v>
      </c>
      <c r="G123" s="7">
        <v>5632</v>
      </c>
      <c r="H123" s="40">
        <v>8.469282670454545</v>
      </c>
      <c r="I123" s="98">
        <v>0.99300388849431809</v>
      </c>
      <c r="J123" s="7">
        <v>4704</v>
      </c>
      <c r="K123" s="40">
        <v>8.4812925170068034</v>
      </c>
      <c r="L123" s="98">
        <v>1.0124992772108838</v>
      </c>
      <c r="M123" s="7">
        <v>206</v>
      </c>
      <c r="N123" s="40">
        <v>9.0048543689320386</v>
      </c>
      <c r="O123" s="98">
        <v>1.0982480582524274</v>
      </c>
      <c r="P123" s="7">
        <v>53</v>
      </c>
      <c r="Q123" s="40">
        <v>7.1132075471698117</v>
      </c>
      <c r="R123" s="98">
        <v>0.78175094339622664</v>
      </c>
    </row>
    <row r="124" spans="2:18" s="100" customFormat="1" ht="15" customHeight="1">
      <c r="B124" s="21"/>
      <c r="C124" s="6" t="s">
        <v>2894</v>
      </c>
      <c r="D124" s="8">
        <v>3.739445114595899E-2</v>
      </c>
      <c r="E124" s="7">
        <v>1658</v>
      </c>
      <c r="F124" s="7">
        <v>1596</v>
      </c>
      <c r="G124" s="7">
        <v>1449</v>
      </c>
      <c r="H124" s="40">
        <v>14.880607315389923</v>
      </c>
      <c r="I124" s="98">
        <v>0.84876004140786765</v>
      </c>
      <c r="J124" s="7">
        <v>83</v>
      </c>
      <c r="K124" s="40">
        <v>15.91566265060241</v>
      </c>
      <c r="L124" s="98">
        <v>0.78528192771084349</v>
      </c>
      <c r="M124" s="7">
        <v>54</v>
      </c>
      <c r="N124" s="40">
        <v>11.555555555555555</v>
      </c>
      <c r="O124" s="98">
        <v>0.81446666666666656</v>
      </c>
      <c r="P124" s="7">
        <v>10</v>
      </c>
      <c r="Q124" s="40">
        <v>20.3</v>
      </c>
      <c r="R124" s="98">
        <v>0.88508000000000009</v>
      </c>
    </row>
    <row r="125" spans="2:18" s="100" customFormat="1" ht="15" customHeight="1">
      <c r="B125" s="21"/>
      <c r="C125" s="6" t="s">
        <v>2895</v>
      </c>
      <c r="D125" s="8">
        <v>0.14231443600233781</v>
      </c>
      <c r="E125" s="7">
        <v>6844</v>
      </c>
      <c r="F125" s="7">
        <v>5870</v>
      </c>
      <c r="G125" s="7">
        <v>4326</v>
      </c>
      <c r="H125" s="40">
        <v>6.7778548312528892</v>
      </c>
      <c r="I125" s="98">
        <v>0.99080617198335641</v>
      </c>
      <c r="J125" s="7">
        <v>1445</v>
      </c>
      <c r="K125" s="40">
        <v>6.4899653979238758</v>
      </c>
      <c r="L125" s="98">
        <v>1.0154955709342564</v>
      </c>
      <c r="M125" s="7">
        <v>85</v>
      </c>
      <c r="N125" s="40">
        <v>6.2941176470588234</v>
      </c>
      <c r="O125" s="98">
        <v>0.90039647058823546</v>
      </c>
      <c r="P125" s="7">
        <v>14</v>
      </c>
      <c r="Q125" s="40">
        <v>6.5</v>
      </c>
      <c r="R125" s="98">
        <v>0.7928142857142858</v>
      </c>
    </row>
    <row r="126" spans="2:18" s="100" customFormat="1" ht="15" customHeight="1">
      <c r="B126" s="21"/>
      <c r="C126" s="6" t="s">
        <v>2896</v>
      </c>
      <c r="D126" s="8">
        <v>9.9601593625498006E-3</v>
      </c>
      <c r="E126" s="7">
        <v>502</v>
      </c>
      <c r="F126" s="7">
        <v>497</v>
      </c>
      <c r="G126" s="7">
        <v>436</v>
      </c>
      <c r="H126" s="40">
        <v>22.080275229357799</v>
      </c>
      <c r="I126" s="98">
        <v>1.0039071100917432</v>
      </c>
      <c r="J126" s="7">
        <v>36</v>
      </c>
      <c r="K126" s="40">
        <v>22.583333333333332</v>
      </c>
      <c r="L126" s="98">
        <v>1.0896861111111109</v>
      </c>
      <c r="M126" s="7">
        <v>20</v>
      </c>
      <c r="N126" s="40">
        <v>22.55</v>
      </c>
      <c r="O126" s="98">
        <v>0.94788500000000009</v>
      </c>
      <c r="P126" s="7">
        <v>5</v>
      </c>
      <c r="Q126" s="40">
        <v>47.4</v>
      </c>
      <c r="R126" s="98">
        <v>0.99953999999999998</v>
      </c>
    </row>
    <row r="127" spans="2:18" s="100" customFormat="1" ht="15" customHeight="1">
      <c r="B127" s="21"/>
      <c r="C127" s="6" t="s">
        <v>2897</v>
      </c>
      <c r="D127" s="8">
        <v>0.13279415601356639</v>
      </c>
      <c r="E127" s="7">
        <v>3833</v>
      </c>
      <c r="F127" s="7">
        <v>3324</v>
      </c>
      <c r="G127" s="7">
        <v>2766</v>
      </c>
      <c r="H127" s="40">
        <v>6.8900939985538683</v>
      </c>
      <c r="I127" s="98">
        <v>0.83313080260303707</v>
      </c>
      <c r="J127" s="7">
        <v>77</v>
      </c>
      <c r="K127" s="40">
        <v>5.9090909090909092</v>
      </c>
      <c r="L127" s="98">
        <v>0.78871428571428559</v>
      </c>
      <c r="M127" s="7">
        <v>462</v>
      </c>
      <c r="N127" s="40">
        <v>4.7662337662337659</v>
      </c>
      <c r="O127" s="98">
        <v>0.6141376623376622</v>
      </c>
      <c r="P127" s="7">
        <v>19</v>
      </c>
      <c r="Q127" s="40">
        <v>4.7894736842105265</v>
      </c>
      <c r="R127" s="98">
        <v>0.77325789473684214</v>
      </c>
    </row>
    <row r="128" spans="2:18" s="100" customFormat="1" ht="15" customHeight="1">
      <c r="B128" s="21"/>
      <c r="C128" s="6" t="s">
        <v>2898</v>
      </c>
      <c r="D128" s="8">
        <v>0.18890593047034765</v>
      </c>
      <c r="E128" s="7">
        <v>3912</v>
      </c>
      <c r="F128" s="7">
        <v>3173</v>
      </c>
      <c r="G128" s="7">
        <v>2877</v>
      </c>
      <c r="H128" s="40">
        <v>9.3041362530413618</v>
      </c>
      <c r="I128" s="98">
        <v>1.2022508515815085</v>
      </c>
      <c r="J128" s="7">
        <v>254</v>
      </c>
      <c r="K128" s="40">
        <v>7.1653543307086611</v>
      </c>
      <c r="L128" s="98">
        <v>1.3547062992125987</v>
      </c>
      <c r="M128" s="7">
        <v>30</v>
      </c>
      <c r="N128" s="40">
        <v>7.2333333333333334</v>
      </c>
      <c r="O128" s="98">
        <v>0.98798666666666668</v>
      </c>
      <c r="P128" s="7">
        <v>12</v>
      </c>
      <c r="Q128" s="40">
        <v>6.583333333333333</v>
      </c>
      <c r="R128" s="98">
        <v>0.76341666666666674</v>
      </c>
    </row>
    <row r="129" spans="2:18" s="100" customFormat="1" ht="15" customHeight="1">
      <c r="B129" s="21"/>
      <c r="C129" s="6" t="s">
        <v>2899</v>
      </c>
      <c r="D129" s="8">
        <v>2.5188916876574307E-3</v>
      </c>
      <c r="E129" s="7">
        <v>397</v>
      </c>
      <c r="F129" s="7">
        <v>396</v>
      </c>
      <c r="G129" s="7">
        <v>307</v>
      </c>
      <c r="H129" s="40">
        <v>32.537459283387619</v>
      </c>
      <c r="I129" s="98">
        <v>0.92302084690553743</v>
      </c>
      <c r="J129" s="7">
        <v>70</v>
      </c>
      <c r="K129" s="40">
        <v>30.842857142857142</v>
      </c>
      <c r="L129" s="98">
        <v>0.9189628571428573</v>
      </c>
      <c r="M129" s="7">
        <v>18</v>
      </c>
      <c r="N129" s="40">
        <v>28.888888888888889</v>
      </c>
      <c r="O129" s="98">
        <v>0.81316111111111111</v>
      </c>
      <c r="P129" s="7">
        <v>1</v>
      </c>
      <c r="Q129" s="40">
        <v>53</v>
      </c>
      <c r="R129" s="98">
        <v>0.93220000000000003</v>
      </c>
    </row>
    <row r="130" spans="2:18" s="100" customFormat="1" ht="15" customHeight="1">
      <c r="B130" s="21"/>
      <c r="C130" s="6" t="s">
        <v>2900</v>
      </c>
      <c r="D130" s="8">
        <v>0.10008228759514504</v>
      </c>
      <c r="E130" s="7">
        <v>9722</v>
      </c>
      <c r="F130" s="7">
        <v>8749</v>
      </c>
      <c r="G130" s="7">
        <v>6879</v>
      </c>
      <c r="H130" s="40">
        <v>7.521442070068324</v>
      </c>
      <c r="I130" s="98">
        <v>1.0315374618403839</v>
      </c>
      <c r="J130" s="7">
        <v>1736</v>
      </c>
      <c r="K130" s="40">
        <v>6.064516129032258</v>
      </c>
      <c r="L130" s="98">
        <v>0.90868127880184346</v>
      </c>
      <c r="M130" s="7">
        <v>98</v>
      </c>
      <c r="N130" s="40">
        <v>8.0816326530612237</v>
      </c>
      <c r="O130" s="98">
        <v>1.2481897959183677</v>
      </c>
      <c r="P130" s="7">
        <v>36</v>
      </c>
      <c r="Q130" s="40">
        <v>5.25</v>
      </c>
      <c r="R130" s="98">
        <v>0.68417500000000009</v>
      </c>
    </row>
    <row r="131" spans="2:18" s="100" customFormat="1" ht="15" customHeight="1">
      <c r="B131" s="21"/>
      <c r="C131" s="6" t="s">
        <v>2901</v>
      </c>
      <c r="D131" s="8">
        <v>1.9249278152069298E-3</v>
      </c>
      <c r="E131" s="7">
        <v>1039</v>
      </c>
      <c r="F131" s="7">
        <v>1037</v>
      </c>
      <c r="G131" s="7">
        <v>916</v>
      </c>
      <c r="H131" s="40">
        <v>20.30240174672489</v>
      </c>
      <c r="I131" s="98">
        <v>0.95678700873362454</v>
      </c>
      <c r="J131" s="7">
        <v>104</v>
      </c>
      <c r="K131" s="40">
        <v>19.21153846153846</v>
      </c>
      <c r="L131" s="98">
        <v>0.86486442307692302</v>
      </c>
      <c r="M131" s="7">
        <v>12</v>
      </c>
      <c r="N131" s="40">
        <v>28</v>
      </c>
      <c r="O131" s="98">
        <v>0.90855833333333347</v>
      </c>
      <c r="P131" s="7">
        <v>5</v>
      </c>
      <c r="Q131" s="40">
        <v>18.2</v>
      </c>
      <c r="R131" s="98">
        <v>0.95938000000000001</v>
      </c>
    </row>
    <row r="132" spans="2:18" s="100" customFormat="1" ht="15" customHeight="1">
      <c r="B132" s="21"/>
      <c r="C132" s="6" t="s">
        <v>2902</v>
      </c>
      <c r="D132" s="8">
        <v>0.14807403701850924</v>
      </c>
      <c r="E132" s="7">
        <v>1999</v>
      </c>
      <c r="F132" s="7">
        <v>1703</v>
      </c>
      <c r="G132" s="7">
        <v>1516</v>
      </c>
      <c r="H132" s="40">
        <v>13.029023746701847</v>
      </c>
      <c r="I132" s="98">
        <v>1.1066295514511875</v>
      </c>
      <c r="J132" s="7">
        <v>128</v>
      </c>
      <c r="K132" s="40">
        <v>11.6171875</v>
      </c>
      <c r="L132" s="98">
        <v>1.1320398437500003</v>
      </c>
      <c r="M132" s="7">
        <v>25</v>
      </c>
      <c r="N132" s="40">
        <v>12.96</v>
      </c>
      <c r="O132" s="98">
        <v>1.3749199999999999</v>
      </c>
      <c r="P132" s="7">
        <v>34</v>
      </c>
      <c r="Q132" s="40">
        <v>13.294117647058824</v>
      </c>
      <c r="R132" s="98">
        <v>0.94230000000000014</v>
      </c>
    </row>
    <row r="133" spans="2:18" s="100" customFormat="1" ht="15" customHeight="1">
      <c r="B133" s="21"/>
      <c r="C133" s="6" t="s">
        <v>2903</v>
      </c>
      <c r="D133" s="8">
        <v>0.13433789954337899</v>
      </c>
      <c r="E133" s="7">
        <v>10950</v>
      </c>
      <c r="F133" s="7">
        <v>9479</v>
      </c>
      <c r="G133" s="7">
        <v>8482</v>
      </c>
      <c r="H133" s="40">
        <v>8.2097382692761141</v>
      </c>
      <c r="I133" s="98">
        <v>1.069202475831172</v>
      </c>
      <c r="J133" s="7">
        <v>815</v>
      </c>
      <c r="K133" s="40">
        <v>7.0453987730061352</v>
      </c>
      <c r="L133" s="98">
        <v>1.0647092024539881</v>
      </c>
      <c r="M133" s="7">
        <v>130</v>
      </c>
      <c r="N133" s="40">
        <v>5.7230769230769232</v>
      </c>
      <c r="O133" s="98">
        <v>0.91468769230769209</v>
      </c>
      <c r="P133" s="7">
        <v>52</v>
      </c>
      <c r="Q133" s="40">
        <v>5.7884615384615383</v>
      </c>
      <c r="R133" s="98">
        <v>1.0175596153846154</v>
      </c>
    </row>
    <row r="134" spans="2:18" s="100" customFormat="1" ht="15" customHeight="1">
      <c r="B134" s="21"/>
      <c r="C134" s="6" t="s">
        <v>2904</v>
      </c>
      <c r="D134" s="8">
        <v>0.14405204460966542</v>
      </c>
      <c r="E134" s="7">
        <v>2152</v>
      </c>
      <c r="F134" s="7">
        <v>1842</v>
      </c>
      <c r="G134" s="7">
        <v>1586</v>
      </c>
      <c r="H134" s="40">
        <v>7.9445145018915513</v>
      </c>
      <c r="I134" s="98">
        <v>0.87536576292559898</v>
      </c>
      <c r="J134" s="7">
        <v>221</v>
      </c>
      <c r="K134" s="40">
        <v>5.0361990950226243</v>
      </c>
      <c r="L134" s="98">
        <v>0.65133981900452476</v>
      </c>
      <c r="M134" s="7">
        <v>24</v>
      </c>
      <c r="N134" s="40">
        <v>7.458333333333333</v>
      </c>
      <c r="O134" s="98">
        <v>0.77914166666666673</v>
      </c>
      <c r="P134" s="7">
        <v>11</v>
      </c>
      <c r="Q134" s="40">
        <v>6.0909090909090908</v>
      </c>
      <c r="R134" s="98">
        <v>0.99308181818181829</v>
      </c>
    </row>
    <row r="135" spans="2:18" s="100" customFormat="1" ht="15" customHeight="1">
      <c r="B135" s="21"/>
      <c r="C135" s="6" t="s">
        <v>2905</v>
      </c>
      <c r="D135" s="8">
        <v>1.3333333333333334E-2</v>
      </c>
      <c r="E135" s="7">
        <v>750</v>
      </c>
      <c r="F135" s="7">
        <v>740</v>
      </c>
      <c r="G135" s="7">
        <v>677</v>
      </c>
      <c r="H135" s="40">
        <v>13.639586410635156</v>
      </c>
      <c r="I135" s="98">
        <v>0.85712156573116693</v>
      </c>
      <c r="J135" s="7">
        <v>52</v>
      </c>
      <c r="K135" s="40">
        <v>15.384615384615385</v>
      </c>
      <c r="L135" s="98">
        <v>0.71940384615384623</v>
      </c>
      <c r="M135" s="7">
        <v>9</v>
      </c>
      <c r="N135" s="40">
        <v>9.2222222222222214</v>
      </c>
      <c r="O135" s="98">
        <v>1.0099444444444443</v>
      </c>
      <c r="P135" s="7">
        <v>2</v>
      </c>
      <c r="Q135" s="40">
        <v>9.5</v>
      </c>
      <c r="R135" s="98">
        <v>1.3387000000000002</v>
      </c>
    </row>
    <row r="136" spans="2:18" s="100" customFormat="1" ht="15" customHeight="1">
      <c r="B136" s="21"/>
      <c r="C136" s="6" t="s">
        <v>2906</v>
      </c>
      <c r="D136" s="8">
        <v>7.7737988660101467E-2</v>
      </c>
      <c r="E136" s="7">
        <v>6702</v>
      </c>
      <c r="F136" s="7">
        <v>6181</v>
      </c>
      <c r="G136" s="7">
        <v>5251</v>
      </c>
      <c r="H136" s="40">
        <v>7.708436488287945</v>
      </c>
      <c r="I136" s="98">
        <v>0.85171592077699487</v>
      </c>
      <c r="J136" s="7">
        <v>684</v>
      </c>
      <c r="K136" s="40">
        <v>5.5921052631578947</v>
      </c>
      <c r="L136" s="98">
        <v>0.81712222222222231</v>
      </c>
      <c r="M136" s="7">
        <v>133</v>
      </c>
      <c r="N136" s="40">
        <v>8.518796992481203</v>
      </c>
      <c r="O136" s="98">
        <v>1.0346187969924814</v>
      </c>
      <c r="P136" s="7">
        <v>113</v>
      </c>
      <c r="Q136" s="40">
        <v>5.6725663716814161</v>
      </c>
      <c r="R136" s="98">
        <v>0.7864309734513274</v>
      </c>
    </row>
    <row r="137" spans="2:18" s="100" customFormat="1" ht="15" customHeight="1">
      <c r="B137" s="21"/>
      <c r="C137" s="6" t="s">
        <v>2907</v>
      </c>
      <c r="D137" s="8">
        <v>0.14634146341463414</v>
      </c>
      <c r="E137" s="7">
        <v>11931</v>
      </c>
      <c r="F137" s="7">
        <v>10185</v>
      </c>
      <c r="G137" s="7">
        <v>5796</v>
      </c>
      <c r="H137" s="40">
        <v>4.1368184955141478</v>
      </c>
      <c r="I137" s="98">
        <v>0.61509368530020703</v>
      </c>
      <c r="J137" s="7">
        <v>3614</v>
      </c>
      <c r="K137" s="40">
        <v>4.5932484781405645</v>
      </c>
      <c r="L137" s="98">
        <v>0.7279688157166575</v>
      </c>
      <c r="M137" s="7">
        <v>693</v>
      </c>
      <c r="N137" s="40">
        <v>5.6103896103896105</v>
      </c>
      <c r="O137" s="98">
        <v>1.084778787878788</v>
      </c>
      <c r="P137" s="7">
        <v>82</v>
      </c>
      <c r="Q137" s="40">
        <v>10.280487804878049</v>
      </c>
      <c r="R137" s="98">
        <v>0.88580609756097539</v>
      </c>
    </row>
    <row r="138" spans="2:18" s="100" customFormat="1" ht="15" customHeight="1">
      <c r="B138" s="21"/>
      <c r="C138" s="6" t="s">
        <v>2908</v>
      </c>
      <c r="D138" s="8">
        <v>4.9178063268407242E-2</v>
      </c>
      <c r="E138" s="7">
        <v>7239</v>
      </c>
      <c r="F138" s="7">
        <v>6883</v>
      </c>
      <c r="G138" s="7">
        <v>4679</v>
      </c>
      <c r="H138" s="40">
        <v>4.4302201325069461</v>
      </c>
      <c r="I138" s="98">
        <v>0.53663703782859595</v>
      </c>
      <c r="J138" s="7">
        <v>1936</v>
      </c>
      <c r="K138" s="40">
        <v>4.2902892561983474</v>
      </c>
      <c r="L138" s="98">
        <v>0.55499721074380159</v>
      </c>
      <c r="M138" s="7">
        <v>185</v>
      </c>
      <c r="N138" s="40">
        <v>4.3297297297297295</v>
      </c>
      <c r="O138" s="98">
        <v>0.57616054054054056</v>
      </c>
      <c r="P138" s="7">
        <v>83</v>
      </c>
      <c r="Q138" s="40">
        <v>5.6987951807228914</v>
      </c>
      <c r="R138" s="98">
        <v>0.70224819277108452</v>
      </c>
    </row>
    <row r="139" spans="2:18" s="100" customFormat="1" ht="15" customHeight="1">
      <c r="B139" s="21"/>
      <c r="C139" s="6" t="s">
        <v>2909</v>
      </c>
      <c r="D139" s="8">
        <v>0.17510319356941126</v>
      </c>
      <c r="E139" s="7">
        <v>9206</v>
      </c>
      <c r="F139" s="7">
        <v>7594</v>
      </c>
      <c r="G139" s="7">
        <v>6078</v>
      </c>
      <c r="H139" s="40">
        <v>10.161730832510694</v>
      </c>
      <c r="I139" s="98">
        <v>1.1579904080289571</v>
      </c>
      <c r="J139" s="7">
        <v>1249</v>
      </c>
      <c r="K139" s="40">
        <v>7.4459567654123298</v>
      </c>
      <c r="L139" s="98">
        <v>1.2063044035228181</v>
      </c>
      <c r="M139" s="7">
        <v>196</v>
      </c>
      <c r="N139" s="40">
        <v>9.5510204081632661</v>
      </c>
      <c r="O139" s="98">
        <v>1.291882142857143</v>
      </c>
      <c r="P139" s="7">
        <v>71</v>
      </c>
      <c r="Q139" s="40">
        <v>7.23943661971831</v>
      </c>
      <c r="R139" s="98">
        <v>0.95329999999999993</v>
      </c>
    </row>
    <row r="140" spans="2:18" s="100" customFormat="1" ht="15" customHeight="1">
      <c r="B140" s="21"/>
      <c r="C140" s="6" t="s">
        <v>2910</v>
      </c>
      <c r="D140" s="8">
        <v>0.10146260693588446</v>
      </c>
      <c r="E140" s="7">
        <v>10871</v>
      </c>
      <c r="F140" s="7">
        <v>9768</v>
      </c>
      <c r="G140" s="7">
        <v>6545</v>
      </c>
      <c r="H140" s="40">
        <v>10.311688311688311</v>
      </c>
      <c r="I140" s="98">
        <v>1.0147849350649352</v>
      </c>
      <c r="J140" s="7">
        <v>2918</v>
      </c>
      <c r="K140" s="40">
        <v>9.080877313228239</v>
      </c>
      <c r="L140" s="98">
        <v>0.98346662097326909</v>
      </c>
      <c r="M140" s="7">
        <v>204</v>
      </c>
      <c r="N140" s="40">
        <v>12.137254901960784</v>
      </c>
      <c r="O140" s="98">
        <v>1.1691382352941175</v>
      </c>
      <c r="P140" s="7">
        <v>101</v>
      </c>
      <c r="Q140" s="40">
        <v>7.1980198019801982</v>
      </c>
      <c r="R140" s="98">
        <v>0.79062871287128711</v>
      </c>
    </row>
    <row r="141" spans="2:18" s="100" customFormat="1" ht="15" customHeight="1">
      <c r="B141" s="21"/>
      <c r="C141" s="6" t="s">
        <v>2911</v>
      </c>
      <c r="D141" s="8">
        <v>8.1950052340361901E-2</v>
      </c>
      <c r="E141" s="7">
        <v>13374</v>
      </c>
      <c r="F141" s="7">
        <v>12278</v>
      </c>
      <c r="G141" s="7">
        <v>10409</v>
      </c>
      <c r="H141" s="40">
        <v>7.4376020751272938</v>
      </c>
      <c r="I141" s="98">
        <v>1.0996027380151789</v>
      </c>
      <c r="J141" s="7">
        <v>1629</v>
      </c>
      <c r="K141" s="40">
        <v>6.0601596071209327</v>
      </c>
      <c r="L141" s="98">
        <v>0.96789840392879078</v>
      </c>
      <c r="M141" s="7">
        <v>194</v>
      </c>
      <c r="N141" s="40">
        <v>7.8814432989690726</v>
      </c>
      <c r="O141" s="98">
        <v>1.0946778350515465</v>
      </c>
      <c r="P141" s="7">
        <v>46</v>
      </c>
      <c r="Q141" s="40">
        <v>6.4782608695652177</v>
      </c>
      <c r="R141" s="98">
        <v>0.9601195652173915</v>
      </c>
    </row>
    <row r="142" spans="2:18" s="100" customFormat="1" ht="15" customHeight="1">
      <c r="B142" s="21"/>
      <c r="C142" s="6" t="s">
        <v>2912</v>
      </c>
      <c r="D142" s="8">
        <v>0.14879621942652788</v>
      </c>
      <c r="E142" s="7">
        <v>15659</v>
      </c>
      <c r="F142" s="7">
        <v>13329</v>
      </c>
      <c r="G142" s="7">
        <v>11390</v>
      </c>
      <c r="H142" s="40">
        <v>6.862774363476734</v>
      </c>
      <c r="I142" s="98">
        <v>1.0633432133450396</v>
      </c>
      <c r="J142" s="7">
        <v>1600</v>
      </c>
      <c r="K142" s="40">
        <v>5.4812500000000002</v>
      </c>
      <c r="L142" s="98">
        <v>0.95870187500000015</v>
      </c>
      <c r="M142" s="7">
        <v>196</v>
      </c>
      <c r="N142" s="40">
        <v>7.3163265306122449</v>
      </c>
      <c r="O142" s="98">
        <v>1.1355668367346941</v>
      </c>
      <c r="P142" s="7">
        <v>143</v>
      </c>
      <c r="Q142" s="40">
        <v>6.1818181818181817</v>
      </c>
      <c r="R142" s="98">
        <v>0.87344965034965039</v>
      </c>
    </row>
    <row r="143" spans="2:18" s="100" customFormat="1" ht="15" customHeight="1">
      <c r="B143" s="21"/>
      <c r="C143" s="6" t="s">
        <v>2913</v>
      </c>
      <c r="D143" s="8">
        <v>0.1027758660243175</v>
      </c>
      <c r="E143" s="7">
        <v>8718</v>
      </c>
      <c r="F143" s="7">
        <v>7822</v>
      </c>
      <c r="G143" s="7">
        <v>6020</v>
      </c>
      <c r="H143" s="40">
        <v>5.391694352159468</v>
      </c>
      <c r="I143" s="98">
        <v>0.72679295681063139</v>
      </c>
      <c r="J143" s="7">
        <v>1697</v>
      </c>
      <c r="K143" s="40">
        <v>4.6641131408367711</v>
      </c>
      <c r="L143" s="98">
        <v>0.65318768414849748</v>
      </c>
      <c r="M143" s="7">
        <v>76</v>
      </c>
      <c r="N143" s="40">
        <v>7.3026315789473681</v>
      </c>
      <c r="O143" s="98">
        <v>0.96026710526315784</v>
      </c>
      <c r="P143" s="7">
        <v>29</v>
      </c>
      <c r="Q143" s="40">
        <v>6.1379310344827589</v>
      </c>
      <c r="R143" s="98">
        <v>0.67483103448275872</v>
      </c>
    </row>
    <row r="144" spans="2:18" s="100" customFormat="1" ht="15" customHeight="1">
      <c r="B144" s="21"/>
      <c r="C144" s="6" t="s">
        <v>2914</v>
      </c>
      <c r="D144" s="8">
        <v>0.12839506172839507</v>
      </c>
      <c r="E144" s="7">
        <v>5265</v>
      </c>
      <c r="F144" s="7">
        <v>4589</v>
      </c>
      <c r="G144" s="7">
        <v>4078</v>
      </c>
      <c r="H144" s="40">
        <v>6.9590485532123587</v>
      </c>
      <c r="I144" s="98">
        <v>0.90752768513977444</v>
      </c>
      <c r="J144" s="7">
        <v>348</v>
      </c>
      <c r="K144" s="40">
        <v>5.9367816091954024</v>
      </c>
      <c r="L144" s="98">
        <v>0.99271982758620692</v>
      </c>
      <c r="M144" s="7">
        <v>84</v>
      </c>
      <c r="N144" s="40">
        <v>6.833333333333333</v>
      </c>
      <c r="O144" s="98">
        <v>1.0711702380952381</v>
      </c>
      <c r="P144" s="7">
        <v>79</v>
      </c>
      <c r="Q144" s="40">
        <v>5.6455696202531644</v>
      </c>
      <c r="R144" s="98">
        <v>0.79412784810126591</v>
      </c>
    </row>
    <row r="145" spans="2:18" s="100" customFormat="1" ht="15" customHeight="1">
      <c r="B145" s="21"/>
      <c r="C145" s="6" t="s">
        <v>2915</v>
      </c>
      <c r="D145" s="8">
        <v>8.521369790284046E-2</v>
      </c>
      <c r="E145" s="7">
        <v>11301</v>
      </c>
      <c r="F145" s="7">
        <v>10338</v>
      </c>
      <c r="G145" s="7">
        <v>7301</v>
      </c>
      <c r="H145" s="40">
        <v>7.8085193809067253</v>
      </c>
      <c r="I145" s="98">
        <v>1.002498753595398</v>
      </c>
      <c r="J145" s="7">
        <v>2645</v>
      </c>
      <c r="K145" s="40">
        <v>6.66351606805293</v>
      </c>
      <c r="L145" s="98">
        <v>0.94186850661625732</v>
      </c>
      <c r="M145" s="7">
        <v>223</v>
      </c>
      <c r="N145" s="40">
        <v>7.0896860986547088</v>
      </c>
      <c r="O145" s="98">
        <v>1.0634233183856501</v>
      </c>
      <c r="P145" s="7">
        <v>169</v>
      </c>
      <c r="Q145" s="40">
        <v>5.224852071005917</v>
      </c>
      <c r="R145" s="98">
        <v>0.81315384615384612</v>
      </c>
    </row>
    <row r="146" spans="2:18" s="100" customFormat="1" ht="15" customHeight="1">
      <c r="B146" s="21"/>
      <c r="C146" s="6" t="s">
        <v>2916</v>
      </c>
      <c r="D146" s="8">
        <v>3.4387014096539943E-2</v>
      </c>
      <c r="E146" s="7">
        <v>9364</v>
      </c>
      <c r="F146" s="7">
        <v>9042</v>
      </c>
      <c r="G146" s="7">
        <v>7881</v>
      </c>
      <c r="H146" s="40">
        <v>8.092881614008375</v>
      </c>
      <c r="I146" s="98">
        <v>1.0428310493592183</v>
      </c>
      <c r="J146" s="7">
        <v>909</v>
      </c>
      <c r="K146" s="40">
        <v>7.7062706270627066</v>
      </c>
      <c r="L146" s="98">
        <v>1.1341948294829483</v>
      </c>
      <c r="M146" s="7">
        <v>174</v>
      </c>
      <c r="N146" s="40">
        <v>9.3390804597701145</v>
      </c>
      <c r="O146" s="98">
        <v>1.1644275862068967</v>
      </c>
      <c r="P146" s="7">
        <v>78</v>
      </c>
      <c r="Q146" s="40">
        <v>6.6282051282051286</v>
      </c>
      <c r="R146" s="98">
        <v>0.99941538461538471</v>
      </c>
    </row>
    <row r="147" spans="2:18" s="100" customFormat="1" ht="15" customHeight="1">
      <c r="B147" s="21"/>
      <c r="C147" s="6" t="s">
        <v>2917</v>
      </c>
      <c r="D147" s="8">
        <v>0.1140625</v>
      </c>
      <c r="E147" s="7">
        <v>14720</v>
      </c>
      <c r="F147" s="7">
        <v>13041</v>
      </c>
      <c r="G147" s="7">
        <v>11534</v>
      </c>
      <c r="H147" s="40">
        <v>8.1124501473903248</v>
      </c>
      <c r="I147" s="98">
        <v>0.99880356337783949</v>
      </c>
      <c r="J147" s="7">
        <v>758</v>
      </c>
      <c r="K147" s="40">
        <v>6.8799472295514512</v>
      </c>
      <c r="L147" s="98">
        <v>1.0244321899736146</v>
      </c>
      <c r="M147" s="7">
        <v>646</v>
      </c>
      <c r="N147" s="40">
        <v>7.2786377708978325</v>
      </c>
      <c r="O147" s="98">
        <v>0.95728297213622315</v>
      </c>
      <c r="P147" s="7">
        <v>103</v>
      </c>
      <c r="Q147" s="40">
        <v>8.0097087378640772</v>
      </c>
      <c r="R147" s="98">
        <v>0.92569514563106803</v>
      </c>
    </row>
    <row r="148" spans="2:18" s="100" customFormat="1" ht="15" customHeight="1">
      <c r="B148" s="21"/>
      <c r="C148" s="6" t="s">
        <v>2918</v>
      </c>
      <c r="D148" s="8">
        <v>0.18737988468930172</v>
      </c>
      <c r="E148" s="7">
        <v>3122</v>
      </c>
      <c r="F148" s="7">
        <v>2537</v>
      </c>
      <c r="G148" s="7">
        <v>2165</v>
      </c>
      <c r="H148" s="40">
        <v>12.441108545034641</v>
      </c>
      <c r="I148" s="98">
        <v>1.2000212009237876</v>
      </c>
      <c r="J148" s="7">
        <v>237</v>
      </c>
      <c r="K148" s="40">
        <v>12.455696202531646</v>
      </c>
      <c r="L148" s="98">
        <v>1.6638472573839662</v>
      </c>
      <c r="M148" s="7">
        <v>125</v>
      </c>
      <c r="N148" s="40">
        <v>14.928000000000001</v>
      </c>
      <c r="O148" s="98">
        <v>1.5562480000000001</v>
      </c>
      <c r="P148" s="7">
        <v>10</v>
      </c>
      <c r="Q148" s="40">
        <v>6.6</v>
      </c>
      <c r="R148" s="98">
        <v>1.3329800000000001</v>
      </c>
    </row>
    <row r="149" spans="2:18" s="100" customFormat="1" ht="15" customHeight="1">
      <c r="B149" s="21"/>
      <c r="C149" s="6" t="s">
        <v>2919</v>
      </c>
      <c r="D149" s="8">
        <v>0.2910189982728843</v>
      </c>
      <c r="E149" s="7">
        <v>1158</v>
      </c>
      <c r="F149" s="7">
        <v>821</v>
      </c>
      <c r="G149" s="7">
        <v>698</v>
      </c>
      <c r="H149" s="40">
        <v>9.4670487106017198</v>
      </c>
      <c r="I149" s="98">
        <v>0.93184226361031508</v>
      </c>
      <c r="J149" s="7">
        <v>115</v>
      </c>
      <c r="K149" s="40">
        <v>9.9217391304347817</v>
      </c>
      <c r="L149" s="98">
        <v>0.90490521739130447</v>
      </c>
      <c r="M149" s="7">
        <v>7</v>
      </c>
      <c r="N149" s="40">
        <v>13.285714285714286</v>
      </c>
      <c r="O149" s="98">
        <v>1.005957142857143</v>
      </c>
      <c r="P149" s="7">
        <v>1</v>
      </c>
      <c r="Q149" s="40">
        <v>5</v>
      </c>
      <c r="R149" s="98">
        <v>0.76550000000000007</v>
      </c>
    </row>
    <row r="150" spans="2:18" s="100" customFormat="1" ht="15" customHeight="1">
      <c r="B150" s="21"/>
      <c r="C150" s="6" t="s">
        <v>2920</v>
      </c>
      <c r="D150" s="8">
        <v>7.5857766687461012E-2</v>
      </c>
      <c r="E150" s="7">
        <v>16030</v>
      </c>
      <c r="F150" s="7">
        <v>14814</v>
      </c>
      <c r="G150" s="7">
        <v>10510</v>
      </c>
      <c r="H150" s="40">
        <v>7.9089438629876305</v>
      </c>
      <c r="I150" s="98">
        <v>1.0590379257849667</v>
      </c>
      <c r="J150" s="7">
        <v>3892</v>
      </c>
      <c r="K150" s="40">
        <v>7.2602774922918805</v>
      </c>
      <c r="L150" s="98">
        <v>0.97577751798561152</v>
      </c>
      <c r="M150" s="7">
        <v>283</v>
      </c>
      <c r="N150" s="40">
        <v>8.2685512367491167</v>
      </c>
      <c r="O150" s="98">
        <v>1.1609985865724384</v>
      </c>
      <c r="P150" s="7">
        <v>129</v>
      </c>
      <c r="Q150" s="40">
        <v>7.0465116279069768</v>
      </c>
      <c r="R150" s="98">
        <v>0.93810310077519388</v>
      </c>
    </row>
    <row r="151" spans="2:18" s="100" customFormat="1" ht="15" customHeight="1">
      <c r="B151" s="21"/>
      <c r="C151" s="6" t="s">
        <v>2921</v>
      </c>
      <c r="D151" s="8">
        <v>7.3641253941754775E-2</v>
      </c>
      <c r="E151" s="7">
        <v>5391</v>
      </c>
      <c r="F151" s="7">
        <v>4994</v>
      </c>
      <c r="G151" s="7">
        <v>4258</v>
      </c>
      <c r="H151" s="40">
        <v>7.438938468764678</v>
      </c>
      <c r="I151" s="98">
        <v>0.93070979333020198</v>
      </c>
      <c r="J151" s="7">
        <v>427</v>
      </c>
      <c r="K151" s="40">
        <v>5.826697892271663</v>
      </c>
      <c r="L151" s="98">
        <v>0.84648946135831371</v>
      </c>
      <c r="M151" s="7">
        <v>288</v>
      </c>
      <c r="N151" s="40">
        <v>4.645833333333333</v>
      </c>
      <c r="O151" s="98">
        <v>0.66109756944444464</v>
      </c>
      <c r="P151" s="7">
        <v>21</v>
      </c>
      <c r="Q151" s="40">
        <v>5.5714285714285712</v>
      </c>
      <c r="R151" s="98">
        <v>0.71860476190476186</v>
      </c>
    </row>
    <row r="152" spans="2:18" s="100" customFormat="1" ht="15" customHeight="1">
      <c r="B152" s="21"/>
      <c r="C152" s="6" t="s">
        <v>2922</v>
      </c>
      <c r="D152" s="8">
        <v>2.1321961620469083E-3</v>
      </c>
      <c r="E152" s="7">
        <v>1407</v>
      </c>
      <c r="F152" s="7">
        <v>1404</v>
      </c>
      <c r="G152" s="7">
        <v>1292</v>
      </c>
      <c r="H152" s="40">
        <v>15.146284829721361</v>
      </c>
      <c r="I152" s="98">
        <v>0.85931540247678018</v>
      </c>
      <c r="J152" s="7">
        <v>82</v>
      </c>
      <c r="K152" s="40">
        <v>14.036585365853659</v>
      </c>
      <c r="L152" s="98">
        <v>0.8848048780487805</v>
      </c>
      <c r="M152" s="7">
        <v>27</v>
      </c>
      <c r="N152" s="40">
        <v>12.481481481481481</v>
      </c>
      <c r="O152" s="98">
        <v>0.90179629629629621</v>
      </c>
      <c r="P152" s="7">
        <v>3</v>
      </c>
      <c r="Q152" s="40">
        <v>35.666666666666664</v>
      </c>
      <c r="R152" s="98">
        <v>0.91193333333333337</v>
      </c>
    </row>
    <row r="153" spans="2:18" s="100" customFormat="1" ht="15" customHeight="1">
      <c r="B153" s="21"/>
      <c r="C153" s="6" t="s">
        <v>2923</v>
      </c>
      <c r="D153" s="8">
        <v>0.18877551020408162</v>
      </c>
      <c r="E153" s="7">
        <v>2548</v>
      </c>
      <c r="F153" s="7">
        <v>2067</v>
      </c>
      <c r="G153" s="7">
        <v>1654</v>
      </c>
      <c r="H153" s="40">
        <v>9.35671100362757</v>
      </c>
      <c r="I153" s="98">
        <v>1.0461711003627572</v>
      </c>
      <c r="J153" s="7">
        <v>363</v>
      </c>
      <c r="K153" s="40">
        <v>8.4793388429752063</v>
      </c>
      <c r="L153" s="98">
        <v>1.033293663911846</v>
      </c>
      <c r="M153" s="7">
        <v>39</v>
      </c>
      <c r="N153" s="40">
        <v>5.333333333333333</v>
      </c>
      <c r="O153" s="98">
        <v>0.98264615384615406</v>
      </c>
      <c r="P153" s="7">
        <v>11</v>
      </c>
      <c r="Q153" s="40">
        <v>6</v>
      </c>
      <c r="R153" s="98">
        <v>0.93145454545454531</v>
      </c>
    </row>
    <row r="154" spans="2:18" s="100" customFormat="1" ht="15" customHeight="1">
      <c r="B154" s="21"/>
      <c r="C154" s="6" t="s">
        <v>2924</v>
      </c>
      <c r="D154" s="8">
        <v>8.8183421516754845E-4</v>
      </c>
      <c r="E154" s="7">
        <v>1134</v>
      </c>
      <c r="F154" s="7">
        <v>1133</v>
      </c>
      <c r="G154" s="7">
        <v>903</v>
      </c>
      <c r="H154" s="40">
        <v>21.923588039867109</v>
      </c>
      <c r="I154" s="98">
        <v>0.94555459579180512</v>
      </c>
      <c r="J154" s="7">
        <v>176</v>
      </c>
      <c r="K154" s="40">
        <v>27.34090909090909</v>
      </c>
      <c r="L154" s="98">
        <v>0.90283636363636355</v>
      </c>
      <c r="M154" s="7">
        <v>49</v>
      </c>
      <c r="N154" s="40">
        <v>24.877551020408163</v>
      </c>
      <c r="O154" s="98">
        <v>0.84166326530612245</v>
      </c>
      <c r="P154" s="7">
        <v>5</v>
      </c>
      <c r="Q154" s="40">
        <v>12</v>
      </c>
      <c r="R154" s="98">
        <v>0.90356000000000003</v>
      </c>
    </row>
    <row r="155" spans="2:18" s="100" customFormat="1" ht="15" customHeight="1">
      <c r="B155" s="21"/>
      <c r="C155" s="6" t="s">
        <v>2925</v>
      </c>
      <c r="D155" s="8">
        <v>4.9330514446793514E-3</v>
      </c>
      <c r="E155" s="7">
        <v>1419</v>
      </c>
      <c r="F155" s="7">
        <v>1412</v>
      </c>
      <c r="G155" s="7">
        <v>1195</v>
      </c>
      <c r="H155" s="40">
        <v>20.102092050209205</v>
      </c>
      <c r="I155" s="98">
        <v>0.99628535564853571</v>
      </c>
      <c r="J155" s="7">
        <v>173</v>
      </c>
      <c r="K155" s="40">
        <v>17.283236994219653</v>
      </c>
      <c r="L155" s="98">
        <v>0.95753757225433522</v>
      </c>
      <c r="M155" s="7">
        <v>28</v>
      </c>
      <c r="N155" s="40">
        <v>18.678571428571427</v>
      </c>
      <c r="O155" s="98">
        <v>0.99443928571428586</v>
      </c>
      <c r="P155" s="7">
        <v>16</v>
      </c>
      <c r="Q155" s="40">
        <v>10.3125</v>
      </c>
      <c r="R155" s="98">
        <v>0.96697499999999992</v>
      </c>
    </row>
    <row r="156" spans="2:18" s="100" customFormat="1" ht="15" customHeight="1">
      <c r="B156" s="21"/>
      <c r="C156" s="6" t="s">
        <v>2926</v>
      </c>
      <c r="D156" s="8">
        <v>5.8565153733528552E-3</v>
      </c>
      <c r="E156" s="7">
        <v>683</v>
      </c>
      <c r="F156" s="7">
        <v>679</v>
      </c>
      <c r="G156" s="7">
        <v>566</v>
      </c>
      <c r="H156" s="40">
        <v>20.49469964664311</v>
      </c>
      <c r="I156" s="98">
        <v>0.92689752650176682</v>
      </c>
      <c r="J156" s="7">
        <v>90</v>
      </c>
      <c r="K156" s="40">
        <v>19.411111111111111</v>
      </c>
      <c r="L156" s="98">
        <v>0.89328888888888891</v>
      </c>
      <c r="M156" s="7">
        <v>21</v>
      </c>
      <c r="N156" s="40">
        <v>22.904761904761905</v>
      </c>
      <c r="O156" s="98">
        <v>0.88587142857142875</v>
      </c>
      <c r="P156" s="7">
        <v>2</v>
      </c>
      <c r="Q156" s="40">
        <v>16.5</v>
      </c>
      <c r="R156" s="98">
        <v>0.58340000000000003</v>
      </c>
    </row>
    <row r="157" spans="2:18" s="100" customFormat="1" ht="15" customHeight="1">
      <c r="B157" s="21"/>
      <c r="C157" s="6" t="s">
        <v>2927</v>
      </c>
      <c r="D157" s="8">
        <v>8.3483591777857913E-2</v>
      </c>
      <c r="E157" s="7">
        <v>5546</v>
      </c>
      <c r="F157" s="7">
        <v>5083</v>
      </c>
      <c r="G157" s="7">
        <v>4080</v>
      </c>
      <c r="H157" s="40">
        <v>7.8039215686274508</v>
      </c>
      <c r="I157" s="98">
        <v>1.0359848284313724</v>
      </c>
      <c r="J157" s="7">
        <v>835</v>
      </c>
      <c r="K157" s="40">
        <v>7.930538922155689</v>
      </c>
      <c r="L157" s="98">
        <v>1.0386118562874249</v>
      </c>
      <c r="M157" s="7">
        <v>94</v>
      </c>
      <c r="N157" s="40">
        <v>8.4680851063829792</v>
      </c>
      <c r="O157" s="98">
        <v>1.0252170212765959</v>
      </c>
      <c r="P157" s="7">
        <v>74</v>
      </c>
      <c r="Q157" s="40">
        <v>7.0675675675675675</v>
      </c>
      <c r="R157" s="98">
        <v>0.99940945945945925</v>
      </c>
    </row>
    <row r="158" spans="2:18" s="100" customFormat="1" ht="15" customHeight="1">
      <c r="B158" s="21"/>
      <c r="C158" s="6" t="s">
        <v>2928</v>
      </c>
      <c r="D158" s="8">
        <v>9.314079422382672E-2</v>
      </c>
      <c r="E158" s="7">
        <v>2770</v>
      </c>
      <c r="F158" s="7">
        <v>2512</v>
      </c>
      <c r="G158" s="7">
        <v>1851</v>
      </c>
      <c r="H158" s="40">
        <v>12.324149108589951</v>
      </c>
      <c r="I158" s="98">
        <v>1.2192575904916261</v>
      </c>
      <c r="J158" s="7">
        <v>597</v>
      </c>
      <c r="K158" s="40">
        <v>12.105527638190955</v>
      </c>
      <c r="L158" s="98">
        <v>1.3247658291457285</v>
      </c>
      <c r="M158" s="7">
        <v>49</v>
      </c>
      <c r="N158" s="40">
        <v>12.061224489795919</v>
      </c>
      <c r="O158" s="98">
        <v>1.1661775510204087</v>
      </c>
      <c r="P158" s="7">
        <v>15</v>
      </c>
      <c r="Q158" s="40">
        <v>9.4666666666666668</v>
      </c>
      <c r="R158" s="98">
        <v>1.0502600000000002</v>
      </c>
    </row>
    <row r="159" spans="2:18" s="100" customFormat="1" ht="15" customHeight="1">
      <c r="B159" s="21"/>
      <c r="C159" s="6" t="s">
        <v>2929</v>
      </c>
      <c r="D159" s="8">
        <v>1.2406947890818859E-3</v>
      </c>
      <c r="E159" s="7">
        <v>806</v>
      </c>
      <c r="F159" s="7">
        <v>805</v>
      </c>
      <c r="G159" s="7">
        <v>714</v>
      </c>
      <c r="H159" s="40">
        <v>12.379551820728292</v>
      </c>
      <c r="I159" s="98">
        <v>0.89605098039215703</v>
      </c>
      <c r="J159" s="7">
        <v>57</v>
      </c>
      <c r="K159" s="40">
        <v>11.982456140350877</v>
      </c>
      <c r="L159" s="98">
        <v>0.86811228070175439</v>
      </c>
      <c r="M159" s="7">
        <v>26</v>
      </c>
      <c r="N159" s="40">
        <v>10</v>
      </c>
      <c r="O159" s="98">
        <v>0.96690000000000009</v>
      </c>
      <c r="P159" s="7">
        <v>8</v>
      </c>
      <c r="Q159" s="40">
        <v>6.125</v>
      </c>
      <c r="R159" s="98">
        <v>1.0350125000000001</v>
      </c>
    </row>
    <row r="160" spans="2:18" s="100" customFormat="1" ht="15" customHeight="1">
      <c r="B160" s="21"/>
      <c r="C160" s="6" t="s">
        <v>2930</v>
      </c>
      <c r="D160" s="8">
        <v>0.15430289364900412</v>
      </c>
      <c r="E160" s="7">
        <v>13305</v>
      </c>
      <c r="F160" s="7">
        <v>11252</v>
      </c>
      <c r="G160" s="7">
        <v>8679</v>
      </c>
      <c r="H160" s="40">
        <v>7.9574835810577254</v>
      </c>
      <c r="I160" s="98">
        <v>1.0453618619656644</v>
      </c>
      <c r="J160" s="7">
        <v>2322</v>
      </c>
      <c r="K160" s="40">
        <v>7.8600344530577093</v>
      </c>
      <c r="L160" s="98">
        <v>1.0564053402239448</v>
      </c>
      <c r="M160" s="7">
        <v>144</v>
      </c>
      <c r="N160" s="40">
        <v>7.604166666666667</v>
      </c>
      <c r="O160" s="98">
        <v>1.0392534722222222</v>
      </c>
      <c r="P160" s="7">
        <v>107</v>
      </c>
      <c r="Q160" s="40">
        <v>5.7476635514018692</v>
      </c>
      <c r="R160" s="98">
        <v>0.97289065420560761</v>
      </c>
    </row>
    <row r="161" spans="2:18" s="100" customFormat="1" ht="15" customHeight="1">
      <c r="B161" s="21"/>
      <c r="C161" s="6" t="s">
        <v>2931</v>
      </c>
      <c r="D161" s="8">
        <v>0.29814271749755622</v>
      </c>
      <c r="E161" s="7">
        <v>4092</v>
      </c>
      <c r="F161" s="7">
        <v>2872</v>
      </c>
      <c r="G161" s="7">
        <v>2696</v>
      </c>
      <c r="H161" s="40">
        <v>6.5489614243323446</v>
      </c>
      <c r="I161" s="98">
        <v>0.85261472551928785</v>
      </c>
      <c r="J161" s="7">
        <v>142</v>
      </c>
      <c r="K161" s="40">
        <v>5.387323943661972</v>
      </c>
      <c r="L161" s="98">
        <v>0.88111197183098611</v>
      </c>
      <c r="M161" s="7">
        <v>20</v>
      </c>
      <c r="N161" s="40">
        <v>5.55</v>
      </c>
      <c r="O161" s="98">
        <v>0.95360500000000015</v>
      </c>
      <c r="P161" s="7">
        <v>14</v>
      </c>
      <c r="Q161" s="40">
        <v>4.8571428571428568</v>
      </c>
      <c r="R161" s="98">
        <v>0.76644999999999996</v>
      </c>
    </row>
    <row r="162" spans="2:18" s="100" customFormat="1" ht="15" customHeight="1">
      <c r="B162" s="21"/>
      <c r="C162" s="6" t="s">
        <v>2932</v>
      </c>
      <c r="D162" s="8">
        <v>0.11012949292024689</v>
      </c>
      <c r="E162" s="7">
        <v>8263</v>
      </c>
      <c r="F162" s="7">
        <v>7353</v>
      </c>
      <c r="G162" s="7">
        <v>7048</v>
      </c>
      <c r="H162" s="40">
        <v>6.5150397275822929</v>
      </c>
      <c r="I162" s="98">
        <v>0.77309895005675378</v>
      </c>
      <c r="J162" s="7">
        <v>169</v>
      </c>
      <c r="K162" s="40">
        <v>6.0650887573964498</v>
      </c>
      <c r="L162" s="98">
        <v>0.97811834319526625</v>
      </c>
      <c r="M162" s="7">
        <v>103</v>
      </c>
      <c r="N162" s="40">
        <v>7.0873786407766994</v>
      </c>
      <c r="O162" s="98">
        <v>1.0192203883495148</v>
      </c>
      <c r="P162" s="7">
        <v>33</v>
      </c>
      <c r="Q162" s="40">
        <v>7.2424242424242422</v>
      </c>
      <c r="R162" s="98">
        <v>0.82780000000000009</v>
      </c>
    </row>
    <row r="163" spans="2:18" s="100" customFormat="1" ht="15" customHeight="1">
      <c r="B163" s="21"/>
      <c r="C163" s="6" t="s">
        <v>2933</v>
      </c>
      <c r="D163" s="8">
        <v>0.17423971377459749</v>
      </c>
      <c r="E163" s="7">
        <v>2795</v>
      </c>
      <c r="F163" s="7">
        <v>2308</v>
      </c>
      <c r="G163" s="7">
        <v>2151</v>
      </c>
      <c r="H163" s="40">
        <v>4.635518363551836</v>
      </c>
      <c r="I163" s="98">
        <v>0.67532092050209214</v>
      </c>
      <c r="J163" s="7">
        <v>112</v>
      </c>
      <c r="K163" s="40">
        <v>4.4285714285714288</v>
      </c>
      <c r="L163" s="98">
        <v>0.71805535714285706</v>
      </c>
      <c r="M163" s="7">
        <v>24</v>
      </c>
      <c r="N163" s="40">
        <v>3.5</v>
      </c>
      <c r="O163" s="98">
        <v>0.51984166666666665</v>
      </c>
      <c r="P163" s="7">
        <v>21</v>
      </c>
      <c r="Q163" s="40">
        <v>4.0476190476190474</v>
      </c>
      <c r="R163" s="98">
        <v>0.69073809523809515</v>
      </c>
    </row>
    <row r="164" spans="2:18" s="100" customFormat="1" ht="15" customHeight="1">
      <c r="B164" s="21"/>
      <c r="C164" s="6" t="s">
        <v>2934</v>
      </c>
      <c r="D164" s="8">
        <v>1.8001800180018001E-3</v>
      </c>
      <c r="E164" s="7">
        <v>1111</v>
      </c>
      <c r="F164" s="7">
        <v>1109</v>
      </c>
      <c r="G164" s="7">
        <v>1026</v>
      </c>
      <c r="H164" s="40">
        <v>23.607212475633528</v>
      </c>
      <c r="I164" s="98">
        <v>0.73483118908382072</v>
      </c>
      <c r="J164" s="7">
        <v>33</v>
      </c>
      <c r="K164" s="40">
        <v>20.727272727272727</v>
      </c>
      <c r="L164" s="98">
        <v>0.70909090909090899</v>
      </c>
      <c r="M164" s="7">
        <v>46</v>
      </c>
      <c r="N164" s="40">
        <v>14.282608695652174</v>
      </c>
      <c r="O164" s="98">
        <v>0.62848478260869567</v>
      </c>
      <c r="P164" s="7">
        <v>4</v>
      </c>
      <c r="Q164" s="40">
        <v>14.25</v>
      </c>
      <c r="R164" s="98">
        <v>0.65944999999999998</v>
      </c>
    </row>
    <row r="165" spans="2:18" s="100" customFormat="1" ht="15" customHeight="1">
      <c r="B165" s="21"/>
      <c r="C165" s="6" t="s">
        <v>2935</v>
      </c>
      <c r="D165" s="8">
        <v>0.17142857142857143</v>
      </c>
      <c r="E165" s="7">
        <v>2415</v>
      </c>
      <c r="F165" s="7">
        <v>2001</v>
      </c>
      <c r="G165" s="7">
        <v>1670</v>
      </c>
      <c r="H165" s="40">
        <v>9.3724550898203596</v>
      </c>
      <c r="I165" s="98">
        <v>1.0980645508982037</v>
      </c>
      <c r="J165" s="7">
        <v>296</v>
      </c>
      <c r="K165" s="40">
        <v>10.158783783783784</v>
      </c>
      <c r="L165" s="98">
        <v>1.1554611486486486</v>
      </c>
      <c r="M165" s="7">
        <v>23</v>
      </c>
      <c r="N165" s="40">
        <v>6.3043478260869561</v>
      </c>
      <c r="O165" s="98">
        <v>1.0584652173913043</v>
      </c>
      <c r="P165" s="7">
        <v>12</v>
      </c>
      <c r="Q165" s="40">
        <v>7.25</v>
      </c>
      <c r="R165" s="98">
        <v>1.1752749999999998</v>
      </c>
    </row>
    <row r="166" spans="2:18" s="100" customFormat="1" ht="15" customHeight="1">
      <c r="B166" s="21"/>
      <c r="C166" s="6" t="s">
        <v>2936</v>
      </c>
      <c r="D166" s="8">
        <v>0.28040892968913</v>
      </c>
      <c r="E166" s="7">
        <v>4793</v>
      </c>
      <c r="F166" s="7">
        <v>3449</v>
      </c>
      <c r="G166" s="7">
        <v>3159</v>
      </c>
      <c r="H166" s="40">
        <v>10.485280151946819</v>
      </c>
      <c r="I166" s="98">
        <v>0.99537508705286504</v>
      </c>
      <c r="J166" s="7">
        <v>210</v>
      </c>
      <c r="K166" s="40">
        <v>10.957142857142857</v>
      </c>
      <c r="L166" s="98">
        <v>1.054181904761905</v>
      </c>
      <c r="M166" s="7">
        <v>49</v>
      </c>
      <c r="N166" s="40">
        <v>15.387755102040817</v>
      </c>
      <c r="O166" s="98">
        <v>1.0265612244897959</v>
      </c>
      <c r="P166" s="7">
        <v>31</v>
      </c>
      <c r="Q166" s="40">
        <v>7.709677419354839</v>
      </c>
      <c r="R166" s="98">
        <v>0.86018387096774207</v>
      </c>
    </row>
    <row r="167" spans="2:18" s="100" customFormat="1" ht="15" customHeight="1">
      <c r="B167" s="21"/>
      <c r="C167" s="6" t="s">
        <v>2937</v>
      </c>
      <c r="D167" s="8">
        <v>0.12979140666785524</v>
      </c>
      <c r="E167" s="7">
        <v>11218</v>
      </c>
      <c r="F167" s="7">
        <v>9762</v>
      </c>
      <c r="G167" s="7">
        <v>9182</v>
      </c>
      <c r="H167" s="40">
        <v>6.1422348072315396</v>
      </c>
      <c r="I167" s="98">
        <v>1.1396465367022435</v>
      </c>
      <c r="J167" s="7">
        <v>350</v>
      </c>
      <c r="K167" s="40">
        <v>7.5771428571428574</v>
      </c>
      <c r="L167" s="98">
        <v>1.3098828571428569</v>
      </c>
      <c r="M167" s="7">
        <v>141</v>
      </c>
      <c r="N167" s="40">
        <v>6.418439716312057</v>
      </c>
      <c r="O167" s="98">
        <v>1.5337333333333332</v>
      </c>
      <c r="P167" s="7">
        <v>89</v>
      </c>
      <c r="Q167" s="40">
        <v>7.5730337078651688</v>
      </c>
      <c r="R167" s="98">
        <v>1.1168853932584271</v>
      </c>
    </row>
    <row r="168" spans="2:18" s="100" customFormat="1" ht="15" customHeight="1">
      <c r="B168" s="21"/>
      <c r="C168" s="6" t="s">
        <v>2938</v>
      </c>
      <c r="D168" s="8">
        <v>0.12339864355689525</v>
      </c>
      <c r="E168" s="7">
        <v>10616</v>
      </c>
      <c r="F168" s="7">
        <v>9306</v>
      </c>
      <c r="G168" s="7">
        <v>8224</v>
      </c>
      <c r="H168" s="40">
        <v>6.1127188715953311</v>
      </c>
      <c r="I168" s="98">
        <v>1.0437479936770431</v>
      </c>
      <c r="J168" s="7">
        <v>944</v>
      </c>
      <c r="K168" s="40">
        <v>5.8008474576271185</v>
      </c>
      <c r="L168" s="98">
        <v>1.0290833686440679</v>
      </c>
      <c r="M168" s="7">
        <v>76</v>
      </c>
      <c r="N168" s="40">
        <v>5.8421052631578947</v>
      </c>
      <c r="O168" s="98">
        <v>1.146321052631579</v>
      </c>
      <c r="P168" s="7">
        <v>62</v>
      </c>
      <c r="Q168" s="40">
        <v>6.129032258064516</v>
      </c>
      <c r="R168" s="98">
        <v>0.80693387096774194</v>
      </c>
    </row>
    <row r="169" spans="2:18" s="100" customFormat="1" ht="15" customHeight="1">
      <c r="B169" s="21"/>
      <c r="C169" s="6" t="s">
        <v>2939</v>
      </c>
      <c r="D169" s="8"/>
      <c r="E169" s="7">
        <v>309</v>
      </c>
      <c r="F169" s="7">
        <v>309</v>
      </c>
      <c r="G169" s="7">
        <v>281</v>
      </c>
      <c r="H169" s="40">
        <v>15.846975088967971</v>
      </c>
      <c r="I169" s="98">
        <v>0.53167117437722422</v>
      </c>
      <c r="J169" s="7">
        <v>27</v>
      </c>
      <c r="K169" s="40">
        <v>12.851851851851851</v>
      </c>
      <c r="L169" s="98">
        <v>0.49712592592592592</v>
      </c>
      <c r="M169" s="7">
        <v>1</v>
      </c>
      <c r="N169" s="40">
        <v>1</v>
      </c>
      <c r="O169" s="98">
        <v>0.47590000000000005</v>
      </c>
      <c r="P169" s="7"/>
      <c r="Q169" s="40"/>
      <c r="R169" s="98"/>
    </row>
    <row r="170" spans="2:18" s="100" customFormat="1" ht="15" customHeight="1">
      <c r="B170" s="21"/>
      <c r="C170" s="6" t="s">
        <v>2940</v>
      </c>
      <c r="D170" s="8">
        <v>0.15367368057951017</v>
      </c>
      <c r="E170" s="7">
        <v>11596</v>
      </c>
      <c r="F170" s="7">
        <v>9814</v>
      </c>
      <c r="G170" s="7">
        <v>7531</v>
      </c>
      <c r="H170" s="40">
        <v>6.0594874518656221</v>
      </c>
      <c r="I170" s="98">
        <v>1.0687241534988714</v>
      </c>
      <c r="J170" s="7">
        <v>1797</v>
      </c>
      <c r="K170" s="40">
        <v>5.1574846967167502</v>
      </c>
      <c r="L170" s="98">
        <v>0.92050211463550358</v>
      </c>
      <c r="M170" s="7">
        <v>330</v>
      </c>
      <c r="N170" s="40">
        <v>5.333333333333333</v>
      </c>
      <c r="O170" s="98">
        <v>1.1362512121212125</v>
      </c>
      <c r="P170" s="7">
        <v>156</v>
      </c>
      <c r="Q170" s="40">
        <v>5.3974358974358978</v>
      </c>
      <c r="R170" s="98">
        <v>1.1982147435897434</v>
      </c>
    </row>
    <row r="171" spans="2:18" s="100" customFormat="1" ht="15" customHeight="1">
      <c r="B171" s="21"/>
      <c r="C171" s="6" t="s">
        <v>2941</v>
      </c>
      <c r="D171" s="8">
        <v>0.12213294375456538</v>
      </c>
      <c r="E171" s="7">
        <v>6845</v>
      </c>
      <c r="F171" s="7">
        <v>6009</v>
      </c>
      <c r="G171" s="7">
        <v>5701</v>
      </c>
      <c r="H171" s="40">
        <v>6.3930889317663571</v>
      </c>
      <c r="I171" s="98">
        <v>0.993669075600772</v>
      </c>
      <c r="J171" s="7">
        <v>89</v>
      </c>
      <c r="K171" s="40">
        <v>6.0224719101123592</v>
      </c>
      <c r="L171" s="98">
        <v>1.0522876404494383</v>
      </c>
      <c r="M171" s="7">
        <v>129</v>
      </c>
      <c r="N171" s="40">
        <v>6.1162790697674421</v>
      </c>
      <c r="O171" s="98">
        <v>1.0934279069767441</v>
      </c>
      <c r="P171" s="7">
        <v>90</v>
      </c>
      <c r="Q171" s="40">
        <v>5.177777777777778</v>
      </c>
      <c r="R171" s="98">
        <v>0.92743555555555568</v>
      </c>
    </row>
    <row r="172" spans="2:18" s="100" customFormat="1" ht="15" customHeight="1">
      <c r="B172" s="21"/>
      <c r="C172" s="6" t="s">
        <v>2942</v>
      </c>
      <c r="D172" s="8">
        <v>1.4705882352941176E-2</v>
      </c>
      <c r="E172" s="7">
        <v>272</v>
      </c>
      <c r="F172" s="7">
        <v>268</v>
      </c>
      <c r="G172" s="7">
        <v>251</v>
      </c>
      <c r="H172" s="40">
        <v>21.541832669322709</v>
      </c>
      <c r="I172" s="98">
        <v>0.73360079681274903</v>
      </c>
      <c r="J172" s="7">
        <v>13</v>
      </c>
      <c r="K172" s="40">
        <v>10.538461538461538</v>
      </c>
      <c r="L172" s="98">
        <v>0.71729230769230767</v>
      </c>
      <c r="M172" s="7">
        <v>1</v>
      </c>
      <c r="N172" s="40">
        <v>4</v>
      </c>
      <c r="O172" s="98">
        <v>0.72610000000000008</v>
      </c>
      <c r="P172" s="7">
        <v>3</v>
      </c>
      <c r="Q172" s="40">
        <v>31.333333333333332</v>
      </c>
      <c r="R172" s="98">
        <v>0.72610000000000008</v>
      </c>
    </row>
    <row r="173" spans="2:18" s="100" customFormat="1" ht="15" customHeight="1">
      <c r="B173" s="21"/>
      <c r="C173" s="6" t="s">
        <v>2943</v>
      </c>
      <c r="D173" s="8">
        <v>5.9455587392550142E-2</v>
      </c>
      <c r="E173" s="7">
        <v>4188</v>
      </c>
      <c r="F173" s="7">
        <v>3939</v>
      </c>
      <c r="G173" s="7">
        <v>3528</v>
      </c>
      <c r="H173" s="40">
        <v>9.1717687074829932</v>
      </c>
      <c r="I173" s="98">
        <v>0.93261510770975065</v>
      </c>
      <c r="J173" s="7">
        <v>314</v>
      </c>
      <c r="K173" s="40">
        <v>8.0509554140127388</v>
      </c>
      <c r="L173" s="98">
        <v>0.99427834394904435</v>
      </c>
      <c r="M173" s="7">
        <v>73</v>
      </c>
      <c r="N173" s="40">
        <v>8.8356164383561637</v>
      </c>
      <c r="O173" s="98">
        <v>1.0467000000000004</v>
      </c>
      <c r="P173" s="7">
        <v>24</v>
      </c>
      <c r="Q173" s="40">
        <v>9.4166666666666661</v>
      </c>
      <c r="R173" s="98">
        <v>0.9135458333333335</v>
      </c>
    </row>
    <row r="174" spans="2:18" s="100" customFormat="1" ht="15" customHeight="1">
      <c r="B174" s="21"/>
      <c r="C174" s="6" t="s">
        <v>2944</v>
      </c>
      <c r="D174" s="8">
        <v>9.0497737556561094E-3</v>
      </c>
      <c r="E174" s="7">
        <v>442</v>
      </c>
      <c r="F174" s="7">
        <v>438</v>
      </c>
      <c r="G174" s="7">
        <v>403</v>
      </c>
      <c r="H174" s="40">
        <v>12.26302729528536</v>
      </c>
      <c r="I174" s="98">
        <v>0.71399081885856075</v>
      </c>
      <c r="J174" s="7">
        <v>25</v>
      </c>
      <c r="K174" s="40">
        <v>4.76</v>
      </c>
      <c r="L174" s="98">
        <v>0.73786400000000019</v>
      </c>
      <c r="M174" s="7">
        <v>4</v>
      </c>
      <c r="N174" s="40">
        <v>6</v>
      </c>
      <c r="O174" s="98">
        <v>0.73950000000000005</v>
      </c>
      <c r="P174" s="7">
        <v>6</v>
      </c>
      <c r="Q174" s="40">
        <v>7.166666666666667</v>
      </c>
      <c r="R174" s="98">
        <v>0.69045000000000012</v>
      </c>
    </row>
    <row r="175" spans="2:18" s="100" customFormat="1" ht="15" customHeight="1">
      <c r="B175" s="21"/>
      <c r="C175" s="6" t="s">
        <v>2945</v>
      </c>
      <c r="D175" s="8">
        <v>7.7884865850481891E-2</v>
      </c>
      <c r="E175" s="7">
        <v>3839</v>
      </c>
      <c r="F175" s="7">
        <v>3540</v>
      </c>
      <c r="G175" s="7">
        <v>3490</v>
      </c>
      <c r="H175" s="40">
        <v>9.099426934097421</v>
      </c>
      <c r="I175" s="98">
        <v>1.099695128939828</v>
      </c>
      <c r="J175" s="7">
        <v>23</v>
      </c>
      <c r="K175" s="40">
        <v>7.3478260869565215</v>
      </c>
      <c r="L175" s="98">
        <v>1.0528434782608698</v>
      </c>
      <c r="M175" s="7">
        <v>26</v>
      </c>
      <c r="N175" s="40">
        <v>8</v>
      </c>
      <c r="O175" s="98">
        <v>1.1085384615384617</v>
      </c>
      <c r="P175" s="7">
        <v>1</v>
      </c>
      <c r="Q175" s="40">
        <v>11</v>
      </c>
      <c r="R175" s="98">
        <v>1.0490000000000002</v>
      </c>
    </row>
    <row r="176" spans="2:18" s="100" customFormat="1" ht="15" customHeight="1">
      <c r="B176" s="21"/>
      <c r="C176" s="6" t="s">
        <v>2946</v>
      </c>
      <c r="D176" s="8">
        <v>0.12819991873222267</v>
      </c>
      <c r="E176" s="7">
        <v>4922</v>
      </c>
      <c r="F176" s="7">
        <v>4291</v>
      </c>
      <c r="G176" s="7">
        <v>3036</v>
      </c>
      <c r="H176" s="40">
        <v>6.7631752305665351</v>
      </c>
      <c r="I176" s="98">
        <v>0.82039591567852443</v>
      </c>
      <c r="J176" s="7">
        <v>1189</v>
      </c>
      <c r="K176" s="40">
        <v>4.8738435660218675</v>
      </c>
      <c r="L176" s="98">
        <v>0.71465197645079903</v>
      </c>
      <c r="M176" s="7">
        <v>40</v>
      </c>
      <c r="N176" s="40">
        <v>5.4</v>
      </c>
      <c r="O176" s="98">
        <v>0.81692999999999993</v>
      </c>
      <c r="P176" s="7">
        <v>26</v>
      </c>
      <c r="Q176" s="40">
        <v>5.2307692307692308</v>
      </c>
      <c r="R176" s="98">
        <v>0.67659999999999998</v>
      </c>
    </row>
    <row r="177" spans="2:18" s="100" customFormat="1" ht="15" customHeight="1">
      <c r="B177" s="21"/>
      <c r="C177" s="6" t="s">
        <v>2947</v>
      </c>
      <c r="D177" s="8">
        <v>0.1219350563286945</v>
      </c>
      <c r="E177" s="7">
        <v>9054</v>
      </c>
      <c r="F177" s="7">
        <v>7950</v>
      </c>
      <c r="G177" s="7">
        <v>6687</v>
      </c>
      <c r="H177" s="40">
        <v>5.7004635860625097</v>
      </c>
      <c r="I177" s="98">
        <v>0.75108664573052186</v>
      </c>
      <c r="J177" s="7">
        <v>941</v>
      </c>
      <c r="K177" s="40">
        <v>8.0318809776833149</v>
      </c>
      <c r="L177" s="98">
        <v>1.0696349628055262</v>
      </c>
      <c r="M177" s="7">
        <v>260</v>
      </c>
      <c r="N177" s="40">
        <v>9.6884615384615387</v>
      </c>
      <c r="O177" s="98">
        <v>1.167441153846154</v>
      </c>
      <c r="P177" s="7">
        <v>62</v>
      </c>
      <c r="Q177" s="40">
        <v>23.70967741935484</v>
      </c>
      <c r="R177" s="98">
        <v>1.5296919354838705</v>
      </c>
    </row>
    <row r="178" spans="2:18" s="100" customFormat="1" ht="15" customHeight="1">
      <c r="B178" s="21"/>
      <c r="C178" s="6" t="s">
        <v>2948</v>
      </c>
      <c r="D178" s="8">
        <v>3.2102728731942215E-3</v>
      </c>
      <c r="E178" s="7">
        <v>623</v>
      </c>
      <c r="F178" s="7">
        <v>621</v>
      </c>
      <c r="G178" s="7">
        <v>512</v>
      </c>
      <c r="H178" s="40">
        <v>14.0078125</v>
      </c>
      <c r="I178" s="98">
        <v>0.92365898437500005</v>
      </c>
      <c r="J178" s="7">
        <v>80</v>
      </c>
      <c r="K178" s="40">
        <v>13.4375</v>
      </c>
      <c r="L178" s="98">
        <v>0.89820250000000001</v>
      </c>
      <c r="M178" s="7">
        <v>29</v>
      </c>
      <c r="N178" s="40">
        <v>15.758620689655173</v>
      </c>
      <c r="O178" s="98">
        <v>1.018496551724138</v>
      </c>
      <c r="P178" s="7"/>
      <c r="Q178" s="40"/>
      <c r="R178" s="98"/>
    </row>
    <row r="179" spans="2:18" s="100" customFormat="1" ht="15" customHeight="1">
      <c r="B179" s="21"/>
      <c r="C179" s="6" t="s">
        <v>2949</v>
      </c>
      <c r="D179" s="8">
        <v>3.90625E-3</v>
      </c>
      <c r="E179" s="7">
        <v>512</v>
      </c>
      <c r="F179" s="7">
        <v>510</v>
      </c>
      <c r="G179" s="7">
        <v>450</v>
      </c>
      <c r="H179" s="40">
        <v>24.857777777777777</v>
      </c>
      <c r="I179" s="98">
        <v>0.85932733333333344</v>
      </c>
      <c r="J179" s="7">
        <v>35</v>
      </c>
      <c r="K179" s="40">
        <v>19.771428571428572</v>
      </c>
      <c r="L179" s="98">
        <v>0.8711228571428572</v>
      </c>
      <c r="M179" s="7">
        <v>25</v>
      </c>
      <c r="N179" s="40">
        <v>24.16</v>
      </c>
      <c r="O179" s="98">
        <v>0.83705199999999991</v>
      </c>
      <c r="P179" s="7"/>
      <c r="Q179" s="40"/>
      <c r="R179" s="98"/>
    </row>
    <row r="180" spans="2:18" s="100" customFormat="1" ht="15" customHeight="1">
      <c r="B180" s="21"/>
      <c r="C180" s="6" t="s">
        <v>2950</v>
      </c>
      <c r="D180" s="8">
        <v>0.16483516483516483</v>
      </c>
      <c r="E180" s="7">
        <v>10374</v>
      </c>
      <c r="F180" s="7">
        <v>8664</v>
      </c>
      <c r="G180" s="7">
        <v>8046</v>
      </c>
      <c r="H180" s="40">
        <v>6.0702212279393484</v>
      </c>
      <c r="I180" s="98">
        <v>1.0789264976385782</v>
      </c>
      <c r="J180" s="7">
        <v>476</v>
      </c>
      <c r="K180" s="40">
        <v>4.6575630252100844</v>
      </c>
      <c r="L180" s="98">
        <v>1.0623529411764705</v>
      </c>
      <c r="M180" s="7">
        <v>110</v>
      </c>
      <c r="N180" s="40">
        <v>6.581818181818182</v>
      </c>
      <c r="O180" s="98">
        <v>1.2775581818181818</v>
      </c>
      <c r="P180" s="7">
        <v>32</v>
      </c>
      <c r="Q180" s="40">
        <v>6.09375</v>
      </c>
      <c r="R180" s="98">
        <v>1.0857468750000003</v>
      </c>
    </row>
    <row r="181" spans="2:18" s="100" customFormat="1" ht="15" customHeight="1">
      <c r="B181" s="21"/>
      <c r="C181" s="6" t="s">
        <v>2951</v>
      </c>
      <c r="D181" s="8">
        <v>4.5662100456621002E-3</v>
      </c>
      <c r="E181" s="7">
        <v>219</v>
      </c>
      <c r="F181" s="7">
        <v>218</v>
      </c>
      <c r="G181" s="7">
        <v>211</v>
      </c>
      <c r="H181" s="40">
        <v>32.63507109004739</v>
      </c>
      <c r="I181" s="98">
        <v>0.84119336492891006</v>
      </c>
      <c r="J181" s="7">
        <v>3</v>
      </c>
      <c r="K181" s="40">
        <v>23</v>
      </c>
      <c r="L181" s="98">
        <v>0.87140000000000006</v>
      </c>
      <c r="M181" s="7">
        <v>4</v>
      </c>
      <c r="N181" s="40">
        <v>26.5</v>
      </c>
      <c r="O181" s="98">
        <v>0.84120000000000006</v>
      </c>
      <c r="P181" s="7"/>
      <c r="Q181" s="40"/>
      <c r="R181" s="98"/>
    </row>
    <row r="182" spans="2:18" s="100" customFormat="1" ht="15" customHeight="1">
      <c r="B182" s="21"/>
      <c r="C182" s="6" t="s">
        <v>2952</v>
      </c>
      <c r="D182" s="8">
        <v>1.5832805573147563E-2</v>
      </c>
      <c r="E182" s="7">
        <v>1579</v>
      </c>
      <c r="F182" s="7">
        <v>1554</v>
      </c>
      <c r="G182" s="7">
        <v>731</v>
      </c>
      <c r="H182" s="40">
        <v>18.904240766073872</v>
      </c>
      <c r="I182" s="98">
        <v>0.84583009575923407</v>
      </c>
      <c r="J182" s="7">
        <v>762</v>
      </c>
      <c r="K182" s="40">
        <v>15.76509186351706</v>
      </c>
      <c r="L182" s="98">
        <v>0.99080577427821515</v>
      </c>
      <c r="M182" s="7">
        <v>50</v>
      </c>
      <c r="N182" s="40">
        <v>21.1</v>
      </c>
      <c r="O182" s="98">
        <v>0.97518000000000005</v>
      </c>
      <c r="P182" s="7">
        <v>11</v>
      </c>
      <c r="Q182" s="40">
        <v>6</v>
      </c>
      <c r="R182" s="98">
        <v>0.90213636363636351</v>
      </c>
    </row>
    <row r="183" spans="2:18" s="100" customFormat="1" ht="15" customHeight="1">
      <c r="B183" s="21"/>
      <c r="C183" s="6" t="s">
        <v>2953</v>
      </c>
      <c r="D183" s="8">
        <v>6.2240663900414939E-2</v>
      </c>
      <c r="E183" s="7">
        <v>1928</v>
      </c>
      <c r="F183" s="7">
        <v>1808</v>
      </c>
      <c r="G183" s="7">
        <v>1682</v>
      </c>
      <c r="H183" s="40">
        <v>13.008917954815695</v>
      </c>
      <c r="I183" s="98">
        <v>0.96057158145065391</v>
      </c>
      <c r="J183" s="7">
        <v>72</v>
      </c>
      <c r="K183" s="40">
        <v>9.2083333333333339</v>
      </c>
      <c r="L183" s="98">
        <v>1.0049013888888889</v>
      </c>
      <c r="M183" s="7">
        <v>44</v>
      </c>
      <c r="N183" s="40">
        <v>20.136363636363637</v>
      </c>
      <c r="O183" s="98">
        <v>0.97750681818181839</v>
      </c>
      <c r="P183" s="7">
        <v>10</v>
      </c>
      <c r="Q183" s="40">
        <v>5.6</v>
      </c>
      <c r="R183" s="98">
        <v>0.70454000000000006</v>
      </c>
    </row>
    <row r="184" spans="2:18" s="100" customFormat="1" ht="15" customHeight="1">
      <c r="B184" s="21"/>
      <c r="C184" s="6" t="s">
        <v>2954</v>
      </c>
      <c r="D184" s="8">
        <v>0.13556618819776714</v>
      </c>
      <c r="E184" s="7">
        <v>1254</v>
      </c>
      <c r="F184" s="7">
        <v>1084</v>
      </c>
      <c r="G184" s="7">
        <v>929</v>
      </c>
      <c r="H184" s="40">
        <v>10.319698600645856</v>
      </c>
      <c r="I184" s="98">
        <v>1.0867238966630788</v>
      </c>
      <c r="J184" s="7">
        <v>56</v>
      </c>
      <c r="K184" s="40">
        <v>10.571428571428571</v>
      </c>
      <c r="L184" s="98">
        <v>1.1145071428571429</v>
      </c>
      <c r="M184" s="7">
        <v>92</v>
      </c>
      <c r="N184" s="40">
        <v>10.891304347826088</v>
      </c>
      <c r="O184" s="98">
        <v>1.1161076086956521</v>
      </c>
      <c r="P184" s="7">
        <v>7</v>
      </c>
      <c r="Q184" s="40">
        <v>5.4285714285714288</v>
      </c>
      <c r="R184" s="98">
        <v>0.8485571428571429</v>
      </c>
    </row>
    <row r="185" spans="2:18" s="100" customFormat="1" ht="15" customHeight="1">
      <c r="B185" s="21"/>
      <c r="C185" s="6" t="s">
        <v>2955</v>
      </c>
      <c r="D185" s="8">
        <v>0.15587090867475395</v>
      </c>
      <c r="E185" s="7">
        <v>8738</v>
      </c>
      <c r="F185" s="7">
        <v>7376</v>
      </c>
      <c r="G185" s="7">
        <v>6661</v>
      </c>
      <c r="H185" s="40">
        <v>8.5279987989791319</v>
      </c>
      <c r="I185" s="98">
        <v>1.1031483410899265</v>
      </c>
      <c r="J185" s="7">
        <v>458</v>
      </c>
      <c r="K185" s="40">
        <v>8.2183406113537121</v>
      </c>
      <c r="L185" s="98">
        <v>1.258690174672489</v>
      </c>
      <c r="M185" s="7">
        <v>164</v>
      </c>
      <c r="N185" s="40">
        <v>8.8597560975609753</v>
      </c>
      <c r="O185" s="98">
        <v>1.2465493902439027</v>
      </c>
      <c r="P185" s="7">
        <v>93</v>
      </c>
      <c r="Q185" s="40">
        <v>5.5483870967741939</v>
      </c>
      <c r="R185" s="98">
        <v>0.94984731182795701</v>
      </c>
    </row>
    <row r="186" spans="2:18" s="100" customFormat="1" ht="15" customHeight="1">
      <c r="B186" s="21"/>
      <c r="C186" s="6" t="s">
        <v>2956</v>
      </c>
      <c r="D186" s="8">
        <v>0.10807860262008734</v>
      </c>
      <c r="E186" s="7">
        <v>10992</v>
      </c>
      <c r="F186" s="7">
        <v>9804</v>
      </c>
      <c r="G186" s="7">
        <v>8415</v>
      </c>
      <c r="H186" s="40">
        <v>9.0185383244206765</v>
      </c>
      <c r="I186" s="98">
        <v>1.0351588829471181</v>
      </c>
      <c r="J186" s="7">
        <v>311</v>
      </c>
      <c r="K186" s="40">
        <v>9.7781350482315119</v>
      </c>
      <c r="L186" s="98">
        <v>1.1852012861736332</v>
      </c>
      <c r="M186" s="7">
        <v>987</v>
      </c>
      <c r="N186" s="40">
        <v>7.7193515704153999</v>
      </c>
      <c r="O186" s="98">
        <v>0.90940962512664658</v>
      </c>
      <c r="P186" s="7">
        <v>91</v>
      </c>
      <c r="Q186" s="40">
        <v>6.8681318681318677</v>
      </c>
      <c r="R186" s="98">
        <v>0.77921978021978011</v>
      </c>
    </row>
    <row r="187" spans="2:18" s="100" customFormat="1" ht="15" customHeight="1">
      <c r="B187" s="21"/>
      <c r="C187" s="6" t="s">
        <v>2957</v>
      </c>
      <c r="D187" s="8">
        <v>6.4391273750879663E-2</v>
      </c>
      <c r="E187" s="7">
        <v>2842</v>
      </c>
      <c r="F187" s="7">
        <v>2659</v>
      </c>
      <c r="G187" s="7">
        <v>2271</v>
      </c>
      <c r="H187" s="40">
        <v>12.530162923822104</v>
      </c>
      <c r="I187" s="98">
        <v>1.0263734478203437</v>
      </c>
      <c r="J187" s="7">
        <v>104</v>
      </c>
      <c r="K187" s="40">
        <v>10.846153846153847</v>
      </c>
      <c r="L187" s="98">
        <v>1.1118480769230767</v>
      </c>
      <c r="M187" s="7">
        <v>257</v>
      </c>
      <c r="N187" s="40">
        <v>7.8249027237354083</v>
      </c>
      <c r="O187" s="98">
        <v>1.2598949416342413</v>
      </c>
      <c r="P187" s="7">
        <v>27</v>
      </c>
      <c r="Q187" s="40">
        <v>10.592592592592593</v>
      </c>
      <c r="R187" s="98">
        <v>0.95086666666666675</v>
      </c>
    </row>
    <row r="188" spans="2:18" s="100" customFormat="1" ht="15" customHeight="1">
      <c r="B188" s="21"/>
      <c r="C188" s="6" t="s">
        <v>2958</v>
      </c>
      <c r="D188" s="8">
        <v>0.11729280183538858</v>
      </c>
      <c r="E188" s="7">
        <v>13948</v>
      </c>
      <c r="F188" s="7">
        <v>12312</v>
      </c>
      <c r="G188" s="7">
        <v>11246</v>
      </c>
      <c r="H188" s="40">
        <v>7.5109372221234221</v>
      </c>
      <c r="I188" s="98">
        <v>1.1076009425573539</v>
      </c>
      <c r="J188" s="7">
        <v>791</v>
      </c>
      <c r="K188" s="40">
        <v>7.3324905183312259</v>
      </c>
      <c r="L188" s="98">
        <v>1.1847083438685209</v>
      </c>
      <c r="M188" s="7">
        <v>181</v>
      </c>
      <c r="N188" s="40">
        <v>6.5359116022099446</v>
      </c>
      <c r="O188" s="98">
        <v>1.1947574585635361</v>
      </c>
      <c r="P188" s="7">
        <v>94</v>
      </c>
      <c r="Q188" s="40">
        <v>5.3085106382978724</v>
      </c>
      <c r="R188" s="98">
        <v>0.86905319148936155</v>
      </c>
    </row>
    <row r="189" spans="2:18" s="100" customFormat="1" ht="15" customHeight="1">
      <c r="B189" s="21"/>
      <c r="C189" s="6" t="s">
        <v>2959</v>
      </c>
      <c r="D189" s="8">
        <v>4.8309178743961352E-2</v>
      </c>
      <c r="E189" s="7">
        <v>1242</v>
      </c>
      <c r="F189" s="7">
        <v>1182</v>
      </c>
      <c r="G189" s="7">
        <v>649</v>
      </c>
      <c r="H189" s="40">
        <v>22.320493066255779</v>
      </c>
      <c r="I189" s="98">
        <v>1.0258570107858245</v>
      </c>
      <c r="J189" s="7">
        <v>476</v>
      </c>
      <c r="K189" s="40">
        <v>20.434873949579831</v>
      </c>
      <c r="L189" s="98">
        <v>0.89217521008403367</v>
      </c>
      <c r="M189" s="7">
        <v>52</v>
      </c>
      <c r="N189" s="40">
        <v>22.596153846153847</v>
      </c>
      <c r="O189" s="98">
        <v>0.71052692307692311</v>
      </c>
      <c r="P189" s="7">
        <v>5</v>
      </c>
      <c r="Q189" s="40">
        <v>20.6</v>
      </c>
      <c r="R189" s="98">
        <v>1.1869400000000001</v>
      </c>
    </row>
    <row r="190" spans="2:18" s="100" customFormat="1" ht="15" customHeight="1">
      <c r="B190" s="21"/>
      <c r="C190" s="6" t="s">
        <v>2960</v>
      </c>
      <c r="D190" s="8">
        <v>0.15886109632783396</v>
      </c>
      <c r="E190" s="7">
        <v>3758</v>
      </c>
      <c r="F190" s="7">
        <v>3161</v>
      </c>
      <c r="G190" s="7">
        <v>2421</v>
      </c>
      <c r="H190" s="40">
        <v>6.1681123502684843</v>
      </c>
      <c r="I190" s="98">
        <v>0.78350123915737302</v>
      </c>
      <c r="J190" s="7">
        <v>669</v>
      </c>
      <c r="K190" s="40">
        <v>4.4230194319880418</v>
      </c>
      <c r="L190" s="98">
        <v>0.68073796711509704</v>
      </c>
      <c r="M190" s="7">
        <v>54</v>
      </c>
      <c r="N190" s="40">
        <v>4.7037037037037033</v>
      </c>
      <c r="O190" s="98">
        <v>0.88640925925925917</v>
      </c>
      <c r="P190" s="7">
        <v>17</v>
      </c>
      <c r="Q190" s="40">
        <v>5.117647058823529</v>
      </c>
      <c r="R190" s="98">
        <v>0.74382941176470596</v>
      </c>
    </row>
    <row r="191" spans="2:18" s="100" customFormat="1" ht="15" customHeight="1">
      <c r="B191" s="21"/>
      <c r="C191" s="6" t="s">
        <v>2961</v>
      </c>
      <c r="D191" s="8">
        <v>2.4096385542168677E-3</v>
      </c>
      <c r="E191" s="7">
        <v>415</v>
      </c>
      <c r="F191" s="7">
        <v>414</v>
      </c>
      <c r="G191" s="7">
        <v>325</v>
      </c>
      <c r="H191" s="40">
        <v>37.246153846153845</v>
      </c>
      <c r="I191" s="98">
        <v>0.88547046153846154</v>
      </c>
      <c r="J191" s="7">
        <v>46</v>
      </c>
      <c r="K191" s="40">
        <v>29.5</v>
      </c>
      <c r="L191" s="98">
        <v>0.90688478260869576</v>
      </c>
      <c r="M191" s="7">
        <v>40</v>
      </c>
      <c r="N191" s="40">
        <v>26.6</v>
      </c>
      <c r="O191" s="98">
        <v>0.78704000000000007</v>
      </c>
      <c r="P191" s="7">
        <v>3</v>
      </c>
      <c r="Q191" s="40">
        <v>26</v>
      </c>
      <c r="R191" s="98">
        <v>0.8716666666666667</v>
      </c>
    </row>
    <row r="192" spans="2:18" s="100" customFormat="1" ht="15" customHeight="1">
      <c r="B192" s="21"/>
      <c r="C192" s="6" t="s">
        <v>2962</v>
      </c>
      <c r="D192" s="8">
        <v>0.10923257865333726</v>
      </c>
      <c r="E192" s="7">
        <v>6802</v>
      </c>
      <c r="F192" s="7">
        <v>6059</v>
      </c>
      <c r="G192" s="7">
        <v>4764</v>
      </c>
      <c r="H192" s="40">
        <v>7.9445843828715361</v>
      </c>
      <c r="I192" s="98">
        <v>1.1007645046179679</v>
      </c>
      <c r="J192" s="7">
        <v>32</v>
      </c>
      <c r="K192" s="40">
        <v>5.65625</v>
      </c>
      <c r="L192" s="98">
        <v>1.1471437499999999</v>
      </c>
      <c r="M192" s="7">
        <v>1249</v>
      </c>
      <c r="N192" s="40">
        <v>5.9943955164131308</v>
      </c>
      <c r="O192" s="98">
        <v>0.92041825460368309</v>
      </c>
      <c r="P192" s="7">
        <v>14</v>
      </c>
      <c r="Q192" s="40">
        <v>6.5</v>
      </c>
      <c r="R192" s="98">
        <v>1.2093928571428572</v>
      </c>
    </row>
    <row r="193" spans="2:18" s="100" customFormat="1" ht="15" customHeight="1">
      <c r="B193" s="21"/>
      <c r="C193" s="6" t="s">
        <v>2963</v>
      </c>
      <c r="D193" s="8">
        <v>5.7213520197856554E-2</v>
      </c>
      <c r="E193" s="7">
        <v>6065</v>
      </c>
      <c r="F193" s="7">
        <v>5718</v>
      </c>
      <c r="G193" s="7">
        <v>2357</v>
      </c>
      <c r="H193" s="40">
        <v>7.3610521849809079</v>
      </c>
      <c r="I193" s="98">
        <v>1.076638820534578</v>
      </c>
      <c r="J193" s="7">
        <v>2729</v>
      </c>
      <c r="K193" s="40">
        <v>7.5837303041407109</v>
      </c>
      <c r="L193" s="98">
        <v>1.0993118724807627</v>
      </c>
      <c r="M193" s="7">
        <v>606</v>
      </c>
      <c r="N193" s="40">
        <v>6.0957095709570961</v>
      </c>
      <c r="O193" s="98">
        <v>1.1539509900990099</v>
      </c>
      <c r="P193" s="7">
        <v>26</v>
      </c>
      <c r="Q193" s="40">
        <v>9.615384615384615</v>
      </c>
      <c r="R193" s="98">
        <v>0.84884615384615381</v>
      </c>
    </row>
    <row r="194" spans="2:18" s="100" customFormat="1" ht="15" customHeight="1">
      <c r="B194" s="21"/>
      <c r="C194" s="6" t="s">
        <v>2964</v>
      </c>
      <c r="D194" s="8">
        <v>9.7816028132518967E-2</v>
      </c>
      <c r="E194" s="7">
        <v>10806</v>
      </c>
      <c r="F194" s="7">
        <v>9749</v>
      </c>
      <c r="G194" s="7">
        <v>8151</v>
      </c>
      <c r="H194" s="40">
        <v>8.6556250766777083</v>
      </c>
      <c r="I194" s="98">
        <v>0.9524757207704575</v>
      </c>
      <c r="J194" s="7">
        <v>1426</v>
      </c>
      <c r="K194" s="40">
        <v>7.4768583450210375</v>
      </c>
      <c r="L194" s="98">
        <v>0.89610539971949521</v>
      </c>
      <c r="M194" s="7">
        <v>104</v>
      </c>
      <c r="N194" s="40">
        <v>10.076923076923077</v>
      </c>
      <c r="O194" s="98">
        <v>1.0609048076923075</v>
      </c>
      <c r="P194" s="7">
        <v>68</v>
      </c>
      <c r="Q194" s="40">
        <v>4.9705882352941178</v>
      </c>
      <c r="R194" s="98">
        <v>0.77246911764705861</v>
      </c>
    </row>
    <row r="195" spans="2:18" s="100" customFormat="1" ht="15" customHeight="1">
      <c r="B195" s="21"/>
      <c r="C195" s="6" t="s">
        <v>2965</v>
      </c>
      <c r="D195" s="8">
        <v>0.14124867537972449</v>
      </c>
      <c r="E195" s="7">
        <v>22648</v>
      </c>
      <c r="F195" s="7">
        <v>19449</v>
      </c>
      <c r="G195" s="7">
        <v>14950</v>
      </c>
      <c r="H195" s="40">
        <v>9.0017391304347818</v>
      </c>
      <c r="I195" s="98">
        <v>1.2944848963210702</v>
      </c>
      <c r="J195" s="7">
        <v>3542</v>
      </c>
      <c r="K195" s="40">
        <v>8.1476566911349515</v>
      </c>
      <c r="L195" s="98">
        <v>1.6307886504799545</v>
      </c>
      <c r="M195" s="7">
        <v>836</v>
      </c>
      <c r="N195" s="40">
        <v>8.8564593301435401</v>
      </c>
      <c r="O195" s="98">
        <v>1.6415342105263162</v>
      </c>
      <c r="P195" s="7">
        <v>121</v>
      </c>
      <c r="Q195" s="40">
        <v>9.9421487603305785</v>
      </c>
      <c r="R195" s="98">
        <v>1.1920644628099175</v>
      </c>
    </row>
    <row r="196" spans="2:18" s="100" customFormat="1" ht="15" customHeight="1">
      <c r="B196" s="21"/>
      <c r="C196" s="6" t="s">
        <v>2966</v>
      </c>
      <c r="D196" s="8">
        <v>0.11766223713069282</v>
      </c>
      <c r="E196" s="7">
        <v>7751</v>
      </c>
      <c r="F196" s="7">
        <v>6839</v>
      </c>
      <c r="G196" s="7">
        <v>6454</v>
      </c>
      <c r="H196" s="40">
        <v>6.87713046172916</v>
      </c>
      <c r="I196" s="98">
        <v>0.95985123954136964</v>
      </c>
      <c r="J196" s="7">
        <v>171</v>
      </c>
      <c r="K196" s="40">
        <v>7.1052631578947372</v>
      </c>
      <c r="L196" s="98">
        <v>0.95149707602339195</v>
      </c>
      <c r="M196" s="7">
        <v>171</v>
      </c>
      <c r="N196" s="40">
        <v>5.9824561403508776</v>
      </c>
      <c r="O196" s="98">
        <v>0.96210760233918147</v>
      </c>
      <c r="P196" s="7">
        <v>43</v>
      </c>
      <c r="Q196" s="40">
        <v>16.790697674418606</v>
      </c>
      <c r="R196" s="98">
        <v>1.136246511627907</v>
      </c>
    </row>
    <row r="197" spans="2:18" s="100" customFormat="1" ht="15" customHeight="1">
      <c r="B197" s="21"/>
      <c r="C197" s="6" t="s">
        <v>2967</v>
      </c>
      <c r="D197" s="8">
        <v>1.1764705882352941E-2</v>
      </c>
      <c r="E197" s="7">
        <v>1360</v>
      </c>
      <c r="F197" s="7">
        <v>1344</v>
      </c>
      <c r="G197" s="7">
        <v>1073</v>
      </c>
      <c r="H197" s="40">
        <v>21.128611369990679</v>
      </c>
      <c r="I197" s="98">
        <v>0.9413385834109973</v>
      </c>
      <c r="J197" s="7">
        <v>204</v>
      </c>
      <c r="K197" s="40">
        <v>24.215686274509803</v>
      </c>
      <c r="L197" s="98">
        <v>0.96452549019607847</v>
      </c>
      <c r="M197" s="7">
        <v>51</v>
      </c>
      <c r="N197" s="40">
        <v>20.666666666666668</v>
      </c>
      <c r="O197" s="98">
        <v>0.92644313725490213</v>
      </c>
      <c r="P197" s="7">
        <v>16</v>
      </c>
      <c r="Q197" s="40">
        <v>9.4375</v>
      </c>
      <c r="R197" s="98">
        <v>0.80391875000000013</v>
      </c>
    </row>
    <row r="198" spans="2:18" s="100" customFormat="1" ht="15" customHeight="1">
      <c r="B198" s="21"/>
      <c r="C198" s="6" t="s">
        <v>2968</v>
      </c>
      <c r="D198" s="8">
        <v>0.13029789295228869</v>
      </c>
      <c r="E198" s="7">
        <v>4129</v>
      </c>
      <c r="F198" s="7">
        <v>3591</v>
      </c>
      <c r="G198" s="7">
        <v>3420</v>
      </c>
      <c r="H198" s="40">
        <v>6.1570175438596495</v>
      </c>
      <c r="I198" s="98">
        <v>0.93392134502923974</v>
      </c>
      <c r="J198" s="7">
        <v>144</v>
      </c>
      <c r="K198" s="40">
        <v>5.8055555555555554</v>
      </c>
      <c r="L198" s="98">
        <v>0.93890208333333325</v>
      </c>
      <c r="M198" s="7">
        <v>14</v>
      </c>
      <c r="N198" s="40">
        <v>7.2142857142857144</v>
      </c>
      <c r="O198" s="98">
        <v>1.0942000000000001</v>
      </c>
      <c r="P198" s="7">
        <v>13</v>
      </c>
      <c r="Q198" s="40">
        <v>4.0769230769230766</v>
      </c>
      <c r="R198" s="98">
        <v>0.85203846153846174</v>
      </c>
    </row>
    <row r="199" spans="2:18" s="100" customFormat="1" ht="15" customHeight="1">
      <c r="B199" s="21"/>
      <c r="C199" s="6" t="s">
        <v>2969</v>
      </c>
      <c r="D199" s="8">
        <v>0.12059158134243458</v>
      </c>
      <c r="E199" s="7">
        <v>4395</v>
      </c>
      <c r="F199" s="7">
        <v>3865</v>
      </c>
      <c r="G199" s="7">
        <v>3363</v>
      </c>
      <c r="H199" s="40">
        <v>8.5239369610466849</v>
      </c>
      <c r="I199" s="98">
        <v>0.96958771929824572</v>
      </c>
      <c r="J199" s="7">
        <v>125</v>
      </c>
      <c r="K199" s="40">
        <v>7.2960000000000003</v>
      </c>
      <c r="L199" s="98">
        <v>1.11198</v>
      </c>
      <c r="M199" s="7">
        <v>332</v>
      </c>
      <c r="N199" s="40">
        <v>4.9819277108433733</v>
      </c>
      <c r="O199" s="98">
        <v>0.77090963855421701</v>
      </c>
      <c r="P199" s="7">
        <v>45</v>
      </c>
      <c r="Q199" s="40">
        <v>6.1111111111111107</v>
      </c>
      <c r="R199" s="98">
        <v>0.74178444444444436</v>
      </c>
    </row>
    <row r="200" spans="2:18" s="100" customFormat="1" ht="15" customHeight="1">
      <c r="B200" s="21"/>
      <c r="C200" s="6" t="s">
        <v>2970</v>
      </c>
      <c r="D200" s="8">
        <v>6.8566468971502967E-2</v>
      </c>
      <c r="E200" s="7">
        <v>20739</v>
      </c>
      <c r="F200" s="7">
        <v>19317</v>
      </c>
      <c r="G200" s="7">
        <v>16871</v>
      </c>
      <c r="H200" s="40">
        <v>9.4325766107521787</v>
      </c>
      <c r="I200" s="98">
        <v>1.4876119139351549</v>
      </c>
      <c r="J200" s="7">
        <v>1321</v>
      </c>
      <c r="K200" s="40">
        <v>8.6177138531415594</v>
      </c>
      <c r="L200" s="98">
        <v>1.649771385314156</v>
      </c>
      <c r="M200" s="7">
        <v>998</v>
      </c>
      <c r="N200" s="40">
        <v>8.0490981963927855</v>
      </c>
      <c r="O200" s="98">
        <v>1.4732605210420846</v>
      </c>
      <c r="P200" s="7">
        <v>127</v>
      </c>
      <c r="Q200" s="40">
        <v>8.3464566929133852</v>
      </c>
      <c r="R200" s="98">
        <v>1.8815787401574806</v>
      </c>
    </row>
    <row r="201" spans="2:18" s="100" customFormat="1" ht="15" customHeight="1">
      <c r="B201" s="21"/>
      <c r="C201" s="6" t="s">
        <v>2971</v>
      </c>
      <c r="D201" s="8">
        <v>8.6094101638143086E-2</v>
      </c>
      <c r="E201" s="7">
        <v>19107</v>
      </c>
      <c r="F201" s="7">
        <v>17462</v>
      </c>
      <c r="G201" s="7">
        <v>15826</v>
      </c>
      <c r="H201" s="40">
        <v>7.751737646910148</v>
      </c>
      <c r="I201" s="98">
        <v>1.1432873878427903</v>
      </c>
      <c r="J201" s="7">
        <v>1212</v>
      </c>
      <c r="K201" s="40">
        <v>8.4018151815181525</v>
      </c>
      <c r="L201" s="98">
        <v>1.3521252475247527</v>
      </c>
      <c r="M201" s="7">
        <v>313</v>
      </c>
      <c r="N201" s="40">
        <v>9.2268370607028753</v>
      </c>
      <c r="O201" s="98">
        <v>1.299183706070288</v>
      </c>
      <c r="P201" s="7">
        <v>111</v>
      </c>
      <c r="Q201" s="40">
        <v>9.3693693693693696</v>
      </c>
      <c r="R201" s="98">
        <v>1.0732171171171172</v>
      </c>
    </row>
    <row r="202" spans="2:18" s="100" customFormat="1" ht="15" customHeight="1">
      <c r="B202" s="21"/>
      <c r="C202" s="6" t="s">
        <v>2972</v>
      </c>
      <c r="D202" s="8">
        <v>0.11667578455264335</v>
      </c>
      <c r="E202" s="7">
        <v>20107</v>
      </c>
      <c r="F202" s="7">
        <v>17761</v>
      </c>
      <c r="G202" s="7">
        <v>13963</v>
      </c>
      <c r="H202" s="40">
        <v>9.016400487001361</v>
      </c>
      <c r="I202" s="98">
        <v>1.2371988827615841</v>
      </c>
      <c r="J202" s="7">
        <v>3236</v>
      </c>
      <c r="K202" s="40">
        <v>8.9106922126081578</v>
      </c>
      <c r="L202" s="98">
        <v>1.6117266378244754</v>
      </c>
      <c r="M202" s="7">
        <v>479</v>
      </c>
      <c r="N202" s="40">
        <v>8.169102296450939</v>
      </c>
      <c r="O202" s="98">
        <v>1.3953588726513566</v>
      </c>
      <c r="P202" s="7">
        <v>83</v>
      </c>
      <c r="Q202" s="40">
        <v>8.6265060240963862</v>
      </c>
      <c r="R202" s="98">
        <v>1.2775734939759038</v>
      </c>
    </row>
    <row r="203" spans="2:18" s="100" customFormat="1" ht="15" customHeight="1">
      <c r="B203" s="21"/>
      <c r="C203" s="6" t="s">
        <v>2973</v>
      </c>
      <c r="D203" s="8">
        <v>0.10081235850312958</v>
      </c>
      <c r="E203" s="7">
        <v>7509</v>
      </c>
      <c r="F203" s="7">
        <v>6752</v>
      </c>
      <c r="G203" s="7">
        <v>5097</v>
      </c>
      <c r="H203" s="40">
        <v>10.036099666470474</v>
      </c>
      <c r="I203" s="98">
        <v>1.2345043358838532</v>
      </c>
      <c r="J203" s="7">
        <v>1028</v>
      </c>
      <c r="K203" s="40">
        <v>12.014591439688717</v>
      </c>
      <c r="L203" s="98">
        <v>1.2320104085603114</v>
      </c>
      <c r="M203" s="7">
        <v>446</v>
      </c>
      <c r="N203" s="40">
        <v>16.031390134529147</v>
      </c>
      <c r="O203" s="98">
        <v>1.2893905829596413</v>
      </c>
      <c r="P203" s="7">
        <v>181</v>
      </c>
      <c r="Q203" s="40">
        <v>17.662983425414364</v>
      </c>
      <c r="R203" s="98">
        <v>1.5012160220994473</v>
      </c>
    </row>
    <row r="204" spans="2:18" s="100" customFormat="1" ht="15" customHeight="1">
      <c r="B204" s="21"/>
      <c r="C204" s="6" t="s">
        <v>2974</v>
      </c>
      <c r="D204" s="8">
        <v>0.12714140750910286</v>
      </c>
      <c r="E204" s="7">
        <v>33506</v>
      </c>
      <c r="F204" s="7">
        <v>29246</v>
      </c>
      <c r="G204" s="7">
        <v>25170</v>
      </c>
      <c r="H204" s="40">
        <v>8.9320619785458888</v>
      </c>
      <c r="I204" s="98">
        <v>1.1819510488676996</v>
      </c>
      <c r="J204" s="7">
        <v>2690</v>
      </c>
      <c r="K204" s="40">
        <v>11.701486988847584</v>
      </c>
      <c r="L204" s="98">
        <v>1.8336221189591086</v>
      </c>
      <c r="M204" s="7">
        <v>1220</v>
      </c>
      <c r="N204" s="40">
        <v>11.820491803278689</v>
      </c>
      <c r="O204" s="98">
        <v>1.9574095901639335</v>
      </c>
      <c r="P204" s="7">
        <v>166</v>
      </c>
      <c r="Q204" s="40">
        <v>12.825301204819278</v>
      </c>
      <c r="R204" s="98">
        <v>1.3770524096385544</v>
      </c>
    </row>
    <row r="205" spans="2:18" s="100" customFormat="1" ht="15" customHeight="1">
      <c r="B205" s="21"/>
      <c r="C205" s="6" t="s">
        <v>2975</v>
      </c>
      <c r="D205" s="8">
        <v>0.13432735426008968</v>
      </c>
      <c r="E205" s="7">
        <v>44600</v>
      </c>
      <c r="F205" s="7">
        <v>38609</v>
      </c>
      <c r="G205" s="7">
        <v>32779</v>
      </c>
      <c r="H205" s="40">
        <v>8.399615607553617</v>
      </c>
      <c r="I205" s="98">
        <v>1.2610269074712468</v>
      </c>
      <c r="J205" s="7">
        <v>3732</v>
      </c>
      <c r="K205" s="40">
        <v>9.12459807073955</v>
      </c>
      <c r="L205" s="98">
        <v>1.8018473204715972</v>
      </c>
      <c r="M205" s="7">
        <v>1843</v>
      </c>
      <c r="N205" s="40">
        <v>8.7911014650027131</v>
      </c>
      <c r="O205" s="98">
        <v>1.9203538252848613</v>
      </c>
      <c r="P205" s="7">
        <v>255</v>
      </c>
      <c r="Q205" s="40">
        <v>9.2784313725490204</v>
      </c>
      <c r="R205" s="98">
        <v>1.3894474509803925</v>
      </c>
    </row>
    <row r="206" spans="2:18" s="100" customFormat="1" ht="15" customHeight="1">
      <c r="B206" s="21"/>
      <c r="C206" s="6" t="s">
        <v>2976</v>
      </c>
      <c r="D206" s="8">
        <v>6.0793087486498996E-2</v>
      </c>
      <c r="E206" s="7">
        <v>19443</v>
      </c>
      <c r="F206" s="7">
        <v>18261</v>
      </c>
      <c r="G206" s="7">
        <v>16770</v>
      </c>
      <c r="H206" s="40">
        <v>8.2453786523553969</v>
      </c>
      <c r="I206" s="98">
        <v>1.3086803697078115</v>
      </c>
      <c r="J206" s="7">
        <v>463</v>
      </c>
      <c r="K206" s="40">
        <v>9.1749460043196542</v>
      </c>
      <c r="L206" s="98">
        <v>1.8509598272138228</v>
      </c>
      <c r="M206" s="7">
        <v>910</v>
      </c>
      <c r="N206" s="40">
        <v>7.4549450549450551</v>
      </c>
      <c r="O206" s="98">
        <v>1.4469396703296697</v>
      </c>
      <c r="P206" s="7">
        <v>118</v>
      </c>
      <c r="Q206" s="40">
        <v>7.6355932203389827</v>
      </c>
      <c r="R206" s="98">
        <v>1.0231211864406777</v>
      </c>
    </row>
    <row r="207" spans="2:18" s="100" customFormat="1" ht="15" customHeight="1">
      <c r="B207" s="21"/>
      <c r="C207" s="6" t="s">
        <v>2977</v>
      </c>
      <c r="D207" s="8">
        <v>6.257384797164238E-2</v>
      </c>
      <c r="E207" s="7">
        <v>20312</v>
      </c>
      <c r="F207" s="7">
        <v>19041</v>
      </c>
      <c r="G207" s="7">
        <v>15646</v>
      </c>
      <c r="H207" s="40">
        <v>8.0170650645532398</v>
      </c>
      <c r="I207" s="98">
        <v>1.2010560270995783</v>
      </c>
      <c r="J207" s="7">
        <v>1933</v>
      </c>
      <c r="K207" s="40">
        <v>8.0827728918779105</v>
      </c>
      <c r="L207" s="98">
        <v>1.463529177444387</v>
      </c>
      <c r="M207" s="7">
        <v>1379</v>
      </c>
      <c r="N207" s="40">
        <v>8.1218274111675122</v>
      </c>
      <c r="O207" s="98">
        <v>1.2200314720812182</v>
      </c>
      <c r="P207" s="7">
        <v>83</v>
      </c>
      <c r="Q207" s="40">
        <v>9.6626506024096379</v>
      </c>
      <c r="R207" s="98">
        <v>1.0816156626506024</v>
      </c>
    </row>
    <row r="208" spans="2:18" s="100" customFormat="1" ht="15" customHeight="1">
      <c r="B208" s="21"/>
      <c r="C208" s="6" t="s">
        <v>2978</v>
      </c>
      <c r="D208" s="8">
        <v>0.16191489361702127</v>
      </c>
      <c r="E208" s="7">
        <v>23500</v>
      </c>
      <c r="F208" s="7">
        <v>19695</v>
      </c>
      <c r="G208" s="7">
        <v>14379</v>
      </c>
      <c r="H208" s="40">
        <v>9.5160998678628559</v>
      </c>
      <c r="I208" s="98">
        <v>1.4574940468739133</v>
      </c>
      <c r="J208" s="7">
        <v>4108</v>
      </c>
      <c r="K208" s="40">
        <v>8.2122687439143132</v>
      </c>
      <c r="L208" s="98">
        <v>1.4874321324245374</v>
      </c>
      <c r="M208" s="7">
        <v>1104</v>
      </c>
      <c r="N208" s="40">
        <v>6.4438405797101446</v>
      </c>
      <c r="O208" s="98">
        <v>1.419907427536232</v>
      </c>
      <c r="P208" s="7">
        <v>104</v>
      </c>
      <c r="Q208" s="40">
        <v>8.4423076923076916</v>
      </c>
      <c r="R208" s="98">
        <v>1.3622221153846159</v>
      </c>
    </row>
    <row r="209" spans="2:18" s="100" customFormat="1" ht="15" customHeight="1">
      <c r="B209" s="21"/>
      <c r="C209" s="6" t="s">
        <v>2979</v>
      </c>
      <c r="D209" s="8">
        <v>0.11774899671652682</v>
      </c>
      <c r="E209" s="7">
        <v>10964</v>
      </c>
      <c r="F209" s="7">
        <v>9673</v>
      </c>
      <c r="G209" s="7">
        <v>7340</v>
      </c>
      <c r="H209" s="40">
        <v>9.9401907356948236</v>
      </c>
      <c r="I209" s="98">
        <v>1.2586863079019075</v>
      </c>
      <c r="J209" s="7">
        <v>1471</v>
      </c>
      <c r="K209" s="40">
        <v>6.655336505778382</v>
      </c>
      <c r="L209" s="98">
        <v>1.2368252889191027</v>
      </c>
      <c r="M209" s="7">
        <v>586</v>
      </c>
      <c r="N209" s="40">
        <v>7.4948805460750849</v>
      </c>
      <c r="O209" s="98">
        <v>1.2316534129692838</v>
      </c>
      <c r="P209" s="7">
        <v>276</v>
      </c>
      <c r="Q209" s="40">
        <v>9.5036231884057969</v>
      </c>
      <c r="R209" s="98">
        <v>1.258336231884059</v>
      </c>
    </row>
    <row r="210" spans="2:18" s="100" customFormat="1" ht="15" customHeight="1">
      <c r="B210" s="21"/>
      <c r="C210" s="6" t="s">
        <v>2980</v>
      </c>
      <c r="D210" s="8">
        <v>0.13805138148327678</v>
      </c>
      <c r="E210" s="7">
        <v>10315</v>
      </c>
      <c r="F210" s="7">
        <v>8891</v>
      </c>
      <c r="G210" s="7">
        <v>4338</v>
      </c>
      <c r="H210" s="40">
        <v>11.326648224988475</v>
      </c>
      <c r="I210" s="98">
        <v>1.1822151452282159</v>
      </c>
      <c r="J210" s="7">
        <v>2942</v>
      </c>
      <c r="K210" s="40">
        <v>9.6917063222297752</v>
      </c>
      <c r="L210" s="98">
        <v>1.246137831407206</v>
      </c>
      <c r="M210" s="7">
        <v>1536</v>
      </c>
      <c r="N210" s="40">
        <v>10.055989583333334</v>
      </c>
      <c r="O210" s="98">
        <v>1.2529390625000001</v>
      </c>
      <c r="P210" s="7">
        <v>75</v>
      </c>
      <c r="Q210" s="40">
        <v>11.453333333333333</v>
      </c>
      <c r="R210" s="98">
        <v>1.1690106666666669</v>
      </c>
    </row>
    <row r="211" spans="2:18" s="100" customFormat="1" ht="15" customHeight="1">
      <c r="B211" s="21"/>
      <c r="C211" s="6" t="s">
        <v>2981</v>
      </c>
      <c r="D211" s="8">
        <v>0.18089630356558717</v>
      </c>
      <c r="E211" s="7">
        <v>3057</v>
      </c>
      <c r="F211" s="7">
        <v>2504</v>
      </c>
      <c r="G211" s="7">
        <v>1571</v>
      </c>
      <c r="H211" s="40">
        <v>14.348822406110758</v>
      </c>
      <c r="I211" s="98">
        <v>1.2506513049013366</v>
      </c>
      <c r="J211" s="7">
        <v>559</v>
      </c>
      <c r="K211" s="40">
        <v>13.962432915921289</v>
      </c>
      <c r="L211" s="98">
        <v>1.2982168157423974</v>
      </c>
      <c r="M211" s="7">
        <v>345</v>
      </c>
      <c r="N211" s="40">
        <v>10.333333333333334</v>
      </c>
      <c r="O211" s="98">
        <v>1.1844194202898553</v>
      </c>
      <c r="P211" s="7">
        <v>29</v>
      </c>
      <c r="Q211" s="40">
        <v>10.896551724137931</v>
      </c>
      <c r="R211" s="98">
        <v>1.1468827586206898</v>
      </c>
    </row>
    <row r="212" spans="2:18" s="100" customFormat="1" ht="15" customHeight="1">
      <c r="B212" s="21"/>
      <c r="C212" s="6" t="s">
        <v>2982</v>
      </c>
      <c r="D212" s="8">
        <v>9.6724200802236537E-2</v>
      </c>
      <c r="E212" s="7">
        <v>32908</v>
      </c>
      <c r="F212" s="7">
        <v>29725</v>
      </c>
      <c r="G212" s="7">
        <v>17344</v>
      </c>
      <c r="H212" s="40">
        <v>10.48702721402214</v>
      </c>
      <c r="I212" s="98">
        <v>1.3102339425738008</v>
      </c>
      <c r="J212" s="7">
        <v>8610</v>
      </c>
      <c r="K212" s="40">
        <v>10.629965156794425</v>
      </c>
      <c r="L212" s="98">
        <v>1.656920255516841</v>
      </c>
      <c r="M212" s="7">
        <v>3127</v>
      </c>
      <c r="N212" s="40">
        <v>10.632874960025584</v>
      </c>
      <c r="O212" s="98">
        <v>1.8661358490566049</v>
      </c>
      <c r="P212" s="7">
        <v>644</v>
      </c>
      <c r="Q212" s="40">
        <v>14.692546583850932</v>
      </c>
      <c r="R212" s="98">
        <v>1.3230748447204967</v>
      </c>
    </row>
    <row r="213" spans="2:18" s="100" customFormat="1" ht="15" customHeight="1">
      <c r="B213" s="21"/>
      <c r="C213" s="6" t="s">
        <v>2983</v>
      </c>
      <c r="D213" s="8">
        <v>7.1703222312483078E-2</v>
      </c>
      <c r="E213" s="7">
        <v>18465</v>
      </c>
      <c r="F213" s="7">
        <v>17141</v>
      </c>
      <c r="G213" s="7">
        <v>9645</v>
      </c>
      <c r="H213" s="40">
        <v>8.2145152928978753</v>
      </c>
      <c r="I213" s="98">
        <v>1.1303810368066356</v>
      </c>
      <c r="J213" s="7">
        <v>6402</v>
      </c>
      <c r="K213" s="40">
        <v>6.8987816307403937</v>
      </c>
      <c r="L213" s="98">
        <v>1.0004512027491406</v>
      </c>
      <c r="M213" s="7">
        <v>724</v>
      </c>
      <c r="N213" s="40">
        <v>6.2969613259668504</v>
      </c>
      <c r="O213" s="98">
        <v>1.146725</v>
      </c>
      <c r="P213" s="7">
        <v>370</v>
      </c>
      <c r="Q213" s="40">
        <v>8.6837837837837846</v>
      </c>
      <c r="R213" s="98">
        <v>1.0902613513513515</v>
      </c>
    </row>
    <row r="214" spans="2:18" s="100" customFormat="1" ht="15" customHeight="1">
      <c r="B214" s="21"/>
      <c r="C214" s="6" t="s">
        <v>2984</v>
      </c>
      <c r="D214" s="8">
        <v>6.7389393495458541E-2</v>
      </c>
      <c r="E214" s="7">
        <v>17065</v>
      </c>
      <c r="F214" s="7">
        <v>15915</v>
      </c>
      <c r="G214" s="7">
        <v>10186</v>
      </c>
      <c r="H214" s="40">
        <v>10.334675044178283</v>
      </c>
      <c r="I214" s="98">
        <v>1.1579790889456116</v>
      </c>
      <c r="J214" s="7">
        <v>5002</v>
      </c>
      <c r="K214" s="40">
        <v>8.732307077169132</v>
      </c>
      <c r="L214" s="98">
        <v>1.0774271291483406</v>
      </c>
      <c r="M214" s="7">
        <v>459</v>
      </c>
      <c r="N214" s="40">
        <v>9.7777777777777786</v>
      </c>
      <c r="O214" s="98">
        <v>1.3147119825708062</v>
      </c>
      <c r="P214" s="7">
        <v>268</v>
      </c>
      <c r="Q214" s="40">
        <v>9.9701492537313428</v>
      </c>
      <c r="R214" s="98">
        <v>0.9731548507462684</v>
      </c>
    </row>
    <row r="215" spans="2:18" s="100" customFormat="1" ht="15" customHeight="1">
      <c r="B215" s="21"/>
      <c r="C215" s="6" t="s">
        <v>2985</v>
      </c>
      <c r="D215" s="8">
        <v>7.3256426772852379E-2</v>
      </c>
      <c r="E215" s="7">
        <v>17077</v>
      </c>
      <c r="F215" s="7">
        <v>15826</v>
      </c>
      <c r="G215" s="7">
        <v>8776</v>
      </c>
      <c r="H215" s="40">
        <v>9.9963536918869647</v>
      </c>
      <c r="I215" s="98">
        <v>1.3173123632634458</v>
      </c>
      <c r="J215" s="7">
        <v>6049</v>
      </c>
      <c r="K215" s="40">
        <v>8.1871383699785092</v>
      </c>
      <c r="L215" s="98">
        <v>1.3595567862456606</v>
      </c>
      <c r="M215" s="7">
        <v>693</v>
      </c>
      <c r="N215" s="40">
        <v>9.5815295815295816</v>
      </c>
      <c r="O215" s="98">
        <v>1.6449515151515153</v>
      </c>
      <c r="P215" s="7">
        <v>308</v>
      </c>
      <c r="Q215" s="40">
        <v>8.5649350649350655</v>
      </c>
      <c r="R215" s="98">
        <v>1.2804590909090909</v>
      </c>
    </row>
    <row r="216" spans="2:18" s="100" customFormat="1" ht="15" customHeight="1">
      <c r="B216" s="18" t="s">
        <v>2889</v>
      </c>
      <c r="C216" s="105" t="s">
        <v>2889</v>
      </c>
      <c r="D216" s="11">
        <v>0.11058926274238347</v>
      </c>
      <c r="E216" s="10">
        <v>806109</v>
      </c>
      <c r="F216" s="10">
        <v>716962</v>
      </c>
      <c r="G216" s="10">
        <v>566920</v>
      </c>
      <c r="H216" s="43">
        <v>8.5255503421999581</v>
      </c>
      <c r="I216" s="99">
        <v>1.0982475123474211</v>
      </c>
      <c r="J216" s="10">
        <v>113557</v>
      </c>
      <c r="K216" s="43">
        <v>8.1546712223817117</v>
      </c>
      <c r="L216" s="99">
        <v>1.1875128129485628</v>
      </c>
      <c r="M216" s="10">
        <v>29970</v>
      </c>
      <c r="N216" s="43">
        <v>8.5903903903903895</v>
      </c>
      <c r="O216" s="99">
        <v>1.3187758224891539</v>
      </c>
      <c r="P216" s="10">
        <v>6515</v>
      </c>
      <c r="Q216" s="43">
        <v>9.1545663852647738</v>
      </c>
      <c r="R216" s="99">
        <v>1.0920502072141181</v>
      </c>
    </row>
    <row r="217" spans="2:18" s="100" customFormat="1" ht="18" customHeight="1">
      <c r="B217" s="18"/>
      <c r="C217" s="9" t="s">
        <v>887</v>
      </c>
      <c r="D217" s="11">
        <v>0.13759559589346823</v>
      </c>
      <c r="E217" s="10">
        <v>1344200</v>
      </c>
      <c r="F217" s="10">
        <v>1159244</v>
      </c>
      <c r="G217" s="10">
        <v>815537</v>
      </c>
      <c r="H217" s="43">
        <v>9.0373434926925444</v>
      </c>
      <c r="I217" s="99">
        <v>1.120661000052726</v>
      </c>
      <c r="J217" s="10">
        <v>229717</v>
      </c>
      <c r="K217" s="43">
        <v>8.92956986204765</v>
      </c>
      <c r="L217" s="99">
        <v>1.2897716712302612</v>
      </c>
      <c r="M217" s="10">
        <v>104513</v>
      </c>
      <c r="N217" s="43">
        <v>9.0545960789566848</v>
      </c>
      <c r="O217" s="99">
        <v>1.4913649871307904</v>
      </c>
      <c r="P217" s="10">
        <v>9477</v>
      </c>
      <c r="Q217" s="43">
        <v>9.6859765748654638</v>
      </c>
      <c r="R217" s="99">
        <v>1.246585280151941</v>
      </c>
    </row>
  </sheetData>
  <mergeCells count="8">
    <mergeCell ref="P11:R11"/>
    <mergeCell ref="F2:I3"/>
    <mergeCell ref="M2:O2"/>
    <mergeCell ref="E5:J6"/>
    <mergeCell ref="C6:C7"/>
    <mergeCell ref="G11:I11"/>
    <mergeCell ref="J11:L11"/>
    <mergeCell ref="M11:O11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5"/>
  <sheetViews>
    <sheetView workbookViewId="0"/>
  </sheetViews>
  <sheetFormatPr defaultColWidth="8.85546875" defaultRowHeight="12.75"/>
  <cols>
    <col min="1" max="1" width="1.28515625" style="106" customWidth="1"/>
    <col min="2" max="2" width="23.5703125" style="106" bestFit="1" customWidth="1"/>
    <col min="3" max="4" width="10" style="106" customWidth="1"/>
    <col min="5" max="5" width="8.85546875" style="106"/>
    <col min="6" max="9" width="10" style="106" customWidth="1"/>
    <col min="10" max="10" width="2.28515625" style="106" customWidth="1"/>
    <col min="11" max="11" width="3.140625" style="106" customWidth="1"/>
    <col min="12" max="12" width="9.7109375" style="106" customWidth="1"/>
    <col min="13" max="13" width="31" style="106" customWidth="1"/>
    <col min="14" max="16384" width="8.85546875" style="106"/>
  </cols>
  <sheetData>
    <row r="1" spans="2:13" s="107" customFormat="1" ht="11.25" customHeight="1" thickBot="1"/>
    <row r="2" spans="2:13" s="107" customFormat="1" ht="15.75" customHeight="1" thickBot="1">
      <c r="G2" s="280" t="s">
        <v>0</v>
      </c>
      <c r="H2" s="280"/>
      <c r="I2" s="280"/>
      <c r="M2" s="120" t="s">
        <v>2988</v>
      </c>
    </row>
    <row r="3" spans="2:13" s="107" customFormat="1" ht="3" customHeight="1" thickBot="1">
      <c r="G3" s="280"/>
      <c r="H3" s="280"/>
      <c r="I3" s="280"/>
    </row>
    <row r="4" spans="2:13" s="107" customFormat="1" ht="24.75" customHeight="1"/>
    <row r="5" spans="2:13" s="107" customFormat="1" ht="15.75" customHeight="1" thickBot="1">
      <c r="F5" s="281" t="s">
        <v>2987</v>
      </c>
      <c r="G5" s="281"/>
      <c r="H5" s="281"/>
      <c r="I5" s="281"/>
      <c r="J5" s="281"/>
    </row>
    <row r="6" spans="2:13" s="107" customFormat="1" ht="2.25" customHeight="1" thickBot="1">
      <c r="F6" s="281"/>
      <c r="G6" s="281"/>
      <c r="H6" s="281"/>
      <c r="I6" s="281"/>
      <c r="J6" s="281"/>
    </row>
    <row r="7" spans="2:13" s="107" customFormat="1" ht="12.75" customHeight="1"/>
    <row r="8" spans="2:13" s="107" customFormat="1" ht="4.5" customHeight="1"/>
    <row r="9" spans="2:13" s="107" customFormat="1" ht="15" customHeight="1">
      <c r="B9" s="120" t="s">
        <v>1015</v>
      </c>
    </row>
    <row r="10" spans="2:13" s="107" customFormat="1" ht="9" customHeight="1"/>
    <row r="11" spans="2:13" s="107" customFormat="1" ht="9" customHeight="1">
      <c r="B11" s="120" t="s">
        <v>1555</v>
      </c>
    </row>
    <row r="12" spans="2:13" s="107" customFormat="1" ht="6" customHeight="1"/>
    <row r="13" spans="2:13" s="107" customFormat="1" ht="19.5" customHeight="1">
      <c r="B13" s="119"/>
      <c r="C13" s="282"/>
      <c r="D13" s="282"/>
      <c r="E13" s="283" t="s">
        <v>867</v>
      </c>
      <c r="F13" s="283"/>
      <c r="G13" s="283"/>
      <c r="H13" s="283" t="s">
        <v>858</v>
      </c>
      <c r="I13" s="283"/>
    </row>
    <row r="14" spans="2:13" s="107" customFormat="1" ht="18" customHeight="1">
      <c r="B14" s="118" t="s">
        <v>2986</v>
      </c>
      <c r="C14" s="117" t="s">
        <v>2700</v>
      </c>
      <c r="D14" s="117" t="s">
        <v>866</v>
      </c>
      <c r="E14" s="117" t="s">
        <v>2701</v>
      </c>
      <c r="F14" s="117" t="s">
        <v>2702</v>
      </c>
      <c r="G14" s="116" t="s">
        <v>874</v>
      </c>
      <c r="H14" s="116" t="s">
        <v>898</v>
      </c>
      <c r="I14" s="116" t="s">
        <v>1578</v>
      </c>
    </row>
    <row r="15" spans="2:13" s="107" customFormat="1" ht="15" customHeight="1">
      <c r="B15" s="115" t="s">
        <v>2703</v>
      </c>
      <c r="C15" s="112">
        <v>10627</v>
      </c>
      <c r="D15" s="112">
        <v>1545</v>
      </c>
      <c r="E15" s="112">
        <v>9082</v>
      </c>
      <c r="F15" s="114">
        <v>15.784849152169127</v>
      </c>
      <c r="G15" s="113">
        <v>1.25561877339793</v>
      </c>
      <c r="H15" s="112">
        <v>2009</v>
      </c>
      <c r="I15" s="112">
        <v>3197</v>
      </c>
    </row>
    <row r="16" spans="2:13" s="107" customFormat="1" ht="15" customHeight="1">
      <c r="B16" s="115" t="s">
        <v>2704</v>
      </c>
      <c r="C16" s="112">
        <v>370</v>
      </c>
      <c r="D16" s="112">
        <v>106</v>
      </c>
      <c r="E16" s="112">
        <v>264</v>
      </c>
      <c r="F16" s="114">
        <v>10.458333333333334</v>
      </c>
      <c r="G16" s="113">
        <v>1.5416382575757577</v>
      </c>
      <c r="H16" s="112">
        <v>35</v>
      </c>
      <c r="I16" s="112">
        <v>91</v>
      </c>
    </row>
    <row r="17" spans="2:9" s="107" customFormat="1" ht="15" customHeight="1">
      <c r="B17" s="115" t="s">
        <v>2705</v>
      </c>
      <c r="C17" s="112">
        <v>398</v>
      </c>
      <c r="D17" s="112">
        <v>70</v>
      </c>
      <c r="E17" s="112">
        <v>328</v>
      </c>
      <c r="F17" s="114">
        <v>6.6219512195121952</v>
      </c>
      <c r="G17" s="113">
        <v>1.3084463414634147</v>
      </c>
      <c r="H17" s="112">
        <v>58</v>
      </c>
      <c r="I17" s="112">
        <v>93</v>
      </c>
    </row>
    <row r="18" spans="2:9" s="107" customFormat="1" ht="15" customHeight="1">
      <c r="B18" s="115" t="s">
        <v>2706</v>
      </c>
      <c r="C18" s="112">
        <v>2088</v>
      </c>
      <c r="D18" s="112">
        <v>100</v>
      </c>
      <c r="E18" s="112">
        <v>1988</v>
      </c>
      <c r="F18" s="114">
        <v>19.29979879275654</v>
      </c>
      <c r="G18" s="113">
        <v>0.97638214285714287</v>
      </c>
      <c r="H18" s="112">
        <v>234</v>
      </c>
      <c r="I18" s="112">
        <v>513</v>
      </c>
    </row>
    <row r="19" spans="2:9" s="107" customFormat="1" ht="15" customHeight="1">
      <c r="B19" s="115" t="s">
        <v>2707</v>
      </c>
      <c r="C19" s="112">
        <v>8003</v>
      </c>
      <c r="D19" s="112">
        <v>835</v>
      </c>
      <c r="E19" s="112">
        <v>7168</v>
      </c>
      <c r="F19" s="114">
        <v>10.771763392857142</v>
      </c>
      <c r="G19" s="113">
        <v>1.3973843749999999</v>
      </c>
      <c r="H19" s="112">
        <v>3749</v>
      </c>
      <c r="I19" s="112">
        <v>10803</v>
      </c>
    </row>
    <row r="20" spans="2:9" s="107" customFormat="1" ht="15" customHeight="1">
      <c r="B20" s="115" t="s">
        <v>2708</v>
      </c>
      <c r="C20" s="112">
        <v>515</v>
      </c>
      <c r="D20" s="112">
        <v>83</v>
      </c>
      <c r="E20" s="112">
        <v>432</v>
      </c>
      <c r="F20" s="114">
        <v>7.7430555555555554</v>
      </c>
      <c r="G20" s="113">
        <v>1.4590020833333333</v>
      </c>
      <c r="H20" s="112">
        <v>193</v>
      </c>
      <c r="I20" s="112">
        <v>585</v>
      </c>
    </row>
    <row r="21" spans="2:9" s="107" customFormat="1" ht="15" customHeight="1">
      <c r="B21" s="115" t="s">
        <v>2709</v>
      </c>
      <c r="C21" s="112">
        <v>3060</v>
      </c>
      <c r="D21" s="112">
        <v>280</v>
      </c>
      <c r="E21" s="112">
        <v>2780</v>
      </c>
      <c r="F21" s="114">
        <v>9.1237410071942442</v>
      </c>
      <c r="G21" s="113">
        <v>1.4186435251798561</v>
      </c>
      <c r="H21" s="112">
        <v>1694</v>
      </c>
      <c r="I21" s="112">
        <v>3895</v>
      </c>
    </row>
    <row r="22" spans="2:9" s="107" customFormat="1" ht="15" customHeight="1">
      <c r="B22" s="115" t="s">
        <v>2710</v>
      </c>
      <c r="C22" s="112">
        <v>14330</v>
      </c>
      <c r="D22" s="112">
        <v>2192</v>
      </c>
      <c r="E22" s="112">
        <v>12138</v>
      </c>
      <c r="F22" s="114">
        <v>11.814714120942496</v>
      </c>
      <c r="G22" s="113">
        <v>1.4338668314384577</v>
      </c>
      <c r="H22" s="112">
        <v>4741</v>
      </c>
      <c r="I22" s="112">
        <v>16281</v>
      </c>
    </row>
    <row r="23" spans="2:9" s="107" customFormat="1" ht="15" customHeight="1">
      <c r="B23" s="115" t="s">
        <v>2711</v>
      </c>
      <c r="C23" s="112">
        <v>2308</v>
      </c>
      <c r="D23" s="112">
        <v>395</v>
      </c>
      <c r="E23" s="112">
        <v>1913</v>
      </c>
      <c r="F23" s="114">
        <v>6.8029273392577103</v>
      </c>
      <c r="G23" s="113">
        <v>1.4473702561421851</v>
      </c>
      <c r="H23" s="112">
        <v>906</v>
      </c>
      <c r="I23" s="112">
        <v>1914</v>
      </c>
    </row>
    <row r="24" spans="2:9" s="107" customFormat="1" ht="15" customHeight="1">
      <c r="B24" s="115" t="s">
        <v>2712</v>
      </c>
      <c r="C24" s="112">
        <v>289</v>
      </c>
      <c r="D24" s="112">
        <v>62</v>
      </c>
      <c r="E24" s="112">
        <v>227</v>
      </c>
      <c r="F24" s="114">
        <v>12.977973568281937</v>
      </c>
      <c r="G24" s="113">
        <v>1.3573189427312775</v>
      </c>
      <c r="H24" s="112">
        <v>39</v>
      </c>
      <c r="I24" s="112">
        <v>44</v>
      </c>
    </row>
    <row r="25" spans="2:9" s="107" customFormat="1" ht="15" customHeight="1">
      <c r="B25" s="115" t="s">
        <v>2713</v>
      </c>
      <c r="C25" s="112">
        <v>664</v>
      </c>
      <c r="D25" s="112">
        <v>107</v>
      </c>
      <c r="E25" s="112">
        <v>557</v>
      </c>
      <c r="F25" s="114">
        <v>7.8258527827648114</v>
      </c>
      <c r="G25" s="113">
        <v>1.2983757630161581</v>
      </c>
      <c r="H25" s="112">
        <v>105</v>
      </c>
      <c r="I25" s="112">
        <v>329</v>
      </c>
    </row>
    <row r="26" spans="2:9" s="107" customFormat="1" ht="15" customHeight="1">
      <c r="B26" s="115" t="s">
        <v>2714</v>
      </c>
      <c r="C26" s="112">
        <v>1562</v>
      </c>
      <c r="D26" s="112">
        <v>315</v>
      </c>
      <c r="E26" s="112">
        <v>1247</v>
      </c>
      <c r="F26" s="114">
        <v>8.1275060144346423</v>
      </c>
      <c r="G26" s="113">
        <v>1.3326539695268644</v>
      </c>
      <c r="H26" s="112">
        <v>696</v>
      </c>
      <c r="I26" s="112">
        <v>1532</v>
      </c>
    </row>
    <row r="27" spans="2:9" s="107" customFormat="1" ht="15" customHeight="1">
      <c r="B27" s="115" t="s">
        <v>2715</v>
      </c>
      <c r="C27" s="112">
        <v>560</v>
      </c>
      <c r="D27" s="112">
        <v>75</v>
      </c>
      <c r="E27" s="112">
        <v>485</v>
      </c>
      <c r="F27" s="114">
        <v>7.5030927835051546</v>
      </c>
      <c r="G27" s="113">
        <v>1.2340859793814434</v>
      </c>
      <c r="H27" s="112">
        <v>113</v>
      </c>
      <c r="I27" s="112">
        <v>320</v>
      </c>
    </row>
    <row r="28" spans="2:9" s="107" customFormat="1" ht="15" customHeight="1">
      <c r="B28" s="115" t="s">
        <v>2716</v>
      </c>
      <c r="C28" s="112">
        <v>122</v>
      </c>
      <c r="D28" s="112">
        <v>11</v>
      </c>
      <c r="E28" s="112">
        <v>111</v>
      </c>
      <c r="F28" s="114">
        <v>6.3243243243243246</v>
      </c>
      <c r="G28" s="113">
        <v>1.2441927927927927</v>
      </c>
      <c r="H28" s="112">
        <v>23</v>
      </c>
      <c r="I28" s="112">
        <v>125</v>
      </c>
    </row>
    <row r="29" spans="2:9" s="107" customFormat="1" ht="15" customHeight="1">
      <c r="B29" s="115" t="s">
        <v>2717</v>
      </c>
      <c r="C29" s="112">
        <v>2019</v>
      </c>
      <c r="D29" s="112">
        <v>349</v>
      </c>
      <c r="E29" s="112">
        <v>1670</v>
      </c>
      <c r="F29" s="114">
        <v>6.2784431137724548</v>
      </c>
      <c r="G29" s="113">
        <v>1.0851316167664671</v>
      </c>
      <c r="H29" s="112">
        <v>677</v>
      </c>
      <c r="I29" s="112">
        <v>1985</v>
      </c>
    </row>
    <row r="30" spans="2:9" s="107" customFormat="1" ht="15" customHeight="1">
      <c r="B30" s="115" t="s">
        <v>2718</v>
      </c>
      <c r="C30" s="112">
        <v>1694</v>
      </c>
      <c r="D30" s="112">
        <v>289</v>
      </c>
      <c r="E30" s="112">
        <v>1405</v>
      </c>
      <c r="F30" s="114">
        <v>6.7209964412811392</v>
      </c>
      <c r="G30" s="113">
        <v>1.1506647686832741</v>
      </c>
      <c r="H30" s="112">
        <v>201</v>
      </c>
      <c r="I30" s="112">
        <v>381</v>
      </c>
    </row>
    <row r="31" spans="2:9" s="107" customFormat="1" ht="15" customHeight="1">
      <c r="B31" s="115" t="s">
        <v>2719</v>
      </c>
      <c r="C31" s="112">
        <v>204</v>
      </c>
      <c r="D31" s="112">
        <v>22</v>
      </c>
      <c r="E31" s="112">
        <v>182</v>
      </c>
      <c r="F31" s="114">
        <v>9.0714285714285712</v>
      </c>
      <c r="G31" s="113">
        <v>1.3711434065934067</v>
      </c>
      <c r="H31" s="112">
        <v>29</v>
      </c>
      <c r="I31" s="112">
        <v>76</v>
      </c>
    </row>
    <row r="32" spans="2:9" s="107" customFormat="1" ht="15" customHeight="1">
      <c r="B32" s="115" t="s">
        <v>2720</v>
      </c>
      <c r="C32" s="112">
        <v>947</v>
      </c>
      <c r="D32" s="112">
        <v>135</v>
      </c>
      <c r="E32" s="112">
        <v>812</v>
      </c>
      <c r="F32" s="114">
        <v>7.1169950738916254</v>
      </c>
      <c r="G32" s="113">
        <v>1.1941490147783251</v>
      </c>
      <c r="H32" s="112">
        <v>236</v>
      </c>
      <c r="I32" s="112">
        <v>546</v>
      </c>
    </row>
    <row r="33" spans="2:9" s="107" customFormat="1" ht="15" customHeight="1">
      <c r="B33" s="115" t="s">
        <v>2721</v>
      </c>
      <c r="C33" s="112">
        <v>1812</v>
      </c>
      <c r="D33" s="112">
        <v>188</v>
      </c>
      <c r="E33" s="112">
        <v>1624</v>
      </c>
      <c r="F33" s="114">
        <v>7.2998768472906406</v>
      </c>
      <c r="G33" s="113">
        <v>1.2245693965517241</v>
      </c>
      <c r="H33" s="112">
        <v>439</v>
      </c>
      <c r="I33" s="112">
        <v>1041</v>
      </c>
    </row>
    <row r="34" spans="2:9" s="107" customFormat="1" ht="15" customHeight="1">
      <c r="B34" s="115" t="s">
        <v>2722</v>
      </c>
      <c r="C34" s="112">
        <v>890</v>
      </c>
      <c r="D34" s="112">
        <v>166</v>
      </c>
      <c r="E34" s="112">
        <v>724</v>
      </c>
      <c r="F34" s="114">
        <v>6.5580110497237571</v>
      </c>
      <c r="G34" s="113">
        <v>1.166146408839779</v>
      </c>
      <c r="H34" s="112">
        <v>140</v>
      </c>
      <c r="I34" s="112">
        <v>277</v>
      </c>
    </row>
    <row r="35" spans="2:9" s="107" customFormat="1" ht="15" customHeight="1">
      <c r="B35" s="111" t="s">
        <v>887</v>
      </c>
      <c r="C35" s="108">
        <v>52462</v>
      </c>
      <c r="D35" s="108">
        <v>7325</v>
      </c>
      <c r="E35" s="108">
        <v>45137</v>
      </c>
      <c r="F35" s="110">
        <v>11.404014444912157</v>
      </c>
      <c r="G35" s="109">
        <v>1.3260785874116581</v>
      </c>
      <c r="H35" s="108">
        <v>16317</v>
      </c>
      <c r="I35" s="108">
        <v>44028</v>
      </c>
    </row>
  </sheetData>
  <mergeCells count="5">
    <mergeCell ref="G2:I3"/>
    <mergeCell ref="F5:J6"/>
    <mergeCell ref="C13:D13"/>
    <mergeCell ref="E13:G13"/>
    <mergeCell ref="H13:I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24"/>
  <sheetViews>
    <sheetView workbookViewId="0"/>
  </sheetViews>
  <sheetFormatPr defaultColWidth="8.85546875" defaultRowHeight="12.75"/>
  <cols>
    <col min="1" max="1" width="0.7109375" style="106" customWidth="1"/>
    <col min="2" max="2" width="9.7109375" style="106" customWidth="1"/>
    <col min="3" max="3" width="14.42578125" style="106" bestFit="1" customWidth="1"/>
    <col min="4" max="23" width="8.85546875" style="106" customWidth="1"/>
    <col min="24" max="24" width="11" style="106" customWidth="1"/>
    <col min="25" max="16384" width="8.85546875" style="106"/>
  </cols>
  <sheetData>
    <row r="1" spans="2:24" s="107" customFormat="1" ht="11.25" customHeight="1" thickBot="1"/>
    <row r="2" spans="2:24" s="107" customFormat="1" ht="15.75" customHeight="1">
      <c r="H2" s="180" t="s">
        <v>0</v>
      </c>
      <c r="I2" s="181"/>
      <c r="L2" s="286" t="s">
        <v>3014</v>
      </c>
      <c r="M2" s="286"/>
    </row>
    <row r="3" spans="2:24" s="107" customFormat="1" ht="3" customHeight="1" thickBot="1">
      <c r="H3" s="182"/>
      <c r="I3" s="183"/>
    </row>
    <row r="4" spans="2:24" s="107" customFormat="1" ht="24" customHeight="1"/>
    <row r="5" spans="2:24" s="107" customFormat="1" ht="11.25" customHeight="1">
      <c r="H5" s="176" t="s">
        <v>3013</v>
      </c>
      <c r="I5" s="177"/>
      <c r="J5" s="177"/>
    </row>
    <row r="6" spans="2:24" s="107" customFormat="1" ht="6.75" customHeight="1" thickBot="1">
      <c r="B6" s="286" t="s">
        <v>213</v>
      </c>
      <c r="H6" s="178"/>
      <c r="I6" s="179"/>
      <c r="J6" s="179"/>
    </row>
    <row r="7" spans="2:24" s="107" customFormat="1" ht="8.25" customHeight="1">
      <c r="B7" s="286"/>
    </row>
    <row r="8" spans="2:24" s="107" customFormat="1" ht="14.25" customHeight="1"/>
    <row r="9" spans="2:24" s="107" customFormat="1" ht="18.75" customHeight="1">
      <c r="B9" s="287"/>
      <c r="C9" s="287"/>
      <c r="D9" s="288" t="s">
        <v>3012</v>
      </c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127"/>
    </row>
    <row r="10" spans="2:24" s="107" customFormat="1" ht="18.75" customHeight="1">
      <c r="B10" s="126" t="s">
        <v>3011</v>
      </c>
      <c r="C10" s="125"/>
      <c r="D10" s="124" t="s">
        <v>1028</v>
      </c>
      <c r="E10" s="124" t="s">
        <v>3010</v>
      </c>
      <c r="F10" s="124" t="s">
        <v>1056</v>
      </c>
      <c r="G10" s="124" t="s">
        <v>1057</v>
      </c>
      <c r="H10" s="124" t="s">
        <v>1065</v>
      </c>
      <c r="I10" s="124" t="s">
        <v>1075</v>
      </c>
      <c r="J10" s="124" t="s">
        <v>1085</v>
      </c>
      <c r="K10" s="124" t="s">
        <v>1095</v>
      </c>
      <c r="L10" s="124" t="s">
        <v>1105</v>
      </c>
      <c r="M10" s="124" t="s">
        <v>1115</v>
      </c>
      <c r="N10" s="124" t="s">
        <v>1121</v>
      </c>
      <c r="O10" s="124" t="s">
        <v>1127</v>
      </c>
      <c r="P10" s="124" t="s">
        <v>1137</v>
      </c>
      <c r="Q10" s="124" t="s">
        <v>1146</v>
      </c>
      <c r="R10" s="124" t="s">
        <v>1155</v>
      </c>
      <c r="S10" s="124" t="s">
        <v>1164</v>
      </c>
      <c r="T10" s="124" t="s">
        <v>1174</v>
      </c>
      <c r="U10" s="124" t="s">
        <v>1184</v>
      </c>
      <c r="V10" s="124" t="s">
        <v>1194</v>
      </c>
      <c r="W10" s="124" t="s">
        <v>1204</v>
      </c>
      <c r="X10" s="123" t="s">
        <v>839</v>
      </c>
    </row>
    <row r="11" spans="2:24" s="107" customFormat="1" ht="15" customHeight="1">
      <c r="B11" s="284" t="s">
        <v>3009</v>
      </c>
      <c r="C11" s="115" t="s">
        <v>2991</v>
      </c>
      <c r="D11" s="112">
        <v>276</v>
      </c>
      <c r="E11" s="112">
        <v>14</v>
      </c>
      <c r="F11" s="112">
        <v>35</v>
      </c>
      <c r="G11" s="112">
        <v>110</v>
      </c>
      <c r="H11" s="112">
        <v>629</v>
      </c>
      <c r="I11" s="112">
        <v>34</v>
      </c>
      <c r="J11" s="112">
        <v>200</v>
      </c>
      <c r="K11" s="112">
        <v>654</v>
      </c>
      <c r="L11" s="112">
        <v>176</v>
      </c>
      <c r="M11" s="112">
        <v>29</v>
      </c>
      <c r="N11" s="112">
        <v>49</v>
      </c>
      <c r="O11" s="112">
        <v>123</v>
      </c>
      <c r="P11" s="112">
        <v>42</v>
      </c>
      <c r="Q11" s="112">
        <v>7</v>
      </c>
      <c r="R11" s="112">
        <v>148</v>
      </c>
      <c r="S11" s="112">
        <v>101</v>
      </c>
      <c r="T11" s="112">
        <v>7</v>
      </c>
      <c r="U11" s="112">
        <v>49</v>
      </c>
      <c r="V11" s="112">
        <v>152</v>
      </c>
      <c r="W11" s="112">
        <v>73</v>
      </c>
      <c r="X11" s="108">
        <v>2908</v>
      </c>
    </row>
    <row r="12" spans="2:24" s="107" customFormat="1" ht="15" customHeight="1">
      <c r="B12" s="284"/>
      <c r="C12" s="115" t="s">
        <v>849</v>
      </c>
      <c r="D12" s="112">
        <v>33</v>
      </c>
      <c r="E12" s="112"/>
      <c r="F12" s="112">
        <v>5</v>
      </c>
      <c r="G12" s="112">
        <v>2</v>
      </c>
      <c r="H12" s="112">
        <v>50</v>
      </c>
      <c r="I12" s="112">
        <v>7</v>
      </c>
      <c r="J12" s="112">
        <v>22</v>
      </c>
      <c r="K12" s="112">
        <v>95</v>
      </c>
      <c r="L12" s="112">
        <v>36</v>
      </c>
      <c r="M12" s="112">
        <v>7</v>
      </c>
      <c r="N12" s="112">
        <v>5</v>
      </c>
      <c r="O12" s="112">
        <v>20</v>
      </c>
      <c r="P12" s="112">
        <v>9</v>
      </c>
      <c r="Q12" s="112"/>
      <c r="R12" s="112">
        <v>22</v>
      </c>
      <c r="S12" s="112">
        <v>19</v>
      </c>
      <c r="T12" s="112">
        <v>2</v>
      </c>
      <c r="U12" s="112">
        <v>4</v>
      </c>
      <c r="V12" s="112">
        <v>9</v>
      </c>
      <c r="W12" s="112">
        <v>18</v>
      </c>
      <c r="X12" s="108">
        <v>365</v>
      </c>
    </row>
    <row r="13" spans="2:24" s="107" customFormat="1" ht="15" customHeight="1">
      <c r="B13" s="284"/>
      <c r="C13" s="115" t="s">
        <v>850</v>
      </c>
      <c r="D13" s="112">
        <v>243</v>
      </c>
      <c r="E13" s="112">
        <v>14</v>
      </c>
      <c r="F13" s="112">
        <v>30</v>
      </c>
      <c r="G13" s="112">
        <v>108</v>
      </c>
      <c r="H13" s="112">
        <v>579</v>
      </c>
      <c r="I13" s="112">
        <v>27</v>
      </c>
      <c r="J13" s="112">
        <v>178</v>
      </c>
      <c r="K13" s="112">
        <v>559</v>
      </c>
      <c r="L13" s="112">
        <v>140</v>
      </c>
      <c r="M13" s="112">
        <v>22</v>
      </c>
      <c r="N13" s="112">
        <v>44</v>
      </c>
      <c r="O13" s="112">
        <v>103</v>
      </c>
      <c r="P13" s="112">
        <v>33</v>
      </c>
      <c r="Q13" s="112">
        <v>7</v>
      </c>
      <c r="R13" s="112">
        <v>126</v>
      </c>
      <c r="S13" s="112">
        <v>82</v>
      </c>
      <c r="T13" s="112">
        <v>5</v>
      </c>
      <c r="U13" s="112">
        <v>45</v>
      </c>
      <c r="V13" s="112">
        <v>143</v>
      </c>
      <c r="W13" s="112">
        <v>55</v>
      </c>
      <c r="X13" s="108">
        <v>2543</v>
      </c>
    </row>
    <row r="14" spans="2:24" s="107" customFormat="1" ht="15" customHeight="1">
      <c r="B14" s="284"/>
      <c r="C14" s="115" t="s">
        <v>2990</v>
      </c>
      <c r="D14" s="122">
        <v>12.024691358024691</v>
      </c>
      <c r="E14" s="122">
        <v>5.4285714285714288</v>
      </c>
      <c r="F14" s="122">
        <v>5.166666666666667</v>
      </c>
      <c r="G14" s="122">
        <v>20.138888888888889</v>
      </c>
      <c r="H14" s="122">
        <v>18.65630397236615</v>
      </c>
      <c r="I14" s="122">
        <v>7.1111111111111107</v>
      </c>
      <c r="J14" s="122">
        <v>9.3595505617977537</v>
      </c>
      <c r="K14" s="122">
        <v>10.488372093023257</v>
      </c>
      <c r="L14" s="122">
        <v>6.05</v>
      </c>
      <c r="M14" s="122">
        <v>9.7727272727272734</v>
      </c>
      <c r="N14" s="122">
        <v>9.4318181818181817</v>
      </c>
      <c r="O14" s="122">
        <v>10.048543689320388</v>
      </c>
      <c r="P14" s="122">
        <v>7.666666666666667</v>
      </c>
      <c r="Q14" s="122">
        <v>3.7142857142857144</v>
      </c>
      <c r="R14" s="122">
        <v>8.1587301587301582</v>
      </c>
      <c r="S14" s="122">
        <v>7.8658536585365857</v>
      </c>
      <c r="T14" s="122">
        <v>10.4</v>
      </c>
      <c r="U14" s="122">
        <v>6.6444444444444448</v>
      </c>
      <c r="V14" s="122">
        <v>7.3076923076923075</v>
      </c>
      <c r="W14" s="122">
        <v>5.7818181818181822</v>
      </c>
      <c r="X14" s="121">
        <v>11.808493904836807</v>
      </c>
    </row>
    <row r="15" spans="2:24" s="107" customFormat="1" ht="15" customHeight="1">
      <c r="B15" s="284"/>
      <c r="C15" s="115" t="s">
        <v>874</v>
      </c>
      <c r="D15" s="113">
        <v>1.1701506172839504</v>
      </c>
      <c r="E15" s="113">
        <v>1.0076642857142859</v>
      </c>
      <c r="F15" s="113">
        <v>1.2820399999999998</v>
      </c>
      <c r="G15" s="113">
        <v>0.89674444444444457</v>
      </c>
      <c r="H15" s="113">
        <v>1.2524702936096719</v>
      </c>
      <c r="I15" s="113">
        <v>1.2208111111111111</v>
      </c>
      <c r="J15" s="113">
        <v>1.4480342696629216</v>
      </c>
      <c r="K15" s="113">
        <v>1.5609443649373882</v>
      </c>
      <c r="L15" s="113">
        <v>1.2187742857142858</v>
      </c>
      <c r="M15" s="113">
        <v>1.0859954545454544</v>
      </c>
      <c r="N15" s="113">
        <v>1.3320636363636364</v>
      </c>
      <c r="O15" s="113">
        <v>1.0386155339805825</v>
      </c>
      <c r="P15" s="113">
        <v>1.1196060606060607</v>
      </c>
      <c r="Q15" s="113">
        <v>0.93907142857142856</v>
      </c>
      <c r="R15" s="113">
        <v>1.0614746031746032</v>
      </c>
      <c r="S15" s="113">
        <v>1.0014146341463417</v>
      </c>
      <c r="T15" s="113">
        <v>1.1658599999999999</v>
      </c>
      <c r="U15" s="113">
        <v>0.96448888888888895</v>
      </c>
      <c r="V15" s="113">
        <v>1.2417664335664338</v>
      </c>
      <c r="W15" s="113">
        <v>1.0324181818181819</v>
      </c>
      <c r="X15" s="109">
        <v>1.268305701926858</v>
      </c>
    </row>
    <row r="16" spans="2:24" s="107" customFormat="1" ht="15" customHeight="1">
      <c r="B16" s="284"/>
      <c r="C16" s="115" t="s">
        <v>2989</v>
      </c>
      <c r="D16" s="112">
        <v>47</v>
      </c>
      <c r="E16" s="112">
        <v>2</v>
      </c>
      <c r="F16" s="112">
        <v>7</v>
      </c>
      <c r="G16" s="112">
        <v>5</v>
      </c>
      <c r="H16" s="112">
        <v>194</v>
      </c>
      <c r="I16" s="112">
        <v>16</v>
      </c>
      <c r="J16" s="112">
        <v>151</v>
      </c>
      <c r="K16" s="112">
        <v>179</v>
      </c>
      <c r="L16" s="112">
        <v>77</v>
      </c>
      <c r="M16" s="112">
        <v>1</v>
      </c>
      <c r="N16" s="112">
        <v>15</v>
      </c>
      <c r="O16" s="112">
        <v>55</v>
      </c>
      <c r="P16" s="112">
        <v>7</v>
      </c>
      <c r="Q16" s="112">
        <v>1</v>
      </c>
      <c r="R16" s="112">
        <v>42</v>
      </c>
      <c r="S16" s="112">
        <v>8</v>
      </c>
      <c r="T16" s="112">
        <v>1</v>
      </c>
      <c r="U16" s="112">
        <v>16</v>
      </c>
      <c r="V16" s="112">
        <v>32</v>
      </c>
      <c r="W16" s="112">
        <v>15</v>
      </c>
      <c r="X16" s="108">
        <v>871</v>
      </c>
    </row>
    <row r="17" spans="2:24" s="107" customFormat="1" ht="15" customHeight="1">
      <c r="B17" s="284" t="s">
        <v>3008</v>
      </c>
      <c r="C17" s="115" t="s">
        <v>2991</v>
      </c>
      <c r="D17" s="112">
        <v>160</v>
      </c>
      <c r="E17" s="112">
        <v>5</v>
      </c>
      <c r="F17" s="112">
        <v>45</v>
      </c>
      <c r="G17" s="112">
        <v>448</v>
      </c>
      <c r="H17" s="112">
        <v>2393</v>
      </c>
      <c r="I17" s="112">
        <v>71</v>
      </c>
      <c r="J17" s="112">
        <v>122</v>
      </c>
      <c r="K17" s="112">
        <v>824</v>
      </c>
      <c r="L17" s="112">
        <v>239</v>
      </c>
      <c r="M17" s="112">
        <v>20</v>
      </c>
      <c r="N17" s="112">
        <v>55</v>
      </c>
      <c r="O17" s="112">
        <v>128</v>
      </c>
      <c r="P17" s="112">
        <v>36</v>
      </c>
      <c r="Q17" s="112">
        <v>6</v>
      </c>
      <c r="R17" s="112">
        <v>181</v>
      </c>
      <c r="S17" s="112">
        <v>109</v>
      </c>
      <c r="T17" s="112">
        <v>8</v>
      </c>
      <c r="U17" s="112">
        <v>55</v>
      </c>
      <c r="V17" s="112">
        <v>128</v>
      </c>
      <c r="W17" s="112">
        <v>69</v>
      </c>
      <c r="X17" s="108">
        <v>5102</v>
      </c>
    </row>
    <row r="18" spans="2:24" s="107" customFormat="1" ht="15" customHeight="1">
      <c r="B18" s="284"/>
      <c r="C18" s="115" t="s">
        <v>849</v>
      </c>
      <c r="D18" s="112">
        <v>19</v>
      </c>
      <c r="E18" s="112">
        <v>2</v>
      </c>
      <c r="F18" s="112">
        <v>6</v>
      </c>
      <c r="G18" s="112">
        <v>26</v>
      </c>
      <c r="H18" s="112">
        <v>238</v>
      </c>
      <c r="I18" s="112">
        <v>12</v>
      </c>
      <c r="J18" s="112">
        <v>12</v>
      </c>
      <c r="K18" s="112">
        <v>136</v>
      </c>
      <c r="L18" s="112">
        <v>35</v>
      </c>
      <c r="M18" s="112">
        <v>6</v>
      </c>
      <c r="N18" s="112">
        <v>10</v>
      </c>
      <c r="O18" s="112">
        <v>28</v>
      </c>
      <c r="P18" s="112">
        <v>1</v>
      </c>
      <c r="Q18" s="112"/>
      <c r="R18" s="112">
        <v>43</v>
      </c>
      <c r="S18" s="112">
        <v>17</v>
      </c>
      <c r="T18" s="112"/>
      <c r="U18" s="112">
        <v>7</v>
      </c>
      <c r="V18" s="112">
        <v>10</v>
      </c>
      <c r="W18" s="112">
        <v>12</v>
      </c>
      <c r="X18" s="108">
        <v>620</v>
      </c>
    </row>
    <row r="19" spans="2:24" s="107" customFormat="1" ht="15" customHeight="1">
      <c r="B19" s="284"/>
      <c r="C19" s="115" t="s">
        <v>850</v>
      </c>
      <c r="D19" s="112">
        <v>141</v>
      </c>
      <c r="E19" s="112">
        <v>3</v>
      </c>
      <c r="F19" s="112">
        <v>39</v>
      </c>
      <c r="G19" s="112">
        <v>422</v>
      </c>
      <c r="H19" s="112">
        <v>2155</v>
      </c>
      <c r="I19" s="112">
        <v>59</v>
      </c>
      <c r="J19" s="112">
        <v>110</v>
      </c>
      <c r="K19" s="112">
        <v>688</v>
      </c>
      <c r="L19" s="112">
        <v>204</v>
      </c>
      <c r="M19" s="112">
        <v>14</v>
      </c>
      <c r="N19" s="112">
        <v>45</v>
      </c>
      <c r="O19" s="112">
        <v>100</v>
      </c>
      <c r="P19" s="112">
        <v>35</v>
      </c>
      <c r="Q19" s="112">
        <v>6</v>
      </c>
      <c r="R19" s="112">
        <v>138</v>
      </c>
      <c r="S19" s="112">
        <v>92</v>
      </c>
      <c r="T19" s="112">
        <v>8</v>
      </c>
      <c r="U19" s="112">
        <v>48</v>
      </c>
      <c r="V19" s="112">
        <v>118</v>
      </c>
      <c r="W19" s="112">
        <v>57</v>
      </c>
      <c r="X19" s="108">
        <v>4482</v>
      </c>
    </row>
    <row r="20" spans="2:24" s="107" customFormat="1" ht="15" customHeight="1">
      <c r="B20" s="284"/>
      <c r="C20" s="115" t="s">
        <v>2990</v>
      </c>
      <c r="D20" s="122">
        <v>11.964539007092199</v>
      </c>
      <c r="E20" s="122">
        <v>5</v>
      </c>
      <c r="F20" s="122">
        <v>6.333333333333333</v>
      </c>
      <c r="G20" s="122">
        <v>8.7511848341232223</v>
      </c>
      <c r="H20" s="122">
        <v>10.052436194895591</v>
      </c>
      <c r="I20" s="122">
        <v>7.5084745762711869</v>
      </c>
      <c r="J20" s="122">
        <v>7.2</v>
      </c>
      <c r="K20" s="122">
        <v>10.469476744186046</v>
      </c>
      <c r="L20" s="122">
        <v>5.916666666666667</v>
      </c>
      <c r="M20" s="122">
        <v>7.6428571428571432</v>
      </c>
      <c r="N20" s="122">
        <v>8.5555555555555554</v>
      </c>
      <c r="O20" s="122">
        <v>12.57</v>
      </c>
      <c r="P20" s="122">
        <v>9.0285714285714285</v>
      </c>
      <c r="Q20" s="122">
        <v>5</v>
      </c>
      <c r="R20" s="122">
        <v>6.2391304347826084</v>
      </c>
      <c r="S20" s="122">
        <v>7.3478260869565215</v>
      </c>
      <c r="T20" s="122">
        <v>3.125</v>
      </c>
      <c r="U20" s="122">
        <v>5.604166666666667</v>
      </c>
      <c r="V20" s="122">
        <v>7.0169491525423728</v>
      </c>
      <c r="W20" s="122">
        <v>4.6140350877192979</v>
      </c>
      <c r="X20" s="121">
        <v>9.3634538152610443</v>
      </c>
    </row>
    <row r="21" spans="2:24" s="107" customFormat="1" ht="15" customHeight="1">
      <c r="B21" s="284"/>
      <c r="C21" s="115" t="s">
        <v>874</v>
      </c>
      <c r="D21" s="113">
        <v>1.1986503546099292</v>
      </c>
      <c r="E21" s="113">
        <v>1.0326666666666668</v>
      </c>
      <c r="F21" s="113">
        <v>1.2406102564102566</v>
      </c>
      <c r="G21" s="113">
        <v>1.1069817535545023</v>
      </c>
      <c r="H21" s="113">
        <v>1.3374747563805107</v>
      </c>
      <c r="I21" s="113">
        <v>1.3834322033898305</v>
      </c>
      <c r="J21" s="113">
        <v>1.1891418181818181</v>
      </c>
      <c r="K21" s="113">
        <v>1.3761114825581395</v>
      </c>
      <c r="L21" s="113">
        <v>1.130428431372549</v>
      </c>
      <c r="M21" s="113">
        <v>1.2951999999999999</v>
      </c>
      <c r="N21" s="113">
        <v>1.1666977777777778</v>
      </c>
      <c r="O21" s="113">
        <v>1.1455759999999999</v>
      </c>
      <c r="P21" s="113">
        <v>0.96596285714285723</v>
      </c>
      <c r="Q21" s="113">
        <v>1.3051666666666668</v>
      </c>
      <c r="R21" s="113">
        <v>0.90188405797101456</v>
      </c>
      <c r="S21" s="113">
        <v>0.8527228260869566</v>
      </c>
      <c r="T21" s="113">
        <v>0.809975</v>
      </c>
      <c r="U21" s="113">
        <v>0.83551874999999998</v>
      </c>
      <c r="V21" s="113">
        <v>1.0669372881355932</v>
      </c>
      <c r="W21" s="113">
        <v>0.86085789473684204</v>
      </c>
      <c r="X21" s="109">
        <v>1.2518943105756359</v>
      </c>
    </row>
    <row r="22" spans="2:24" s="107" customFormat="1" ht="15" customHeight="1">
      <c r="B22" s="284"/>
      <c r="C22" s="115" t="s">
        <v>2989</v>
      </c>
      <c r="D22" s="112">
        <v>42</v>
      </c>
      <c r="E22" s="112">
        <v>4</v>
      </c>
      <c r="F22" s="112">
        <v>11</v>
      </c>
      <c r="G22" s="112">
        <v>119</v>
      </c>
      <c r="H22" s="112">
        <v>1287</v>
      </c>
      <c r="I22" s="112">
        <v>39</v>
      </c>
      <c r="J22" s="112">
        <v>91</v>
      </c>
      <c r="K22" s="112">
        <v>231</v>
      </c>
      <c r="L22" s="112">
        <v>84</v>
      </c>
      <c r="M22" s="112">
        <v>3</v>
      </c>
      <c r="N22" s="112">
        <v>11</v>
      </c>
      <c r="O22" s="112">
        <v>101</v>
      </c>
      <c r="P22" s="112">
        <v>12</v>
      </c>
      <c r="Q22" s="112"/>
      <c r="R22" s="112">
        <v>52</v>
      </c>
      <c r="S22" s="112">
        <v>14</v>
      </c>
      <c r="T22" s="112"/>
      <c r="U22" s="112">
        <v>21</v>
      </c>
      <c r="V22" s="112">
        <v>37</v>
      </c>
      <c r="W22" s="112">
        <v>7</v>
      </c>
      <c r="X22" s="108">
        <v>2166</v>
      </c>
    </row>
    <row r="23" spans="2:24" s="107" customFormat="1" ht="15" customHeight="1">
      <c r="B23" s="284" t="s">
        <v>3007</v>
      </c>
      <c r="C23" s="115" t="s">
        <v>2991</v>
      </c>
      <c r="D23" s="112">
        <v>346</v>
      </c>
      <c r="E23" s="112">
        <v>8</v>
      </c>
      <c r="F23" s="112">
        <v>16</v>
      </c>
      <c r="G23" s="112">
        <v>31</v>
      </c>
      <c r="H23" s="112">
        <v>123</v>
      </c>
      <c r="I23" s="112">
        <v>33</v>
      </c>
      <c r="J23" s="112">
        <v>130</v>
      </c>
      <c r="K23" s="112">
        <v>323</v>
      </c>
      <c r="L23" s="112">
        <v>101</v>
      </c>
      <c r="M23" s="112">
        <v>19</v>
      </c>
      <c r="N23" s="112">
        <v>21</v>
      </c>
      <c r="O23" s="112">
        <v>69</v>
      </c>
      <c r="P23" s="112">
        <v>29</v>
      </c>
      <c r="Q23" s="112">
        <v>6</v>
      </c>
      <c r="R23" s="112">
        <v>104</v>
      </c>
      <c r="S23" s="112">
        <v>92</v>
      </c>
      <c r="T23" s="112">
        <v>8</v>
      </c>
      <c r="U23" s="112">
        <v>53</v>
      </c>
      <c r="V23" s="112">
        <v>91</v>
      </c>
      <c r="W23" s="112">
        <v>36</v>
      </c>
      <c r="X23" s="108">
        <v>1639</v>
      </c>
    </row>
    <row r="24" spans="2:24" s="107" customFormat="1" ht="15" customHeight="1">
      <c r="B24" s="284"/>
      <c r="C24" s="115" t="s">
        <v>849</v>
      </c>
      <c r="D24" s="112">
        <v>41</v>
      </c>
      <c r="E24" s="112">
        <v>4</v>
      </c>
      <c r="F24" s="112"/>
      <c r="G24" s="112">
        <v>2</v>
      </c>
      <c r="H24" s="112">
        <v>12</v>
      </c>
      <c r="I24" s="112">
        <v>4</v>
      </c>
      <c r="J24" s="112">
        <v>16</v>
      </c>
      <c r="K24" s="112">
        <v>50</v>
      </c>
      <c r="L24" s="112">
        <v>15</v>
      </c>
      <c r="M24" s="112">
        <v>4</v>
      </c>
      <c r="N24" s="112">
        <v>5</v>
      </c>
      <c r="O24" s="112">
        <v>12</v>
      </c>
      <c r="P24" s="112">
        <v>5</v>
      </c>
      <c r="Q24" s="112">
        <v>2</v>
      </c>
      <c r="R24" s="112">
        <v>13</v>
      </c>
      <c r="S24" s="112">
        <v>16</v>
      </c>
      <c r="T24" s="112"/>
      <c r="U24" s="112">
        <v>6</v>
      </c>
      <c r="V24" s="112">
        <v>6</v>
      </c>
      <c r="W24" s="112">
        <v>7</v>
      </c>
      <c r="X24" s="108">
        <v>220</v>
      </c>
    </row>
    <row r="25" spans="2:24" s="107" customFormat="1" ht="15" customHeight="1">
      <c r="B25" s="284"/>
      <c r="C25" s="115" t="s">
        <v>850</v>
      </c>
      <c r="D25" s="112">
        <v>305</v>
      </c>
      <c r="E25" s="112">
        <v>4</v>
      </c>
      <c r="F25" s="112">
        <v>16</v>
      </c>
      <c r="G25" s="112">
        <v>29</v>
      </c>
      <c r="H25" s="112">
        <v>111</v>
      </c>
      <c r="I25" s="112">
        <v>29</v>
      </c>
      <c r="J25" s="112">
        <v>114</v>
      </c>
      <c r="K25" s="112">
        <v>273</v>
      </c>
      <c r="L25" s="112">
        <v>86</v>
      </c>
      <c r="M25" s="112">
        <v>15</v>
      </c>
      <c r="N25" s="112">
        <v>16</v>
      </c>
      <c r="O25" s="112">
        <v>57</v>
      </c>
      <c r="P25" s="112">
        <v>24</v>
      </c>
      <c r="Q25" s="112">
        <v>4</v>
      </c>
      <c r="R25" s="112">
        <v>91</v>
      </c>
      <c r="S25" s="112">
        <v>76</v>
      </c>
      <c r="T25" s="112">
        <v>8</v>
      </c>
      <c r="U25" s="112">
        <v>47</v>
      </c>
      <c r="V25" s="112">
        <v>85</v>
      </c>
      <c r="W25" s="112">
        <v>29</v>
      </c>
      <c r="X25" s="108">
        <v>1419</v>
      </c>
    </row>
    <row r="26" spans="2:24" s="107" customFormat="1" ht="15" customHeight="1">
      <c r="B26" s="284"/>
      <c r="C26" s="115" t="s">
        <v>2990</v>
      </c>
      <c r="D26" s="122">
        <v>15.268852459016394</v>
      </c>
      <c r="E26" s="122">
        <v>14.75</v>
      </c>
      <c r="F26" s="122">
        <v>9.875</v>
      </c>
      <c r="G26" s="122">
        <v>12.793103448275861</v>
      </c>
      <c r="H26" s="122">
        <v>9.4504504504504503</v>
      </c>
      <c r="I26" s="122">
        <v>10.241379310344827</v>
      </c>
      <c r="J26" s="122">
        <v>7.3245614035087723</v>
      </c>
      <c r="K26" s="122">
        <v>9.3882783882783887</v>
      </c>
      <c r="L26" s="122">
        <v>6.1395348837209305</v>
      </c>
      <c r="M26" s="122">
        <v>13.133333333333333</v>
      </c>
      <c r="N26" s="122">
        <v>6.5</v>
      </c>
      <c r="O26" s="122">
        <v>8.1754385964912277</v>
      </c>
      <c r="P26" s="122">
        <v>6.833333333333333</v>
      </c>
      <c r="Q26" s="122">
        <v>3.25</v>
      </c>
      <c r="R26" s="122">
        <v>6.9340659340659343</v>
      </c>
      <c r="S26" s="122">
        <v>6.9473684210526319</v>
      </c>
      <c r="T26" s="122">
        <v>4.375</v>
      </c>
      <c r="U26" s="122">
        <v>11.531914893617021</v>
      </c>
      <c r="V26" s="122">
        <v>9.0352941176470587</v>
      </c>
      <c r="W26" s="122">
        <v>6.8275862068965516</v>
      </c>
      <c r="X26" s="121">
        <v>9.9809725158562372</v>
      </c>
    </row>
    <row r="27" spans="2:24" s="107" customFormat="1" ht="15" customHeight="1">
      <c r="B27" s="284"/>
      <c r="C27" s="115" t="s">
        <v>874</v>
      </c>
      <c r="D27" s="113">
        <v>1.0816062295081967</v>
      </c>
      <c r="E27" s="113">
        <v>1.1739000000000002</v>
      </c>
      <c r="F27" s="113">
        <v>1.24315625</v>
      </c>
      <c r="G27" s="113">
        <v>1.0492586206896553</v>
      </c>
      <c r="H27" s="113">
        <v>1.2057270270270271</v>
      </c>
      <c r="I27" s="113">
        <v>1.368303448275862</v>
      </c>
      <c r="J27" s="113">
        <v>1.4755447368421053</v>
      </c>
      <c r="K27" s="113">
        <v>1.2964087912087912</v>
      </c>
      <c r="L27" s="113">
        <v>1.3125465116279071</v>
      </c>
      <c r="M27" s="113">
        <v>0.98006666666666675</v>
      </c>
      <c r="N27" s="113">
        <v>1.1043625000000001</v>
      </c>
      <c r="O27" s="113">
        <v>1.4877964912280701</v>
      </c>
      <c r="P27" s="113">
        <v>1.0871958333333334</v>
      </c>
      <c r="Q27" s="113">
        <v>0.69290000000000007</v>
      </c>
      <c r="R27" s="113">
        <v>1.0837098901098903</v>
      </c>
      <c r="S27" s="113">
        <v>1.0144118421052633</v>
      </c>
      <c r="T27" s="113">
        <v>0.69973750000000012</v>
      </c>
      <c r="U27" s="113">
        <v>1.2484170212765957</v>
      </c>
      <c r="V27" s="113">
        <v>1.1924811764705883</v>
      </c>
      <c r="W27" s="113">
        <v>1.1121172413793106</v>
      </c>
      <c r="X27" s="109">
        <v>1.2072374207188159</v>
      </c>
    </row>
    <row r="28" spans="2:24" s="107" customFormat="1" ht="15" customHeight="1">
      <c r="B28" s="284"/>
      <c r="C28" s="115" t="s">
        <v>2989</v>
      </c>
      <c r="D28" s="112">
        <v>63</v>
      </c>
      <c r="E28" s="112">
        <v>1</v>
      </c>
      <c r="F28" s="112">
        <v>3</v>
      </c>
      <c r="G28" s="112">
        <v>7</v>
      </c>
      <c r="H28" s="112">
        <v>31</v>
      </c>
      <c r="I28" s="112">
        <v>11</v>
      </c>
      <c r="J28" s="112">
        <v>105</v>
      </c>
      <c r="K28" s="112">
        <v>92</v>
      </c>
      <c r="L28" s="112">
        <v>52</v>
      </c>
      <c r="M28" s="112">
        <v>2</v>
      </c>
      <c r="N28" s="112">
        <v>7</v>
      </c>
      <c r="O28" s="112">
        <v>35</v>
      </c>
      <c r="P28" s="112">
        <v>7</v>
      </c>
      <c r="Q28" s="112"/>
      <c r="R28" s="112">
        <v>31</v>
      </c>
      <c r="S28" s="112">
        <v>7</v>
      </c>
      <c r="T28" s="112">
        <v>2</v>
      </c>
      <c r="U28" s="112">
        <v>13</v>
      </c>
      <c r="V28" s="112">
        <v>25</v>
      </c>
      <c r="W28" s="112">
        <v>1</v>
      </c>
      <c r="X28" s="108">
        <v>495</v>
      </c>
    </row>
    <row r="29" spans="2:24" s="107" customFormat="1" ht="15" customHeight="1">
      <c r="B29" s="284" t="s">
        <v>3006</v>
      </c>
      <c r="C29" s="115" t="s">
        <v>2991</v>
      </c>
      <c r="D29" s="112">
        <v>108</v>
      </c>
      <c r="E29" s="112">
        <v>4</v>
      </c>
      <c r="F29" s="112">
        <v>16</v>
      </c>
      <c r="G29" s="112">
        <v>43</v>
      </c>
      <c r="H29" s="112">
        <v>202</v>
      </c>
      <c r="I29" s="112">
        <v>10</v>
      </c>
      <c r="J29" s="112">
        <v>87</v>
      </c>
      <c r="K29" s="112">
        <v>1240</v>
      </c>
      <c r="L29" s="112">
        <v>101</v>
      </c>
      <c r="M29" s="112">
        <v>8</v>
      </c>
      <c r="N29" s="112">
        <v>28</v>
      </c>
      <c r="O29" s="112">
        <v>52</v>
      </c>
      <c r="P29" s="112">
        <v>14</v>
      </c>
      <c r="Q29" s="112">
        <v>4</v>
      </c>
      <c r="R29" s="112">
        <v>70</v>
      </c>
      <c r="S29" s="112">
        <v>35</v>
      </c>
      <c r="T29" s="112">
        <v>4</v>
      </c>
      <c r="U29" s="112">
        <v>18</v>
      </c>
      <c r="V29" s="112">
        <v>53</v>
      </c>
      <c r="W29" s="112">
        <v>12</v>
      </c>
      <c r="X29" s="108">
        <v>2109</v>
      </c>
    </row>
    <row r="30" spans="2:24" s="107" customFormat="1" ht="15" customHeight="1">
      <c r="B30" s="284"/>
      <c r="C30" s="115" t="s">
        <v>849</v>
      </c>
      <c r="D30" s="112">
        <v>8</v>
      </c>
      <c r="E30" s="112">
        <v>1</v>
      </c>
      <c r="F30" s="112">
        <v>2</v>
      </c>
      <c r="G30" s="112">
        <v>1</v>
      </c>
      <c r="H30" s="112">
        <v>18</v>
      </c>
      <c r="I30" s="112">
        <v>2</v>
      </c>
      <c r="J30" s="112">
        <v>4</v>
      </c>
      <c r="K30" s="112">
        <v>217</v>
      </c>
      <c r="L30" s="112">
        <v>14</v>
      </c>
      <c r="M30" s="112">
        <v>1</v>
      </c>
      <c r="N30" s="112">
        <v>4</v>
      </c>
      <c r="O30" s="112">
        <v>7</v>
      </c>
      <c r="P30" s="112">
        <v>2</v>
      </c>
      <c r="Q30" s="112"/>
      <c r="R30" s="112">
        <v>11</v>
      </c>
      <c r="S30" s="112">
        <v>5</v>
      </c>
      <c r="T30" s="112">
        <v>2</v>
      </c>
      <c r="U30" s="112">
        <v>2</v>
      </c>
      <c r="V30" s="112">
        <v>4</v>
      </c>
      <c r="W30" s="112">
        <v>2</v>
      </c>
      <c r="X30" s="108">
        <v>307</v>
      </c>
    </row>
    <row r="31" spans="2:24" s="107" customFormat="1" ht="15" customHeight="1">
      <c r="B31" s="284"/>
      <c r="C31" s="115" t="s">
        <v>850</v>
      </c>
      <c r="D31" s="112">
        <v>100</v>
      </c>
      <c r="E31" s="112">
        <v>3</v>
      </c>
      <c r="F31" s="112">
        <v>14</v>
      </c>
      <c r="G31" s="112">
        <v>42</v>
      </c>
      <c r="H31" s="112">
        <v>184</v>
      </c>
      <c r="I31" s="112">
        <v>8</v>
      </c>
      <c r="J31" s="112">
        <v>83</v>
      </c>
      <c r="K31" s="112">
        <v>1023</v>
      </c>
      <c r="L31" s="112">
        <v>87</v>
      </c>
      <c r="M31" s="112">
        <v>7</v>
      </c>
      <c r="N31" s="112">
        <v>24</v>
      </c>
      <c r="O31" s="112">
        <v>45</v>
      </c>
      <c r="P31" s="112">
        <v>12</v>
      </c>
      <c r="Q31" s="112">
        <v>4</v>
      </c>
      <c r="R31" s="112">
        <v>59</v>
      </c>
      <c r="S31" s="112">
        <v>30</v>
      </c>
      <c r="T31" s="112">
        <v>2</v>
      </c>
      <c r="U31" s="112">
        <v>16</v>
      </c>
      <c r="V31" s="112">
        <v>49</v>
      </c>
      <c r="W31" s="112">
        <v>10</v>
      </c>
      <c r="X31" s="108">
        <v>1802</v>
      </c>
    </row>
    <row r="32" spans="2:24" s="107" customFormat="1" ht="15" customHeight="1">
      <c r="B32" s="284"/>
      <c r="C32" s="115" t="s">
        <v>2990</v>
      </c>
      <c r="D32" s="122">
        <v>14.59</v>
      </c>
      <c r="E32" s="122">
        <v>13</v>
      </c>
      <c r="F32" s="122">
        <v>7.0714285714285712</v>
      </c>
      <c r="G32" s="122">
        <v>14.666666666666666</v>
      </c>
      <c r="H32" s="122">
        <v>13.826086956521738</v>
      </c>
      <c r="I32" s="122">
        <v>8</v>
      </c>
      <c r="J32" s="122">
        <v>7.7831325301204819</v>
      </c>
      <c r="K32" s="122">
        <v>10.731182795698924</v>
      </c>
      <c r="L32" s="122">
        <v>7.333333333333333</v>
      </c>
      <c r="M32" s="122">
        <v>12</v>
      </c>
      <c r="N32" s="122">
        <v>11.75</v>
      </c>
      <c r="O32" s="122">
        <v>9.155555555555555</v>
      </c>
      <c r="P32" s="122">
        <v>5.25</v>
      </c>
      <c r="Q32" s="122">
        <v>6.5</v>
      </c>
      <c r="R32" s="122">
        <v>7.5593220338983054</v>
      </c>
      <c r="S32" s="122">
        <v>5.5666666666666664</v>
      </c>
      <c r="T32" s="122">
        <v>7</v>
      </c>
      <c r="U32" s="122">
        <v>4.4375</v>
      </c>
      <c r="V32" s="122">
        <v>7.408163265306122</v>
      </c>
      <c r="W32" s="122">
        <v>9.3000000000000007</v>
      </c>
      <c r="X32" s="121">
        <v>10.601553829078801</v>
      </c>
    </row>
    <row r="33" spans="2:24" s="107" customFormat="1" ht="15" customHeight="1">
      <c r="B33" s="284"/>
      <c r="C33" s="115" t="s">
        <v>874</v>
      </c>
      <c r="D33" s="113">
        <v>1.3245480000000001</v>
      </c>
      <c r="E33" s="113">
        <v>1.0187000000000002</v>
      </c>
      <c r="F33" s="113">
        <v>1.3438500000000002</v>
      </c>
      <c r="G33" s="113">
        <v>0.94117380952380969</v>
      </c>
      <c r="H33" s="113">
        <v>1.3216798913043479</v>
      </c>
      <c r="I33" s="113">
        <v>1.2883500000000001</v>
      </c>
      <c r="J33" s="113">
        <v>1.1438506024096384</v>
      </c>
      <c r="K33" s="113">
        <v>1.4340972629521016</v>
      </c>
      <c r="L33" s="113">
        <v>1.3827367816091956</v>
      </c>
      <c r="M33" s="113">
        <v>0.90881428571428569</v>
      </c>
      <c r="N33" s="113">
        <v>1.3239875000000001</v>
      </c>
      <c r="O33" s="113">
        <v>0.95624222222222233</v>
      </c>
      <c r="P33" s="113">
        <v>0.68012499999999998</v>
      </c>
      <c r="Q33" s="113">
        <v>0.71900000000000008</v>
      </c>
      <c r="R33" s="113">
        <v>0.89778305084745769</v>
      </c>
      <c r="S33" s="113">
        <v>0.92416000000000009</v>
      </c>
      <c r="T33" s="113">
        <v>0.628</v>
      </c>
      <c r="U33" s="113">
        <v>1.1622062500000001</v>
      </c>
      <c r="V33" s="113">
        <v>1.1999061224489795</v>
      </c>
      <c r="W33" s="113">
        <v>1.10836</v>
      </c>
      <c r="X33" s="109">
        <v>1.3275800776914539</v>
      </c>
    </row>
    <row r="34" spans="2:24" s="107" customFormat="1" ht="15" customHeight="1">
      <c r="B34" s="284"/>
      <c r="C34" s="115" t="s">
        <v>2989</v>
      </c>
      <c r="D34" s="112">
        <v>27</v>
      </c>
      <c r="E34" s="112"/>
      <c r="F34" s="112"/>
      <c r="G34" s="112">
        <v>7</v>
      </c>
      <c r="H34" s="112">
        <v>81</v>
      </c>
      <c r="I34" s="112">
        <v>11</v>
      </c>
      <c r="J34" s="112">
        <v>72</v>
      </c>
      <c r="K34" s="112">
        <v>765</v>
      </c>
      <c r="L34" s="112">
        <v>44</v>
      </c>
      <c r="M34" s="112">
        <v>2</v>
      </c>
      <c r="N34" s="112">
        <v>3</v>
      </c>
      <c r="O34" s="112">
        <v>20</v>
      </c>
      <c r="P34" s="112">
        <v>3</v>
      </c>
      <c r="Q34" s="112"/>
      <c r="R34" s="112">
        <v>24</v>
      </c>
      <c r="S34" s="112">
        <v>6</v>
      </c>
      <c r="T34" s="112">
        <v>2</v>
      </c>
      <c r="U34" s="112">
        <v>6</v>
      </c>
      <c r="V34" s="112">
        <v>13</v>
      </c>
      <c r="W34" s="112">
        <v>2</v>
      </c>
      <c r="X34" s="108">
        <v>1088</v>
      </c>
    </row>
    <row r="35" spans="2:24" s="107" customFormat="1" ht="15" customHeight="1">
      <c r="B35" s="284" t="s">
        <v>3005</v>
      </c>
      <c r="C35" s="115" t="s">
        <v>2991</v>
      </c>
      <c r="D35" s="112">
        <v>130</v>
      </c>
      <c r="E35" s="112">
        <v>7</v>
      </c>
      <c r="F35" s="112">
        <v>9</v>
      </c>
      <c r="G35" s="112">
        <v>11</v>
      </c>
      <c r="H35" s="112">
        <v>80</v>
      </c>
      <c r="I35" s="112">
        <v>10</v>
      </c>
      <c r="J35" s="112">
        <v>64</v>
      </c>
      <c r="K35" s="112">
        <v>243</v>
      </c>
      <c r="L35" s="112">
        <v>55</v>
      </c>
      <c r="M35" s="112">
        <v>13</v>
      </c>
      <c r="N35" s="112">
        <v>11</v>
      </c>
      <c r="O35" s="112">
        <v>26</v>
      </c>
      <c r="P35" s="112">
        <v>13</v>
      </c>
      <c r="Q35" s="112">
        <v>1</v>
      </c>
      <c r="R35" s="112">
        <v>30</v>
      </c>
      <c r="S35" s="112">
        <v>23</v>
      </c>
      <c r="T35" s="112">
        <v>5</v>
      </c>
      <c r="U35" s="112">
        <v>28</v>
      </c>
      <c r="V35" s="112">
        <v>34</v>
      </c>
      <c r="W35" s="112">
        <v>23</v>
      </c>
      <c r="X35" s="108">
        <v>816</v>
      </c>
    </row>
    <row r="36" spans="2:24" s="107" customFormat="1" ht="15" customHeight="1">
      <c r="B36" s="284"/>
      <c r="C36" s="115" t="s">
        <v>849</v>
      </c>
      <c r="D36" s="112">
        <v>14</v>
      </c>
      <c r="E36" s="112">
        <v>1</v>
      </c>
      <c r="F36" s="112">
        <v>4</v>
      </c>
      <c r="G36" s="112">
        <v>1</v>
      </c>
      <c r="H36" s="112">
        <v>8</v>
      </c>
      <c r="I36" s="112">
        <v>1</v>
      </c>
      <c r="J36" s="112">
        <v>7</v>
      </c>
      <c r="K36" s="112">
        <v>47</v>
      </c>
      <c r="L36" s="112">
        <v>7</v>
      </c>
      <c r="M36" s="112">
        <v>6</v>
      </c>
      <c r="N36" s="112">
        <v>3</v>
      </c>
      <c r="O36" s="112">
        <v>2</v>
      </c>
      <c r="P36" s="112"/>
      <c r="Q36" s="112"/>
      <c r="R36" s="112">
        <v>2</v>
      </c>
      <c r="S36" s="112">
        <v>5</v>
      </c>
      <c r="T36" s="112"/>
      <c r="U36" s="112">
        <v>4</v>
      </c>
      <c r="V36" s="112">
        <v>5</v>
      </c>
      <c r="W36" s="112">
        <v>5</v>
      </c>
      <c r="X36" s="108">
        <v>122</v>
      </c>
    </row>
    <row r="37" spans="2:24" s="107" customFormat="1" ht="15" customHeight="1">
      <c r="B37" s="284"/>
      <c r="C37" s="115" t="s">
        <v>850</v>
      </c>
      <c r="D37" s="112">
        <v>116</v>
      </c>
      <c r="E37" s="112">
        <v>6</v>
      </c>
      <c r="F37" s="112">
        <v>5</v>
      </c>
      <c r="G37" s="112">
        <v>10</v>
      </c>
      <c r="H37" s="112">
        <v>72</v>
      </c>
      <c r="I37" s="112">
        <v>9</v>
      </c>
      <c r="J37" s="112">
        <v>57</v>
      </c>
      <c r="K37" s="112">
        <v>196</v>
      </c>
      <c r="L37" s="112">
        <v>48</v>
      </c>
      <c r="M37" s="112">
        <v>7</v>
      </c>
      <c r="N37" s="112">
        <v>8</v>
      </c>
      <c r="O37" s="112">
        <v>24</v>
      </c>
      <c r="P37" s="112">
        <v>13</v>
      </c>
      <c r="Q37" s="112">
        <v>1</v>
      </c>
      <c r="R37" s="112">
        <v>28</v>
      </c>
      <c r="S37" s="112">
        <v>18</v>
      </c>
      <c r="T37" s="112">
        <v>5</v>
      </c>
      <c r="U37" s="112">
        <v>24</v>
      </c>
      <c r="V37" s="112">
        <v>29</v>
      </c>
      <c r="W37" s="112">
        <v>18</v>
      </c>
      <c r="X37" s="108">
        <v>694</v>
      </c>
    </row>
    <row r="38" spans="2:24" s="107" customFormat="1" ht="15" customHeight="1">
      <c r="B38" s="284"/>
      <c r="C38" s="115" t="s">
        <v>2990</v>
      </c>
      <c r="D38" s="122">
        <v>16.146551724137932</v>
      </c>
      <c r="E38" s="122">
        <v>15.5</v>
      </c>
      <c r="F38" s="122">
        <v>3.2</v>
      </c>
      <c r="G38" s="122">
        <v>13.8</v>
      </c>
      <c r="H38" s="122">
        <v>15.402777777777779</v>
      </c>
      <c r="I38" s="122">
        <v>7.666666666666667</v>
      </c>
      <c r="J38" s="122">
        <v>9.4561403508771935</v>
      </c>
      <c r="K38" s="122">
        <v>9.6887755102040813</v>
      </c>
      <c r="L38" s="122">
        <v>7.833333333333333</v>
      </c>
      <c r="M38" s="122">
        <v>13.428571428571429</v>
      </c>
      <c r="N38" s="122">
        <v>4.5</v>
      </c>
      <c r="O38" s="122">
        <v>6</v>
      </c>
      <c r="P38" s="122">
        <v>9.384615384615385</v>
      </c>
      <c r="Q38" s="122">
        <v>2</v>
      </c>
      <c r="R38" s="122">
        <v>5.4285714285714288</v>
      </c>
      <c r="S38" s="122">
        <v>4.666666666666667</v>
      </c>
      <c r="T38" s="122">
        <v>3.8</v>
      </c>
      <c r="U38" s="122">
        <v>6.666666666666667</v>
      </c>
      <c r="V38" s="122">
        <v>6.7931034482758621</v>
      </c>
      <c r="W38" s="122">
        <v>6.5</v>
      </c>
      <c r="X38" s="121">
        <v>10.430835734870318</v>
      </c>
    </row>
    <row r="39" spans="2:24" s="107" customFormat="1" ht="15" customHeight="1">
      <c r="B39" s="284"/>
      <c r="C39" s="115" t="s">
        <v>874</v>
      </c>
      <c r="D39" s="113">
        <v>0.98995948275862067</v>
      </c>
      <c r="E39" s="113">
        <v>0.8495166666666667</v>
      </c>
      <c r="F39" s="113">
        <v>0.97973999999999994</v>
      </c>
      <c r="G39" s="113">
        <v>1.1965400000000002</v>
      </c>
      <c r="H39" s="113">
        <v>1.4085361111111112</v>
      </c>
      <c r="I39" s="113">
        <v>1.3374444444444444</v>
      </c>
      <c r="J39" s="113">
        <v>1.4255561403508772</v>
      </c>
      <c r="K39" s="113">
        <v>1.3882489795918369</v>
      </c>
      <c r="L39" s="113">
        <v>1.3213187500000001</v>
      </c>
      <c r="M39" s="113">
        <v>1.2129285714285716</v>
      </c>
      <c r="N39" s="113">
        <v>0.77117500000000005</v>
      </c>
      <c r="O39" s="113">
        <v>0.86124166666666679</v>
      </c>
      <c r="P39" s="113">
        <v>1.283553846153846</v>
      </c>
      <c r="Q39" s="113">
        <v>0.72610000000000008</v>
      </c>
      <c r="R39" s="113">
        <v>0.75276785714285721</v>
      </c>
      <c r="S39" s="113">
        <v>1.1009500000000001</v>
      </c>
      <c r="T39" s="113">
        <v>0.41462000000000004</v>
      </c>
      <c r="U39" s="113">
        <v>1.0515208333333332</v>
      </c>
      <c r="V39" s="113">
        <v>1.1249724137931034</v>
      </c>
      <c r="W39" s="113">
        <v>0.88722222222222225</v>
      </c>
      <c r="X39" s="109">
        <v>1.2054255043227668</v>
      </c>
    </row>
    <row r="40" spans="2:24" s="107" customFormat="1" ht="15" customHeight="1">
      <c r="B40" s="284"/>
      <c r="C40" s="115" t="s">
        <v>2989</v>
      </c>
      <c r="D40" s="112">
        <v>15</v>
      </c>
      <c r="E40" s="112"/>
      <c r="F40" s="112">
        <v>3</v>
      </c>
      <c r="G40" s="112">
        <v>2</v>
      </c>
      <c r="H40" s="112">
        <v>26</v>
      </c>
      <c r="I40" s="112">
        <v>1</v>
      </c>
      <c r="J40" s="112">
        <v>42</v>
      </c>
      <c r="K40" s="112">
        <v>42</v>
      </c>
      <c r="L40" s="112">
        <v>29</v>
      </c>
      <c r="M40" s="112"/>
      <c r="N40" s="112">
        <v>2</v>
      </c>
      <c r="O40" s="112">
        <v>19</v>
      </c>
      <c r="P40" s="112">
        <v>2</v>
      </c>
      <c r="Q40" s="112"/>
      <c r="R40" s="112">
        <v>12</v>
      </c>
      <c r="S40" s="112">
        <v>5</v>
      </c>
      <c r="T40" s="112"/>
      <c r="U40" s="112">
        <v>6</v>
      </c>
      <c r="V40" s="112">
        <v>7</v>
      </c>
      <c r="W40" s="112">
        <v>2</v>
      </c>
      <c r="X40" s="108">
        <v>215</v>
      </c>
    </row>
    <row r="41" spans="2:24" s="107" customFormat="1" ht="15" customHeight="1">
      <c r="B41" s="284" t="s">
        <v>3004</v>
      </c>
      <c r="C41" s="115" t="s">
        <v>2991</v>
      </c>
      <c r="D41" s="112">
        <v>123</v>
      </c>
      <c r="E41" s="112">
        <v>11</v>
      </c>
      <c r="F41" s="112">
        <v>11</v>
      </c>
      <c r="G41" s="112">
        <v>21</v>
      </c>
      <c r="H41" s="112">
        <v>45</v>
      </c>
      <c r="I41" s="112">
        <v>5</v>
      </c>
      <c r="J41" s="112">
        <v>70</v>
      </c>
      <c r="K41" s="112">
        <v>1627</v>
      </c>
      <c r="L41" s="112">
        <v>52</v>
      </c>
      <c r="M41" s="112">
        <v>5</v>
      </c>
      <c r="N41" s="112">
        <v>19</v>
      </c>
      <c r="O41" s="112">
        <v>22</v>
      </c>
      <c r="P41" s="112">
        <v>12</v>
      </c>
      <c r="Q41" s="112"/>
      <c r="R41" s="112">
        <v>69</v>
      </c>
      <c r="S41" s="112">
        <v>20</v>
      </c>
      <c r="T41" s="112">
        <v>1</v>
      </c>
      <c r="U41" s="112">
        <v>6</v>
      </c>
      <c r="V41" s="112">
        <v>52</v>
      </c>
      <c r="W41" s="112">
        <v>12</v>
      </c>
      <c r="X41" s="108">
        <v>2183</v>
      </c>
    </row>
    <row r="42" spans="2:24" s="107" customFormat="1" ht="15" customHeight="1">
      <c r="B42" s="284"/>
      <c r="C42" s="115" t="s">
        <v>849</v>
      </c>
      <c r="D42" s="112">
        <v>17</v>
      </c>
      <c r="E42" s="112">
        <v>6</v>
      </c>
      <c r="F42" s="112"/>
      <c r="G42" s="112">
        <v>1</v>
      </c>
      <c r="H42" s="112">
        <v>3</v>
      </c>
      <c r="I42" s="112"/>
      <c r="J42" s="112">
        <v>5</v>
      </c>
      <c r="K42" s="112">
        <v>195</v>
      </c>
      <c r="L42" s="112">
        <v>9</v>
      </c>
      <c r="M42" s="112">
        <v>1</v>
      </c>
      <c r="N42" s="112">
        <v>1</v>
      </c>
      <c r="O42" s="112">
        <v>5</v>
      </c>
      <c r="P42" s="112"/>
      <c r="Q42" s="112"/>
      <c r="R42" s="112">
        <v>12</v>
      </c>
      <c r="S42" s="112">
        <v>2</v>
      </c>
      <c r="T42" s="112"/>
      <c r="U42" s="112"/>
      <c r="V42" s="112">
        <v>4</v>
      </c>
      <c r="W42" s="112">
        <v>2</v>
      </c>
      <c r="X42" s="108">
        <v>263</v>
      </c>
    </row>
    <row r="43" spans="2:24" s="107" customFormat="1" ht="15" customHeight="1">
      <c r="B43" s="284"/>
      <c r="C43" s="115" t="s">
        <v>850</v>
      </c>
      <c r="D43" s="112">
        <v>106</v>
      </c>
      <c r="E43" s="112">
        <v>5</v>
      </c>
      <c r="F43" s="112">
        <v>11</v>
      </c>
      <c r="G43" s="112">
        <v>20</v>
      </c>
      <c r="H43" s="112">
        <v>42</v>
      </c>
      <c r="I43" s="112">
        <v>5</v>
      </c>
      <c r="J43" s="112">
        <v>65</v>
      </c>
      <c r="K43" s="112">
        <v>1432</v>
      </c>
      <c r="L43" s="112">
        <v>43</v>
      </c>
      <c r="M43" s="112">
        <v>4</v>
      </c>
      <c r="N43" s="112">
        <v>18</v>
      </c>
      <c r="O43" s="112">
        <v>17</v>
      </c>
      <c r="P43" s="112">
        <v>12</v>
      </c>
      <c r="Q43" s="112"/>
      <c r="R43" s="112">
        <v>57</v>
      </c>
      <c r="S43" s="112">
        <v>18</v>
      </c>
      <c r="T43" s="112">
        <v>1</v>
      </c>
      <c r="U43" s="112">
        <v>6</v>
      </c>
      <c r="V43" s="112">
        <v>48</v>
      </c>
      <c r="W43" s="112">
        <v>10</v>
      </c>
      <c r="X43" s="108">
        <v>1920</v>
      </c>
    </row>
    <row r="44" spans="2:24" s="107" customFormat="1" ht="15" customHeight="1">
      <c r="B44" s="284"/>
      <c r="C44" s="115" t="s">
        <v>2990</v>
      </c>
      <c r="D44" s="122">
        <v>18.735849056603772</v>
      </c>
      <c r="E44" s="122">
        <v>6</v>
      </c>
      <c r="F44" s="122">
        <v>4.0909090909090908</v>
      </c>
      <c r="G44" s="122">
        <v>15.8</v>
      </c>
      <c r="H44" s="122">
        <v>7.2857142857142856</v>
      </c>
      <c r="I44" s="122">
        <v>7.4</v>
      </c>
      <c r="J44" s="122">
        <v>11.584615384615384</v>
      </c>
      <c r="K44" s="122">
        <v>12.533519553072626</v>
      </c>
      <c r="L44" s="122">
        <v>5.1162790697674421</v>
      </c>
      <c r="M44" s="122">
        <v>5</v>
      </c>
      <c r="N44" s="122">
        <v>4.2777777777777777</v>
      </c>
      <c r="O44" s="122">
        <v>6.3529411764705879</v>
      </c>
      <c r="P44" s="122">
        <v>4.416666666666667</v>
      </c>
      <c r="Q44" s="122"/>
      <c r="R44" s="122">
        <v>4.666666666666667</v>
      </c>
      <c r="S44" s="122">
        <v>3.1666666666666665</v>
      </c>
      <c r="T44" s="122">
        <v>3</v>
      </c>
      <c r="U44" s="122">
        <v>3.5</v>
      </c>
      <c r="V44" s="122">
        <v>11.708333333333334</v>
      </c>
      <c r="W44" s="122">
        <v>13.8</v>
      </c>
      <c r="X44" s="121">
        <v>11.951041666666667</v>
      </c>
    </row>
    <row r="45" spans="2:24" s="107" customFormat="1" ht="15" customHeight="1">
      <c r="B45" s="284"/>
      <c r="C45" s="115" t="s">
        <v>874</v>
      </c>
      <c r="D45" s="113">
        <v>0.92949999999999999</v>
      </c>
      <c r="E45" s="113">
        <v>0.94954000000000005</v>
      </c>
      <c r="F45" s="113">
        <v>1.1197909090909091</v>
      </c>
      <c r="G45" s="113">
        <v>1.0035500000000002</v>
      </c>
      <c r="H45" s="113">
        <v>1.0946166666666666</v>
      </c>
      <c r="I45" s="113">
        <v>1.3146</v>
      </c>
      <c r="J45" s="113">
        <v>1.5795000000000001</v>
      </c>
      <c r="K45" s="113">
        <v>1.2207098463687152</v>
      </c>
      <c r="L45" s="113">
        <v>1.0222418604651162</v>
      </c>
      <c r="M45" s="113">
        <v>0.68990000000000007</v>
      </c>
      <c r="N45" s="113">
        <v>1.0164611111111113</v>
      </c>
      <c r="O45" s="113">
        <v>1.3203176470588236</v>
      </c>
      <c r="P45" s="113">
        <v>0.79544166666666671</v>
      </c>
      <c r="Q45" s="113"/>
      <c r="R45" s="113">
        <v>0.73782105263157893</v>
      </c>
      <c r="S45" s="113">
        <v>0.70511111111111113</v>
      </c>
      <c r="T45" s="113">
        <v>0.50409999999999999</v>
      </c>
      <c r="U45" s="113">
        <v>0.60666666666666669</v>
      </c>
      <c r="V45" s="113">
        <v>1.2832625</v>
      </c>
      <c r="W45" s="113">
        <v>3.5960999999999999</v>
      </c>
      <c r="X45" s="109">
        <v>1.1939514583333337</v>
      </c>
    </row>
    <row r="46" spans="2:24" s="107" customFormat="1" ht="15" customHeight="1">
      <c r="B46" s="284"/>
      <c r="C46" s="115" t="s">
        <v>2989</v>
      </c>
      <c r="D46" s="112">
        <v>14</v>
      </c>
      <c r="E46" s="112"/>
      <c r="F46" s="112">
        <v>2</v>
      </c>
      <c r="G46" s="112">
        <v>3</v>
      </c>
      <c r="H46" s="112">
        <v>19</v>
      </c>
      <c r="I46" s="112">
        <v>5</v>
      </c>
      <c r="J46" s="112">
        <v>42</v>
      </c>
      <c r="K46" s="112">
        <v>728</v>
      </c>
      <c r="L46" s="112">
        <v>20</v>
      </c>
      <c r="M46" s="112">
        <v>1</v>
      </c>
      <c r="N46" s="112">
        <v>2</v>
      </c>
      <c r="O46" s="112">
        <v>22</v>
      </c>
      <c r="P46" s="112">
        <v>5</v>
      </c>
      <c r="Q46" s="112">
        <v>1</v>
      </c>
      <c r="R46" s="112">
        <v>24</v>
      </c>
      <c r="S46" s="112">
        <v>1</v>
      </c>
      <c r="T46" s="112"/>
      <c r="U46" s="112">
        <v>5</v>
      </c>
      <c r="V46" s="112">
        <v>16</v>
      </c>
      <c r="W46" s="112"/>
      <c r="X46" s="108">
        <v>910</v>
      </c>
    </row>
    <row r="47" spans="2:24" s="107" customFormat="1" ht="15" customHeight="1">
      <c r="B47" s="284" t="s">
        <v>3003</v>
      </c>
      <c r="C47" s="115" t="s">
        <v>2991</v>
      </c>
      <c r="D47" s="112">
        <v>10</v>
      </c>
      <c r="E47" s="112"/>
      <c r="F47" s="112"/>
      <c r="G47" s="112"/>
      <c r="H47" s="112"/>
      <c r="I47" s="112"/>
      <c r="J47" s="112"/>
      <c r="K47" s="112">
        <v>38</v>
      </c>
      <c r="L47" s="112">
        <v>3</v>
      </c>
      <c r="M47" s="112"/>
      <c r="N47" s="112">
        <v>3</v>
      </c>
      <c r="O47" s="112"/>
      <c r="P47" s="112"/>
      <c r="Q47" s="112"/>
      <c r="R47" s="112">
        <v>1</v>
      </c>
      <c r="S47" s="112">
        <v>1</v>
      </c>
      <c r="T47" s="112"/>
      <c r="U47" s="112"/>
      <c r="V47" s="112">
        <v>2</v>
      </c>
      <c r="W47" s="112"/>
      <c r="X47" s="108">
        <v>58</v>
      </c>
    </row>
    <row r="48" spans="2:24" s="107" customFormat="1" ht="15" customHeight="1">
      <c r="B48" s="284"/>
      <c r="C48" s="115" t="s">
        <v>849</v>
      </c>
      <c r="D48" s="112"/>
      <c r="E48" s="112"/>
      <c r="F48" s="112"/>
      <c r="G48" s="112"/>
      <c r="H48" s="112"/>
      <c r="I48" s="112"/>
      <c r="J48" s="112"/>
      <c r="K48" s="112">
        <v>2</v>
      </c>
      <c r="L48" s="112">
        <v>1</v>
      </c>
      <c r="M48" s="112"/>
      <c r="N48" s="112"/>
      <c r="O48" s="112"/>
      <c r="P48" s="112"/>
      <c r="Q48" s="112"/>
      <c r="R48" s="112"/>
      <c r="S48" s="112"/>
      <c r="T48" s="112"/>
      <c r="U48" s="112"/>
      <c r="V48" s="112">
        <v>1</v>
      </c>
      <c r="W48" s="112"/>
      <c r="X48" s="108">
        <v>4</v>
      </c>
    </row>
    <row r="49" spans="2:24" s="107" customFormat="1" ht="15" customHeight="1">
      <c r="B49" s="284"/>
      <c r="C49" s="115" t="s">
        <v>850</v>
      </c>
      <c r="D49" s="112">
        <v>10</v>
      </c>
      <c r="E49" s="112"/>
      <c r="F49" s="112"/>
      <c r="G49" s="112"/>
      <c r="H49" s="112"/>
      <c r="I49" s="112"/>
      <c r="J49" s="112"/>
      <c r="K49" s="112">
        <v>36</v>
      </c>
      <c r="L49" s="112">
        <v>2</v>
      </c>
      <c r="M49" s="112"/>
      <c r="N49" s="112">
        <v>3</v>
      </c>
      <c r="O49" s="112"/>
      <c r="P49" s="112"/>
      <c r="Q49" s="112"/>
      <c r="R49" s="112">
        <v>1</v>
      </c>
      <c r="S49" s="112">
        <v>1</v>
      </c>
      <c r="T49" s="112"/>
      <c r="U49" s="112"/>
      <c r="V49" s="112">
        <v>1</v>
      </c>
      <c r="W49" s="112"/>
      <c r="X49" s="108">
        <v>54</v>
      </c>
    </row>
    <row r="50" spans="2:24" s="107" customFormat="1" ht="15" customHeight="1">
      <c r="B50" s="284"/>
      <c r="C50" s="115" t="s">
        <v>2990</v>
      </c>
      <c r="D50" s="122">
        <v>15.6</v>
      </c>
      <c r="E50" s="122"/>
      <c r="F50" s="122"/>
      <c r="G50" s="122"/>
      <c r="H50" s="122"/>
      <c r="I50" s="122"/>
      <c r="J50" s="122"/>
      <c r="K50" s="122">
        <v>13.25</v>
      </c>
      <c r="L50" s="122">
        <v>7.5</v>
      </c>
      <c r="M50" s="122"/>
      <c r="N50" s="122">
        <v>3</v>
      </c>
      <c r="O50" s="122"/>
      <c r="P50" s="122"/>
      <c r="Q50" s="122"/>
      <c r="R50" s="122">
        <v>17</v>
      </c>
      <c r="S50" s="122">
        <v>14</v>
      </c>
      <c r="T50" s="122"/>
      <c r="U50" s="122"/>
      <c r="V50" s="122">
        <v>6</v>
      </c>
      <c r="W50" s="122"/>
      <c r="X50" s="121">
        <v>12.851851851851851</v>
      </c>
    </row>
    <row r="51" spans="2:24" s="107" customFormat="1" ht="15" customHeight="1">
      <c r="B51" s="284"/>
      <c r="C51" s="115" t="s">
        <v>874</v>
      </c>
      <c r="D51" s="113">
        <v>0.71525000000000005</v>
      </c>
      <c r="E51" s="113"/>
      <c r="F51" s="113"/>
      <c r="G51" s="113"/>
      <c r="H51" s="113"/>
      <c r="I51" s="113"/>
      <c r="J51" s="113"/>
      <c r="K51" s="113">
        <v>1.3858916666666667</v>
      </c>
      <c r="L51" s="113">
        <v>1.2670000000000001</v>
      </c>
      <c r="M51" s="113"/>
      <c r="N51" s="113">
        <v>1.4102666666666668</v>
      </c>
      <c r="O51" s="113"/>
      <c r="P51" s="113"/>
      <c r="Q51" s="113"/>
      <c r="R51" s="113">
        <v>0.3911</v>
      </c>
      <c r="S51" s="113">
        <v>1.3378000000000001</v>
      </c>
      <c r="T51" s="113"/>
      <c r="U51" s="113"/>
      <c r="V51" s="113">
        <v>1.3396000000000001</v>
      </c>
      <c r="W51" s="113"/>
      <c r="X51" s="109">
        <v>1.2384796296296299</v>
      </c>
    </row>
    <row r="52" spans="2:24" s="107" customFormat="1" ht="15" customHeight="1">
      <c r="B52" s="284"/>
      <c r="C52" s="115" t="s">
        <v>2989</v>
      </c>
      <c r="D52" s="112"/>
      <c r="E52" s="112"/>
      <c r="F52" s="112"/>
      <c r="G52" s="112"/>
      <c r="H52" s="112"/>
      <c r="I52" s="112"/>
      <c r="J52" s="112"/>
      <c r="K52" s="112">
        <v>15</v>
      </c>
      <c r="L52" s="112"/>
      <c r="M52" s="112"/>
      <c r="N52" s="112"/>
      <c r="O52" s="112">
        <v>1</v>
      </c>
      <c r="P52" s="112"/>
      <c r="Q52" s="112"/>
      <c r="R52" s="112"/>
      <c r="S52" s="112">
        <v>1</v>
      </c>
      <c r="T52" s="112"/>
      <c r="U52" s="112"/>
      <c r="V52" s="112">
        <v>1</v>
      </c>
      <c r="W52" s="112"/>
      <c r="X52" s="108">
        <v>18</v>
      </c>
    </row>
    <row r="53" spans="2:24" s="107" customFormat="1" ht="15" customHeight="1">
      <c r="B53" s="284" t="s">
        <v>3002</v>
      </c>
      <c r="C53" s="115" t="s">
        <v>2991</v>
      </c>
      <c r="D53" s="112">
        <v>54</v>
      </c>
      <c r="E53" s="112">
        <v>3</v>
      </c>
      <c r="F53" s="112">
        <v>26</v>
      </c>
      <c r="G53" s="112">
        <v>153</v>
      </c>
      <c r="H53" s="112">
        <v>2933</v>
      </c>
      <c r="I53" s="112">
        <v>9</v>
      </c>
      <c r="J53" s="112">
        <v>58</v>
      </c>
      <c r="K53" s="112">
        <v>3193</v>
      </c>
      <c r="L53" s="112">
        <v>140</v>
      </c>
      <c r="M53" s="112">
        <v>10</v>
      </c>
      <c r="N53" s="112">
        <v>22</v>
      </c>
      <c r="O53" s="112">
        <v>74</v>
      </c>
      <c r="P53" s="112">
        <v>23</v>
      </c>
      <c r="Q53" s="112">
        <v>2</v>
      </c>
      <c r="R53" s="112">
        <v>102</v>
      </c>
      <c r="S53" s="112">
        <v>39</v>
      </c>
      <c r="T53" s="112">
        <v>2</v>
      </c>
      <c r="U53" s="112">
        <v>31</v>
      </c>
      <c r="V53" s="112">
        <v>62</v>
      </c>
      <c r="W53" s="112">
        <v>14</v>
      </c>
      <c r="X53" s="108">
        <v>6950</v>
      </c>
    </row>
    <row r="54" spans="2:24" s="107" customFormat="1" ht="15" customHeight="1">
      <c r="B54" s="284"/>
      <c r="C54" s="115" t="s">
        <v>849</v>
      </c>
      <c r="D54" s="112">
        <v>9</v>
      </c>
      <c r="E54" s="112">
        <v>1</v>
      </c>
      <c r="F54" s="112">
        <v>3</v>
      </c>
      <c r="G54" s="112">
        <v>7</v>
      </c>
      <c r="H54" s="112">
        <v>317</v>
      </c>
      <c r="I54" s="112"/>
      <c r="J54" s="112">
        <v>3</v>
      </c>
      <c r="K54" s="112">
        <v>599</v>
      </c>
      <c r="L54" s="112">
        <v>28</v>
      </c>
      <c r="M54" s="112">
        <v>3</v>
      </c>
      <c r="N54" s="112">
        <v>1</v>
      </c>
      <c r="O54" s="112">
        <v>7</v>
      </c>
      <c r="P54" s="112"/>
      <c r="Q54" s="112"/>
      <c r="R54" s="112">
        <v>20</v>
      </c>
      <c r="S54" s="112">
        <v>6</v>
      </c>
      <c r="T54" s="112"/>
      <c r="U54" s="112">
        <v>6</v>
      </c>
      <c r="V54" s="112">
        <v>7</v>
      </c>
      <c r="W54" s="112">
        <v>2</v>
      </c>
      <c r="X54" s="108">
        <v>1019</v>
      </c>
    </row>
    <row r="55" spans="2:24" s="107" customFormat="1" ht="15" customHeight="1">
      <c r="B55" s="284"/>
      <c r="C55" s="115" t="s">
        <v>850</v>
      </c>
      <c r="D55" s="112">
        <v>45</v>
      </c>
      <c r="E55" s="112">
        <v>2</v>
      </c>
      <c r="F55" s="112">
        <v>23</v>
      </c>
      <c r="G55" s="112">
        <v>146</v>
      </c>
      <c r="H55" s="112">
        <v>2616</v>
      </c>
      <c r="I55" s="112">
        <v>9</v>
      </c>
      <c r="J55" s="112">
        <v>55</v>
      </c>
      <c r="K55" s="112">
        <v>2594</v>
      </c>
      <c r="L55" s="112">
        <v>112</v>
      </c>
      <c r="M55" s="112">
        <v>7</v>
      </c>
      <c r="N55" s="112">
        <v>21</v>
      </c>
      <c r="O55" s="112">
        <v>67</v>
      </c>
      <c r="P55" s="112">
        <v>23</v>
      </c>
      <c r="Q55" s="112">
        <v>2</v>
      </c>
      <c r="R55" s="112">
        <v>82</v>
      </c>
      <c r="S55" s="112">
        <v>33</v>
      </c>
      <c r="T55" s="112">
        <v>2</v>
      </c>
      <c r="U55" s="112">
        <v>25</v>
      </c>
      <c r="V55" s="112">
        <v>55</v>
      </c>
      <c r="W55" s="112">
        <v>12</v>
      </c>
      <c r="X55" s="108">
        <v>5931</v>
      </c>
    </row>
    <row r="56" spans="2:24" s="107" customFormat="1" ht="15" customHeight="1">
      <c r="B56" s="284"/>
      <c r="C56" s="115" t="s">
        <v>2990</v>
      </c>
      <c r="D56" s="122">
        <v>10.044444444444444</v>
      </c>
      <c r="E56" s="122">
        <v>6</v>
      </c>
      <c r="F56" s="122">
        <v>5.9565217391304346</v>
      </c>
      <c r="G56" s="122">
        <v>13.123287671232877</v>
      </c>
      <c r="H56" s="122">
        <v>8.5267584097859324</v>
      </c>
      <c r="I56" s="122">
        <v>4.1111111111111107</v>
      </c>
      <c r="J56" s="122">
        <v>8.1090909090909093</v>
      </c>
      <c r="K56" s="122">
        <v>7.9240555127216652</v>
      </c>
      <c r="L56" s="122">
        <v>4.3392857142857144</v>
      </c>
      <c r="M56" s="122">
        <v>9.8571428571428577</v>
      </c>
      <c r="N56" s="122">
        <v>5.1428571428571432</v>
      </c>
      <c r="O56" s="122">
        <v>8.2388059701492544</v>
      </c>
      <c r="P56" s="122">
        <v>8.8260869565217384</v>
      </c>
      <c r="Q56" s="122">
        <v>3.5</v>
      </c>
      <c r="R56" s="122">
        <v>6.0121951219512191</v>
      </c>
      <c r="S56" s="122">
        <v>5.7878787878787881</v>
      </c>
      <c r="T56" s="122">
        <v>8</v>
      </c>
      <c r="U56" s="122">
        <v>10.36</v>
      </c>
      <c r="V56" s="122">
        <v>5.0727272727272723</v>
      </c>
      <c r="W56" s="122">
        <v>5</v>
      </c>
      <c r="X56" s="121">
        <v>8.1915359973023101</v>
      </c>
    </row>
    <row r="57" spans="2:24" s="107" customFormat="1" ht="15" customHeight="1">
      <c r="B57" s="284"/>
      <c r="C57" s="115" t="s">
        <v>874</v>
      </c>
      <c r="D57" s="113">
        <v>1.09792</v>
      </c>
      <c r="E57" s="113">
        <v>1.2939000000000001</v>
      </c>
      <c r="F57" s="113">
        <v>1.2207347826086958</v>
      </c>
      <c r="G57" s="113">
        <v>1.1846075342465754</v>
      </c>
      <c r="H57" s="113">
        <v>1.280306383792049</v>
      </c>
      <c r="I57" s="113">
        <v>1.1069555555555555</v>
      </c>
      <c r="J57" s="113">
        <v>1.2948436363636364</v>
      </c>
      <c r="K57" s="113">
        <v>1.1756292598303779</v>
      </c>
      <c r="L57" s="113">
        <v>1.3601687500000001</v>
      </c>
      <c r="M57" s="113">
        <v>0.66872857142857145</v>
      </c>
      <c r="N57" s="113">
        <v>0.94858095238095241</v>
      </c>
      <c r="O57" s="113">
        <v>0.97180746268656726</v>
      </c>
      <c r="P57" s="113">
        <v>2.4425086956521738</v>
      </c>
      <c r="Q57" s="113">
        <v>1.32595</v>
      </c>
      <c r="R57" s="113">
        <v>0.94912804878048784</v>
      </c>
      <c r="S57" s="113">
        <v>0.85655454545454546</v>
      </c>
      <c r="T57" s="113">
        <v>0.69130000000000003</v>
      </c>
      <c r="U57" s="113">
        <v>1.050216</v>
      </c>
      <c r="V57" s="113">
        <v>1.0029072727272728</v>
      </c>
      <c r="W57" s="113">
        <v>0.79294166666666666</v>
      </c>
      <c r="X57" s="109">
        <v>1.2194158657899172</v>
      </c>
    </row>
    <row r="58" spans="2:24" s="107" customFormat="1" ht="15" customHeight="1">
      <c r="B58" s="284"/>
      <c r="C58" s="115" t="s">
        <v>2989</v>
      </c>
      <c r="D58" s="112">
        <v>13</v>
      </c>
      <c r="E58" s="112"/>
      <c r="F58" s="112">
        <v>3</v>
      </c>
      <c r="G58" s="112">
        <v>17</v>
      </c>
      <c r="H58" s="112">
        <v>1708</v>
      </c>
      <c r="I58" s="112">
        <v>15</v>
      </c>
      <c r="J58" s="112">
        <v>47</v>
      </c>
      <c r="K58" s="112">
        <v>1362</v>
      </c>
      <c r="L58" s="112">
        <v>77</v>
      </c>
      <c r="M58" s="112">
        <v>1</v>
      </c>
      <c r="N58" s="112">
        <v>3</v>
      </c>
      <c r="O58" s="112">
        <v>23</v>
      </c>
      <c r="P58" s="112">
        <v>2</v>
      </c>
      <c r="Q58" s="112">
        <v>1</v>
      </c>
      <c r="R58" s="112">
        <v>40</v>
      </c>
      <c r="S58" s="112">
        <v>6</v>
      </c>
      <c r="T58" s="112">
        <v>1</v>
      </c>
      <c r="U58" s="112">
        <v>4</v>
      </c>
      <c r="V58" s="112">
        <v>16</v>
      </c>
      <c r="W58" s="112">
        <v>2</v>
      </c>
      <c r="X58" s="108">
        <v>3341</v>
      </c>
    </row>
    <row r="59" spans="2:24" s="107" customFormat="1" ht="15" customHeight="1">
      <c r="B59" s="284" t="s">
        <v>3001</v>
      </c>
      <c r="C59" s="115" t="s">
        <v>2991</v>
      </c>
      <c r="D59" s="112">
        <v>2454</v>
      </c>
      <c r="E59" s="112">
        <v>107</v>
      </c>
      <c r="F59" s="112">
        <v>96</v>
      </c>
      <c r="G59" s="112">
        <v>819</v>
      </c>
      <c r="H59" s="112">
        <v>654</v>
      </c>
      <c r="I59" s="112">
        <v>170</v>
      </c>
      <c r="J59" s="112">
        <v>1028</v>
      </c>
      <c r="K59" s="112">
        <v>2072</v>
      </c>
      <c r="L59" s="112">
        <v>615</v>
      </c>
      <c r="M59" s="112">
        <v>91</v>
      </c>
      <c r="N59" s="112">
        <v>198</v>
      </c>
      <c r="O59" s="112">
        <v>482</v>
      </c>
      <c r="P59" s="112">
        <v>174</v>
      </c>
      <c r="Q59" s="112">
        <v>38</v>
      </c>
      <c r="R59" s="112">
        <v>563</v>
      </c>
      <c r="S59" s="112">
        <v>625</v>
      </c>
      <c r="T59" s="112">
        <v>77</v>
      </c>
      <c r="U59" s="112">
        <v>246</v>
      </c>
      <c r="V59" s="112">
        <v>441</v>
      </c>
      <c r="W59" s="112">
        <v>280</v>
      </c>
      <c r="X59" s="108">
        <v>11230</v>
      </c>
    </row>
    <row r="60" spans="2:24" s="107" customFormat="1" ht="15" customHeight="1">
      <c r="B60" s="284"/>
      <c r="C60" s="115" t="s">
        <v>849</v>
      </c>
      <c r="D60" s="112">
        <v>157</v>
      </c>
      <c r="E60" s="112">
        <v>30</v>
      </c>
      <c r="F60" s="112">
        <v>10</v>
      </c>
      <c r="G60" s="112">
        <v>15</v>
      </c>
      <c r="H60" s="112">
        <v>59</v>
      </c>
      <c r="I60" s="112">
        <v>22</v>
      </c>
      <c r="J60" s="112">
        <v>77</v>
      </c>
      <c r="K60" s="112">
        <v>220</v>
      </c>
      <c r="L60" s="112">
        <v>106</v>
      </c>
      <c r="M60" s="112">
        <v>22</v>
      </c>
      <c r="N60" s="112">
        <v>27</v>
      </c>
      <c r="O60" s="112">
        <v>122</v>
      </c>
      <c r="P60" s="112">
        <v>15</v>
      </c>
      <c r="Q60" s="112">
        <v>3</v>
      </c>
      <c r="R60" s="112">
        <v>92</v>
      </c>
      <c r="S60" s="112">
        <v>98</v>
      </c>
      <c r="T60" s="112">
        <v>10</v>
      </c>
      <c r="U60" s="112">
        <v>29</v>
      </c>
      <c r="V60" s="112">
        <v>44</v>
      </c>
      <c r="W60" s="112">
        <v>35</v>
      </c>
      <c r="X60" s="108">
        <v>1193</v>
      </c>
    </row>
    <row r="61" spans="2:24" s="107" customFormat="1" ht="15" customHeight="1">
      <c r="B61" s="284"/>
      <c r="C61" s="115" t="s">
        <v>850</v>
      </c>
      <c r="D61" s="112">
        <v>2297</v>
      </c>
      <c r="E61" s="112">
        <v>77</v>
      </c>
      <c r="F61" s="112">
        <v>86</v>
      </c>
      <c r="G61" s="112">
        <v>804</v>
      </c>
      <c r="H61" s="112">
        <v>595</v>
      </c>
      <c r="I61" s="112">
        <v>148</v>
      </c>
      <c r="J61" s="112">
        <v>951</v>
      </c>
      <c r="K61" s="112">
        <v>1852</v>
      </c>
      <c r="L61" s="112">
        <v>509</v>
      </c>
      <c r="M61" s="112">
        <v>69</v>
      </c>
      <c r="N61" s="112">
        <v>171</v>
      </c>
      <c r="O61" s="112">
        <v>360</v>
      </c>
      <c r="P61" s="112">
        <v>159</v>
      </c>
      <c r="Q61" s="112">
        <v>35</v>
      </c>
      <c r="R61" s="112">
        <v>471</v>
      </c>
      <c r="S61" s="112">
        <v>527</v>
      </c>
      <c r="T61" s="112">
        <v>67</v>
      </c>
      <c r="U61" s="112">
        <v>217</v>
      </c>
      <c r="V61" s="112">
        <v>397</v>
      </c>
      <c r="W61" s="112">
        <v>245</v>
      </c>
      <c r="X61" s="108">
        <v>10037</v>
      </c>
    </row>
    <row r="62" spans="2:24" s="107" customFormat="1" ht="15" customHeight="1">
      <c r="B62" s="284"/>
      <c r="C62" s="115" t="s">
        <v>2990</v>
      </c>
      <c r="D62" s="122">
        <v>20.548106225511535</v>
      </c>
      <c r="E62" s="122">
        <v>8.7922077922077921</v>
      </c>
      <c r="F62" s="122">
        <v>6.4534883720930232</v>
      </c>
      <c r="G62" s="122">
        <v>25.074626865671643</v>
      </c>
      <c r="H62" s="122">
        <v>12.315966386554623</v>
      </c>
      <c r="I62" s="122">
        <v>8.6621621621621614</v>
      </c>
      <c r="J62" s="122">
        <v>8.899053627760253</v>
      </c>
      <c r="K62" s="122">
        <v>15.882829373650107</v>
      </c>
      <c r="L62" s="122">
        <v>7.581532416502947</v>
      </c>
      <c r="M62" s="122">
        <v>10.652173913043478</v>
      </c>
      <c r="N62" s="122">
        <v>8.4970760233918128</v>
      </c>
      <c r="O62" s="122">
        <v>7.35</v>
      </c>
      <c r="P62" s="122">
        <v>7.8301886792452828</v>
      </c>
      <c r="Q62" s="122">
        <v>9.0857142857142854</v>
      </c>
      <c r="R62" s="122">
        <v>6.3906581740976645</v>
      </c>
      <c r="S62" s="122">
        <v>6.8197343453510433</v>
      </c>
      <c r="T62" s="122">
        <v>13.313432835820896</v>
      </c>
      <c r="U62" s="122">
        <v>7.3640552995391708</v>
      </c>
      <c r="V62" s="122">
        <v>7.103274559193955</v>
      </c>
      <c r="W62" s="122">
        <v>6.6163265306122447</v>
      </c>
      <c r="X62" s="121">
        <v>13.835807512204843</v>
      </c>
    </row>
    <row r="63" spans="2:24" s="107" customFormat="1" ht="15" customHeight="1">
      <c r="B63" s="284"/>
      <c r="C63" s="115" t="s">
        <v>874</v>
      </c>
      <c r="D63" s="113">
        <v>0.96666321288637358</v>
      </c>
      <c r="E63" s="113">
        <v>1.0489714285714287</v>
      </c>
      <c r="F63" s="113">
        <v>1.0031023255813953</v>
      </c>
      <c r="G63" s="113">
        <v>0.81901741293532337</v>
      </c>
      <c r="H63" s="113">
        <v>1.2010225210084033</v>
      </c>
      <c r="I63" s="113">
        <v>1.1936885135135136</v>
      </c>
      <c r="J63" s="113">
        <v>1.2631417455310199</v>
      </c>
      <c r="K63" s="113">
        <v>1.1382917926565874</v>
      </c>
      <c r="L63" s="113">
        <v>1.3834520628683695</v>
      </c>
      <c r="M63" s="113">
        <v>1.2699942028985507</v>
      </c>
      <c r="N63" s="113">
        <v>1.0219894736842106</v>
      </c>
      <c r="O63" s="113">
        <v>1.1442541666666668</v>
      </c>
      <c r="P63" s="113">
        <v>1.0941037735849057</v>
      </c>
      <c r="Q63" s="113">
        <v>1.1772628571428572</v>
      </c>
      <c r="R63" s="113">
        <v>1.0096193205944799</v>
      </c>
      <c r="S63" s="113">
        <v>1.0926411764705883</v>
      </c>
      <c r="T63" s="113">
        <v>1.5677134328358209</v>
      </c>
      <c r="U63" s="113">
        <v>1.0524700460829493</v>
      </c>
      <c r="V63" s="113">
        <v>1.0817146095717884</v>
      </c>
      <c r="W63" s="113">
        <v>0.97492244897959179</v>
      </c>
      <c r="X63" s="109">
        <v>1.0853171963734183</v>
      </c>
    </row>
    <row r="64" spans="2:24" s="107" customFormat="1" ht="15" customHeight="1">
      <c r="B64" s="284"/>
      <c r="C64" s="115" t="s">
        <v>2989</v>
      </c>
      <c r="D64" s="112">
        <v>283</v>
      </c>
      <c r="E64" s="112">
        <v>8</v>
      </c>
      <c r="F64" s="112">
        <v>9</v>
      </c>
      <c r="G64" s="112">
        <v>38</v>
      </c>
      <c r="H64" s="112">
        <v>145</v>
      </c>
      <c r="I64" s="112">
        <v>49</v>
      </c>
      <c r="J64" s="112">
        <v>326</v>
      </c>
      <c r="K64" s="112">
        <v>368</v>
      </c>
      <c r="L64" s="112">
        <v>213</v>
      </c>
      <c r="M64" s="112">
        <v>15</v>
      </c>
      <c r="N64" s="112">
        <v>31</v>
      </c>
      <c r="O64" s="112">
        <v>174</v>
      </c>
      <c r="P64" s="112">
        <v>26</v>
      </c>
      <c r="Q64" s="112">
        <v>5</v>
      </c>
      <c r="R64" s="112">
        <v>197</v>
      </c>
      <c r="S64" s="112">
        <v>80</v>
      </c>
      <c r="T64" s="112">
        <v>15</v>
      </c>
      <c r="U64" s="112">
        <v>58</v>
      </c>
      <c r="V64" s="112">
        <v>132</v>
      </c>
      <c r="W64" s="112">
        <v>55</v>
      </c>
      <c r="X64" s="108">
        <v>2227</v>
      </c>
    </row>
    <row r="65" spans="2:24" s="107" customFormat="1" ht="15" customHeight="1">
      <c r="B65" s="284" t="s">
        <v>3000</v>
      </c>
      <c r="C65" s="115" t="s">
        <v>2991</v>
      </c>
      <c r="D65" s="112">
        <v>1496</v>
      </c>
      <c r="E65" s="112">
        <v>51</v>
      </c>
      <c r="F65" s="112">
        <v>30</v>
      </c>
      <c r="G65" s="112">
        <v>113</v>
      </c>
      <c r="H65" s="112">
        <v>170</v>
      </c>
      <c r="I65" s="112">
        <v>36</v>
      </c>
      <c r="J65" s="112">
        <v>286</v>
      </c>
      <c r="K65" s="112">
        <v>563</v>
      </c>
      <c r="L65" s="112">
        <v>179</v>
      </c>
      <c r="M65" s="112">
        <v>29</v>
      </c>
      <c r="N65" s="112">
        <v>60</v>
      </c>
      <c r="O65" s="112">
        <v>126</v>
      </c>
      <c r="P65" s="112">
        <v>56</v>
      </c>
      <c r="Q65" s="112">
        <v>18</v>
      </c>
      <c r="R65" s="112">
        <v>162</v>
      </c>
      <c r="S65" s="112">
        <v>184</v>
      </c>
      <c r="T65" s="112">
        <v>23</v>
      </c>
      <c r="U65" s="112">
        <v>146</v>
      </c>
      <c r="V65" s="112">
        <v>211</v>
      </c>
      <c r="W65" s="112">
        <v>83</v>
      </c>
      <c r="X65" s="108">
        <v>4022</v>
      </c>
    </row>
    <row r="66" spans="2:24" s="107" customFormat="1" ht="15" customHeight="1">
      <c r="B66" s="284"/>
      <c r="C66" s="115" t="s">
        <v>849</v>
      </c>
      <c r="D66" s="112">
        <v>334</v>
      </c>
      <c r="E66" s="112">
        <v>11</v>
      </c>
      <c r="F66" s="112">
        <v>9</v>
      </c>
      <c r="G66" s="112">
        <v>4</v>
      </c>
      <c r="H66" s="112">
        <v>19</v>
      </c>
      <c r="I66" s="112">
        <v>6</v>
      </c>
      <c r="J66" s="112">
        <v>17</v>
      </c>
      <c r="K66" s="112">
        <v>69</v>
      </c>
      <c r="L66" s="112">
        <v>31</v>
      </c>
      <c r="M66" s="112">
        <v>2</v>
      </c>
      <c r="N66" s="112">
        <v>6</v>
      </c>
      <c r="O66" s="112">
        <v>29</v>
      </c>
      <c r="P66" s="112">
        <v>5</v>
      </c>
      <c r="Q66" s="112">
        <v>2</v>
      </c>
      <c r="R66" s="112">
        <v>28</v>
      </c>
      <c r="S66" s="112">
        <v>29</v>
      </c>
      <c r="T66" s="112"/>
      <c r="U66" s="112">
        <v>19</v>
      </c>
      <c r="V66" s="112">
        <v>22</v>
      </c>
      <c r="W66" s="112">
        <v>15</v>
      </c>
      <c r="X66" s="108">
        <v>657</v>
      </c>
    </row>
    <row r="67" spans="2:24" s="107" customFormat="1" ht="15" customHeight="1">
      <c r="B67" s="284"/>
      <c r="C67" s="115" t="s">
        <v>850</v>
      </c>
      <c r="D67" s="112">
        <v>1162</v>
      </c>
      <c r="E67" s="112">
        <v>40</v>
      </c>
      <c r="F67" s="112">
        <v>21</v>
      </c>
      <c r="G67" s="112">
        <v>109</v>
      </c>
      <c r="H67" s="112">
        <v>151</v>
      </c>
      <c r="I67" s="112">
        <v>30</v>
      </c>
      <c r="J67" s="112">
        <v>269</v>
      </c>
      <c r="K67" s="112">
        <v>494</v>
      </c>
      <c r="L67" s="112">
        <v>148</v>
      </c>
      <c r="M67" s="112">
        <v>27</v>
      </c>
      <c r="N67" s="112">
        <v>54</v>
      </c>
      <c r="O67" s="112">
        <v>97</v>
      </c>
      <c r="P67" s="112">
        <v>51</v>
      </c>
      <c r="Q67" s="112">
        <v>16</v>
      </c>
      <c r="R67" s="112">
        <v>134</v>
      </c>
      <c r="S67" s="112">
        <v>155</v>
      </c>
      <c r="T67" s="112">
        <v>23</v>
      </c>
      <c r="U67" s="112">
        <v>127</v>
      </c>
      <c r="V67" s="112">
        <v>189</v>
      </c>
      <c r="W67" s="112">
        <v>68</v>
      </c>
      <c r="X67" s="108">
        <v>3365</v>
      </c>
    </row>
    <row r="68" spans="2:24" s="107" customFormat="1" ht="15" customHeight="1">
      <c r="B68" s="284"/>
      <c r="C68" s="115" t="s">
        <v>2990</v>
      </c>
      <c r="D68" s="122">
        <v>17.299483648881239</v>
      </c>
      <c r="E68" s="122">
        <v>7.75</v>
      </c>
      <c r="F68" s="122">
        <v>9.6666666666666661</v>
      </c>
      <c r="G68" s="122">
        <v>22.697247706422019</v>
      </c>
      <c r="H68" s="122">
        <v>14.125827814569536</v>
      </c>
      <c r="I68" s="122">
        <v>6.9</v>
      </c>
      <c r="J68" s="122">
        <v>9.6208178438661704</v>
      </c>
      <c r="K68" s="122">
        <v>12.757085020242915</v>
      </c>
      <c r="L68" s="122">
        <v>7.4527027027027026</v>
      </c>
      <c r="M68" s="122">
        <v>19.444444444444443</v>
      </c>
      <c r="N68" s="122">
        <v>7.3703703703703702</v>
      </c>
      <c r="O68" s="122">
        <v>5.6701030927835054</v>
      </c>
      <c r="P68" s="122">
        <v>8.0784313725490193</v>
      </c>
      <c r="Q68" s="122">
        <v>4.875</v>
      </c>
      <c r="R68" s="122">
        <v>5.3880597014925371</v>
      </c>
      <c r="S68" s="122">
        <v>6.5935483870967744</v>
      </c>
      <c r="T68" s="122">
        <v>6.6086956521739131</v>
      </c>
      <c r="U68" s="122">
        <v>6.8188976377952759</v>
      </c>
      <c r="V68" s="122">
        <v>7.105820105820106</v>
      </c>
      <c r="W68" s="122">
        <v>6.0882352941176467</v>
      </c>
      <c r="X68" s="121">
        <v>12.452897473997028</v>
      </c>
    </row>
    <row r="69" spans="2:24" s="107" customFormat="1" ht="15" customHeight="1">
      <c r="B69" s="284"/>
      <c r="C69" s="115" t="s">
        <v>874</v>
      </c>
      <c r="D69" s="113">
        <v>1.0959932013769365</v>
      </c>
      <c r="E69" s="113">
        <v>1.9060700000000002</v>
      </c>
      <c r="F69" s="113">
        <v>1.2170142857142858</v>
      </c>
      <c r="G69" s="113">
        <v>0.89908256880733961</v>
      </c>
      <c r="H69" s="113">
        <v>1.1335072847682119</v>
      </c>
      <c r="I69" s="113">
        <v>1.2675100000000001</v>
      </c>
      <c r="J69" s="113">
        <v>1.4931550185873605</v>
      </c>
      <c r="K69" s="113">
        <v>1.2997544534412957</v>
      </c>
      <c r="L69" s="113">
        <v>1.2812283783783784</v>
      </c>
      <c r="M69" s="113">
        <v>1.0075814814814816</v>
      </c>
      <c r="N69" s="113">
        <v>1.3721796296296296</v>
      </c>
      <c r="O69" s="113">
        <v>1.0155659793814433</v>
      </c>
      <c r="P69" s="113">
        <v>1.0368901960784316</v>
      </c>
      <c r="Q69" s="113">
        <v>1.08915625</v>
      </c>
      <c r="R69" s="113">
        <v>0.74885149253731342</v>
      </c>
      <c r="S69" s="113">
        <v>0.99949806451612921</v>
      </c>
      <c r="T69" s="113">
        <v>1.3122478260869566</v>
      </c>
      <c r="U69" s="113">
        <v>1.2139590551181103</v>
      </c>
      <c r="V69" s="113">
        <v>1.2885804232804234</v>
      </c>
      <c r="W69" s="113">
        <v>1.0572397058823528</v>
      </c>
      <c r="X69" s="109">
        <v>1.1711932540861816</v>
      </c>
    </row>
    <row r="70" spans="2:24" s="107" customFormat="1" ht="15" customHeight="1">
      <c r="B70" s="284"/>
      <c r="C70" s="115" t="s">
        <v>2989</v>
      </c>
      <c r="D70" s="112">
        <v>264</v>
      </c>
      <c r="E70" s="112">
        <v>6</v>
      </c>
      <c r="F70" s="112">
        <v>4</v>
      </c>
      <c r="G70" s="112">
        <v>11</v>
      </c>
      <c r="H70" s="112">
        <v>48</v>
      </c>
      <c r="I70" s="112">
        <v>8</v>
      </c>
      <c r="J70" s="112">
        <v>129</v>
      </c>
      <c r="K70" s="112">
        <v>150</v>
      </c>
      <c r="L70" s="112">
        <v>82</v>
      </c>
      <c r="M70" s="112">
        <v>1</v>
      </c>
      <c r="N70" s="112">
        <v>7</v>
      </c>
      <c r="O70" s="112">
        <v>44</v>
      </c>
      <c r="P70" s="112">
        <v>16</v>
      </c>
      <c r="Q70" s="112">
        <v>3</v>
      </c>
      <c r="R70" s="112">
        <v>48</v>
      </c>
      <c r="S70" s="112">
        <v>16</v>
      </c>
      <c r="T70" s="112">
        <v>1</v>
      </c>
      <c r="U70" s="112">
        <v>30</v>
      </c>
      <c r="V70" s="112">
        <v>23</v>
      </c>
      <c r="W70" s="112">
        <v>12</v>
      </c>
      <c r="X70" s="108">
        <v>903</v>
      </c>
    </row>
    <row r="71" spans="2:24" s="107" customFormat="1" ht="15" customHeight="1">
      <c r="B71" s="284" t="s">
        <v>2999</v>
      </c>
      <c r="C71" s="115" t="s">
        <v>2991</v>
      </c>
      <c r="D71" s="112">
        <v>595</v>
      </c>
      <c r="E71" s="112">
        <v>32</v>
      </c>
      <c r="F71" s="112">
        <v>33</v>
      </c>
      <c r="G71" s="112">
        <v>141</v>
      </c>
      <c r="H71" s="112">
        <v>138</v>
      </c>
      <c r="I71" s="112">
        <v>27</v>
      </c>
      <c r="J71" s="112">
        <v>207</v>
      </c>
      <c r="K71" s="112">
        <v>723</v>
      </c>
      <c r="L71" s="112">
        <v>155</v>
      </c>
      <c r="M71" s="112">
        <v>11</v>
      </c>
      <c r="N71" s="112">
        <v>68</v>
      </c>
      <c r="O71" s="112">
        <v>102</v>
      </c>
      <c r="P71" s="112">
        <v>52</v>
      </c>
      <c r="Q71" s="112">
        <v>14</v>
      </c>
      <c r="R71" s="112">
        <v>126</v>
      </c>
      <c r="S71" s="112">
        <v>129</v>
      </c>
      <c r="T71" s="112">
        <v>22</v>
      </c>
      <c r="U71" s="112">
        <v>65</v>
      </c>
      <c r="V71" s="112">
        <v>145</v>
      </c>
      <c r="W71" s="112">
        <v>79</v>
      </c>
      <c r="X71" s="108">
        <v>2864</v>
      </c>
    </row>
    <row r="72" spans="2:24" s="107" customFormat="1" ht="15" customHeight="1">
      <c r="B72" s="284"/>
      <c r="C72" s="115" t="s">
        <v>849</v>
      </c>
      <c r="D72" s="112">
        <v>44</v>
      </c>
      <c r="E72" s="112">
        <v>24</v>
      </c>
      <c r="F72" s="112">
        <v>6</v>
      </c>
      <c r="G72" s="112">
        <v>6</v>
      </c>
      <c r="H72" s="112">
        <v>16</v>
      </c>
      <c r="I72" s="112">
        <v>5</v>
      </c>
      <c r="J72" s="112">
        <v>20</v>
      </c>
      <c r="K72" s="112">
        <v>69</v>
      </c>
      <c r="L72" s="112">
        <v>23</v>
      </c>
      <c r="M72" s="112">
        <v>3</v>
      </c>
      <c r="N72" s="112">
        <v>7</v>
      </c>
      <c r="O72" s="112">
        <v>23</v>
      </c>
      <c r="P72" s="112">
        <v>7</v>
      </c>
      <c r="Q72" s="112"/>
      <c r="R72" s="112">
        <v>15</v>
      </c>
      <c r="S72" s="112">
        <v>12</v>
      </c>
      <c r="T72" s="112"/>
      <c r="U72" s="112">
        <v>9</v>
      </c>
      <c r="V72" s="112">
        <v>13</v>
      </c>
      <c r="W72" s="112">
        <v>16</v>
      </c>
      <c r="X72" s="108">
        <v>318</v>
      </c>
    </row>
    <row r="73" spans="2:24" s="107" customFormat="1" ht="15" customHeight="1">
      <c r="B73" s="284"/>
      <c r="C73" s="115" t="s">
        <v>850</v>
      </c>
      <c r="D73" s="112">
        <v>551</v>
      </c>
      <c r="E73" s="112">
        <v>8</v>
      </c>
      <c r="F73" s="112">
        <v>27</v>
      </c>
      <c r="G73" s="112">
        <v>135</v>
      </c>
      <c r="H73" s="112">
        <v>122</v>
      </c>
      <c r="I73" s="112">
        <v>22</v>
      </c>
      <c r="J73" s="112">
        <v>187</v>
      </c>
      <c r="K73" s="112">
        <v>654</v>
      </c>
      <c r="L73" s="112">
        <v>132</v>
      </c>
      <c r="M73" s="112">
        <v>8</v>
      </c>
      <c r="N73" s="112">
        <v>61</v>
      </c>
      <c r="O73" s="112">
        <v>79</v>
      </c>
      <c r="P73" s="112">
        <v>45</v>
      </c>
      <c r="Q73" s="112">
        <v>14</v>
      </c>
      <c r="R73" s="112">
        <v>111</v>
      </c>
      <c r="S73" s="112">
        <v>117</v>
      </c>
      <c r="T73" s="112">
        <v>22</v>
      </c>
      <c r="U73" s="112">
        <v>56</v>
      </c>
      <c r="V73" s="112">
        <v>132</v>
      </c>
      <c r="W73" s="112">
        <v>63</v>
      </c>
      <c r="X73" s="108">
        <v>2546</v>
      </c>
    </row>
    <row r="74" spans="2:24" s="107" customFormat="1" ht="15" customHeight="1">
      <c r="B74" s="284"/>
      <c r="C74" s="115" t="s">
        <v>2990</v>
      </c>
      <c r="D74" s="122">
        <v>21.56261343012704</v>
      </c>
      <c r="E74" s="122">
        <v>5.625</v>
      </c>
      <c r="F74" s="122">
        <v>4.6296296296296298</v>
      </c>
      <c r="G74" s="122">
        <v>22.214814814814815</v>
      </c>
      <c r="H74" s="122">
        <v>9.0081967213114762</v>
      </c>
      <c r="I74" s="122">
        <v>5.1818181818181817</v>
      </c>
      <c r="J74" s="122">
        <v>10.967914438502675</v>
      </c>
      <c r="K74" s="122">
        <v>20</v>
      </c>
      <c r="L74" s="122">
        <v>6.8181818181818183</v>
      </c>
      <c r="M74" s="122">
        <v>7.125</v>
      </c>
      <c r="N74" s="122">
        <v>7.3934426229508201</v>
      </c>
      <c r="O74" s="122">
        <v>8.9873417721518987</v>
      </c>
      <c r="P74" s="122">
        <v>6.4888888888888889</v>
      </c>
      <c r="Q74" s="122">
        <v>4.7857142857142856</v>
      </c>
      <c r="R74" s="122">
        <v>5.2792792792792795</v>
      </c>
      <c r="S74" s="122">
        <v>6.700854700854701</v>
      </c>
      <c r="T74" s="122">
        <v>7.8181818181818183</v>
      </c>
      <c r="U74" s="122">
        <v>6.3214285714285712</v>
      </c>
      <c r="V74" s="122">
        <v>6.3863636363636367</v>
      </c>
      <c r="W74" s="122">
        <v>8.1111111111111107</v>
      </c>
      <c r="X74" s="121">
        <v>14.580125687352711</v>
      </c>
    </row>
    <row r="75" spans="2:24" s="107" customFormat="1" ht="15" customHeight="1">
      <c r="B75" s="284"/>
      <c r="C75" s="115" t="s">
        <v>874</v>
      </c>
      <c r="D75" s="113">
        <v>0.92095970961887486</v>
      </c>
      <c r="E75" s="113">
        <v>0.89312500000000006</v>
      </c>
      <c r="F75" s="113">
        <v>1.0986444444444445</v>
      </c>
      <c r="G75" s="113">
        <v>0.81091555555555572</v>
      </c>
      <c r="H75" s="113">
        <v>1.2344811475409838</v>
      </c>
      <c r="I75" s="113">
        <v>0.87658636363636366</v>
      </c>
      <c r="J75" s="113">
        <v>1.2107005347593582</v>
      </c>
      <c r="K75" s="113">
        <v>1.1091591743119267</v>
      </c>
      <c r="L75" s="113">
        <v>1.1493659090909092</v>
      </c>
      <c r="M75" s="113">
        <v>0.57402500000000001</v>
      </c>
      <c r="N75" s="113">
        <v>0.93212786885245913</v>
      </c>
      <c r="O75" s="113">
        <v>1.4524265822784812</v>
      </c>
      <c r="P75" s="113">
        <v>1.1687955555555556</v>
      </c>
      <c r="Q75" s="113">
        <v>1.0776000000000001</v>
      </c>
      <c r="R75" s="113">
        <v>0.97051981981981983</v>
      </c>
      <c r="S75" s="113">
        <v>1.0634709401709401</v>
      </c>
      <c r="T75" s="113">
        <v>1.3390636363636363</v>
      </c>
      <c r="U75" s="113">
        <v>0.90314285714285703</v>
      </c>
      <c r="V75" s="113">
        <v>1.0408833333333332</v>
      </c>
      <c r="W75" s="113">
        <v>0.85460952380952382</v>
      </c>
      <c r="X75" s="109">
        <v>1.0504445797329143</v>
      </c>
    </row>
    <row r="76" spans="2:24" s="107" customFormat="1" ht="15" customHeight="1">
      <c r="B76" s="284"/>
      <c r="C76" s="115" t="s">
        <v>2989</v>
      </c>
      <c r="D76" s="112">
        <v>53</v>
      </c>
      <c r="E76" s="112">
        <v>5</v>
      </c>
      <c r="F76" s="112">
        <v>2</v>
      </c>
      <c r="G76" s="112">
        <v>6</v>
      </c>
      <c r="H76" s="112">
        <v>21</v>
      </c>
      <c r="I76" s="112">
        <v>9</v>
      </c>
      <c r="J76" s="112">
        <v>103</v>
      </c>
      <c r="K76" s="112">
        <v>120</v>
      </c>
      <c r="L76" s="112">
        <v>52</v>
      </c>
      <c r="M76" s="112">
        <v>2</v>
      </c>
      <c r="N76" s="112">
        <v>10</v>
      </c>
      <c r="O76" s="112">
        <v>60</v>
      </c>
      <c r="P76" s="112">
        <v>6</v>
      </c>
      <c r="Q76" s="112">
        <v>4</v>
      </c>
      <c r="R76" s="112">
        <v>50</v>
      </c>
      <c r="S76" s="112">
        <v>22</v>
      </c>
      <c r="T76" s="112">
        <v>2</v>
      </c>
      <c r="U76" s="112">
        <v>16</v>
      </c>
      <c r="V76" s="112">
        <v>31</v>
      </c>
      <c r="W76" s="112">
        <v>11</v>
      </c>
      <c r="X76" s="108">
        <v>585</v>
      </c>
    </row>
    <row r="77" spans="2:24" s="107" customFormat="1" ht="15" customHeight="1">
      <c r="B77" s="284" t="s">
        <v>2998</v>
      </c>
      <c r="C77" s="115" t="s">
        <v>2991</v>
      </c>
      <c r="D77" s="112">
        <v>550</v>
      </c>
      <c r="E77" s="112">
        <v>67</v>
      </c>
      <c r="F77" s="112">
        <v>31</v>
      </c>
      <c r="G77" s="112">
        <v>113</v>
      </c>
      <c r="H77" s="112">
        <v>212</v>
      </c>
      <c r="I77" s="112">
        <v>33</v>
      </c>
      <c r="J77" s="112">
        <v>240</v>
      </c>
      <c r="K77" s="112">
        <v>483</v>
      </c>
      <c r="L77" s="112">
        <v>168</v>
      </c>
      <c r="M77" s="112">
        <v>18</v>
      </c>
      <c r="N77" s="112">
        <v>58</v>
      </c>
      <c r="O77" s="112">
        <v>107</v>
      </c>
      <c r="P77" s="112">
        <v>40</v>
      </c>
      <c r="Q77" s="112">
        <v>1</v>
      </c>
      <c r="R77" s="112">
        <v>160</v>
      </c>
      <c r="S77" s="112">
        <v>146</v>
      </c>
      <c r="T77" s="112">
        <v>23</v>
      </c>
      <c r="U77" s="112">
        <v>102</v>
      </c>
      <c r="V77" s="112">
        <v>146</v>
      </c>
      <c r="W77" s="112">
        <v>72</v>
      </c>
      <c r="X77" s="108">
        <v>2770</v>
      </c>
    </row>
    <row r="78" spans="2:24" s="107" customFormat="1" ht="15" customHeight="1">
      <c r="B78" s="284"/>
      <c r="C78" s="115" t="s">
        <v>849</v>
      </c>
      <c r="D78" s="112">
        <v>36</v>
      </c>
      <c r="E78" s="112">
        <v>8</v>
      </c>
      <c r="F78" s="112">
        <v>2</v>
      </c>
      <c r="G78" s="112">
        <v>4</v>
      </c>
      <c r="H78" s="112">
        <v>21</v>
      </c>
      <c r="I78" s="112">
        <v>4</v>
      </c>
      <c r="J78" s="112">
        <v>15</v>
      </c>
      <c r="K78" s="112">
        <v>81</v>
      </c>
      <c r="L78" s="112">
        <v>23</v>
      </c>
      <c r="M78" s="112">
        <v>1</v>
      </c>
      <c r="N78" s="112">
        <v>10</v>
      </c>
      <c r="O78" s="112">
        <v>17</v>
      </c>
      <c r="P78" s="112">
        <v>5</v>
      </c>
      <c r="Q78" s="112"/>
      <c r="R78" s="112">
        <v>23</v>
      </c>
      <c r="S78" s="112">
        <v>26</v>
      </c>
      <c r="T78" s="112">
        <v>2</v>
      </c>
      <c r="U78" s="112">
        <v>8</v>
      </c>
      <c r="V78" s="112">
        <v>13</v>
      </c>
      <c r="W78" s="112">
        <v>15</v>
      </c>
      <c r="X78" s="108">
        <v>314</v>
      </c>
    </row>
    <row r="79" spans="2:24" s="107" customFormat="1" ht="15" customHeight="1">
      <c r="B79" s="284"/>
      <c r="C79" s="115" t="s">
        <v>850</v>
      </c>
      <c r="D79" s="112">
        <v>514</v>
      </c>
      <c r="E79" s="112">
        <v>59</v>
      </c>
      <c r="F79" s="112">
        <v>29</v>
      </c>
      <c r="G79" s="112">
        <v>109</v>
      </c>
      <c r="H79" s="112">
        <v>191</v>
      </c>
      <c r="I79" s="112">
        <v>29</v>
      </c>
      <c r="J79" s="112">
        <v>225</v>
      </c>
      <c r="K79" s="112">
        <v>402</v>
      </c>
      <c r="L79" s="112">
        <v>145</v>
      </c>
      <c r="M79" s="112">
        <v>17</v>
      </c>
      <c r="N79" s="112">
        <v>48</v>
      </c>
      <c r="O79" s="112">
        <v>90</v>
      </c>
      <c r="P79" s="112">
        <v>35</v>
      </c>
      <c r="Q79" s="112">
        <v>1</v>
      </c>
      <c r="R79" s="112">
        <v>137</v>
      </c>
      <c r="S79" s="112">
        <v>120</v>
      </c>
      <c r="T79" s="112">
        <v>21</v>
      </c>
      <c r="U79" s="112">
        <v>94</v>
      </c>
      <c r="V79" s="112">
        <v>133</v>
      </c>
      <c r="W79" s="112">
        <v>57</v>
      </c>
      <c r="X79" s="108">
        <v>2456</v>
      </c>
    </row>
    <row r="80" spans="2:24" s="107" customFormat="1" ht="15" customHeight="1">
      <c r="B80" s="284"/>
      <c r="C80" s="115" t="s">
        <v>2990</v>
      </c>
      <c r="D80" s="122">
        <v>15.535019455252918</v>
      </c>
      <c r="E80" s="122">
        <v>16.576271186440678</v>
      </c>
      <c r="F80" s="122">
        <v>5.8275862068965516</v>
      </c>
      <c r="G80" s="122">
        <v>23.954128440366972</v>
      </c>
      <c r="H80" s="122">
        <v>10.041884816753926</v>
      </c>
      <c r="I80" s="122">
        <v>7</v>
      </c>
      <c r="J80" s="122">
        <v>10.071111111111112</v>
      </c>
      <c r="K80" s="122">
        <v>11.922885572139304</v>
      </c>
      <c r="L80" s="122">
        <v>6.63448275862069</v>
      </c>
      <c r="M80" s="122">
        <v>17</v>
      </c>
      <c r="N80" s="122">
        <v>5.5625</v>
      </c>
      <c r="O80" s="122">
        <v>4.9666666666666668</v>
      </c>
      <c r="P80" s="122">
        <v>6.4857142857142858</v>
      </c>
      <c r="Q80" s="122">
        <v>4</v>
      </c>
      <c r="R80" s="122">
        <v>6.9489051094890515</v>
      </c>
      <c r="S80" s="122">
        <v>6.0583333333333336</v>
      </c>
      <c r="T80" s="122">
        <v>6.5714285714285712</v>
      </c>
      <c r="U80" s="122">
        <v>6.4361702127659575</v>
      </c>
      <c r="V80" s="122">
        <v>7.6541353383458643</v>
      </c>
      <c r="W80" s="122">
        <v>5.3157894736842106</v>
      </c>
      <c r="X80" s="121">
        <v>10.937296416938111</v>
      </c>
    </row>
    <row r="81" spans="2:24" s="107" customFormat="1" ht="15" customHeight="1">
      <c r="B81" s="284"/>
      <c r="C81" s="115" t="s">
        <v>874</v>
      </c>
      <c r="D81" s="113">
        <v>0.96351264591439689</v>
      </c>
      <c r="E81" s="113">
        <v>1.0678220338983051</v>
      </c>
      <c r="F81" s="113">
        <v>1.069693103448276</v>
      </c>
      <c r="G81" s="113">
        <v>0.78762018348623863</v>
      </c>
      <c r="H81" s="113">
        <v>1.2976089005235603</v>
      </c>
      <c r="I81" s="113">
        <v>1.6672379310344829</v>
      </c>
      <c r="J81" s="113">
        <v>1.2545275555555555</v>
      </c>
      <c r="K81" s="113">
        <v>1.1914154228855722</v>
      </c>
      <c r="L81" s="113">
        <v>1.4055537931034483</v>
      </c>
      <c r="M81" s="113">
        <v>1.3153294117647061</v>
      </c>
      <c r="N81" s="113">
        <v>1.3725687500000001</v>
      </c>
      <c r="O81" s="113">
        <v>0.93991777777777785</v>
      </c>
      <c r="P81" s="113">
        <v>1.1280942857142857</v>
      </c>
      <c r="Q81" s="113">
        <v>1.0296000000000001</v>
      </c>
      <c r="R81" s="113">
        <v>0.79746715328467155</v>
      </c>
      <c r="S81" s="113">
        <v>0.93053750000000002</v>
      </c>
      <c r="T81" s="113">
        <v>1.0648476190476193</v>
      </c>
      <c r="U81" s="113">
        <v>0.95723297872340429</v>
      </c>
      <c r="V81" s="113">
        <v>1.042787218045113</v>
      </c>
      <c r="W81" s="113">
        <v>0.8131982456140352</v>
      </c>
      <c r="X81" s="109">
        <v>1.0863137214983716</v>
      </c>
    </row>
    <row r="82" spans="2:24" s="107" customFormat="1" ht="15" customHeight="1">
      <c r="B82" s="284"/>
      <c r="C82" s="115" t="s">
        <v>2989</v>
      </c>
      <c r="D82" s="112">
        <v>63</v>
      </c>
      <c r="E82" s="112">
        <v>2</v>
      </c>
      <c r="F82" s="112">
        <v>4</v>
      </c>
      <c r="G82" s="112">
        <v>7</v>
      </c>
      <c r="H82" s="112">
        <v>46</v>
      </c>
      <c r="I82" s="112">
        <v>7</v>
      </c>
      <c r="J82" s="112">
        <v>117</v>
      </c>
      <c r="K82" s="112">
        <v>112</v>
      </c>
      <c r="L82" s="112">
        <v>49</v>
      </c>
      <c r="M82" s="112">
        <v>3</v>
      </c>
      <c r="N82" s="112">
        <v>4</v>
      </c>
      <c r="O82" s="112">
        <v>45</v>
      </c>
      <c r="P82" s="112">
        <v>10</v>
      </c>
      <c r="Q82" s="112">
        <v>2</v>
      </c>
      <c r="R82" s="112">
        <v>49</v>
      </c>
      <c r="S82" s="112">
        <v>18</v>
      </c>
      <c r="T82" s="112">
        <v>2</v>
      </c>
      <c r="U82" s="112">
        <v>30</v>
      </c>
      <c r="V82" s="112">
        <v>28</v>
      </c>
      <c r="W82" s="112">
        <v>10</v>
      </c>
      <c r="X82" s="108">
        <v>608</v>
      </c>
    </row>
    <row r="83" spans="2:24" s="107" customFormat="1" ht="15" customHeight="1">
      <c r="B83" s="284" t="s">
        <v>2997</v>
      </c>
      <c r="C83" s="115" t="s">
        <v>2991</v>
      </c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>
        <v>12</v>
      </c>
      <c r="R83" s="112"/>
      <c r="S83" s="112">
        <v>2</v>
      </c>
      <c r="T83" s="112">
        <v>1</v>
      </c>
      <c r="U83" s="112"/>
      <c r="V83" s="112"/>
      <c r="W83" s="112"/>
      <c r="X83" s="108">
        <v>15</v>
      </c>
    </row>
    <row r="84" spans="2:24" s="107" customFormat="1" ht="15" customHeight="1">
      <c r="B84" s="284"/>
      <c r="C84" s="115" t="s">
        <v>849</v>
      </c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>
        <v>2</v>
      </c>
      <c r="R84" s="112"/>
      <c r="S84" s="112"/>
      <c r="T84" s="112"/>
      <c r="U84" s="112"/>
      <c r="V84" s="112"/>
      <c r="W84" s="112"/>
      <c r="X84" s="108">
        <v>2</v>
      </c>
    </row>
    <row r="85" spans="2:24" s="107" customFormat="1" ht="15" customHeight="1">
      <c r="B85" s="284"/>
      <c r="C85" s="115" t="s">
        <v>850</v>
      </c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>
        <v>10</v>
      </c>
      <c r="R85" s="112"/>
      <c r="S85" s="112">
        <v>2</v>
      </c>
      <c r="T85" s="112">
        <v>1</v>
      </c>
      <c r="U85" s="112"/>
      <c r="V85" s="112"/>
      <c r="W85" s="112"/>
      <c r="X85" s="108">
        <v>13</v>
      </c>
    </row>
    <row r="86" spans="2:24" s="107" customFormat="1" ht="15" customHeight="1">
      <c r="B86" s="284"/>
      <c r="C86" s="115" t="s">
        <v>2990</v>
      </c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>
        <v>6.1</v>
      </c>
      <c r="R86" s="122"/>
      <c r="S86" s="122">
        <v>6</v>
      </c>
      <c r="T86" s="122">
        <v>2</v>
      </c>
      <c r="U86" s="122"/>
      <c r="V86" s="122"/>
      <c r="W86" s="122"/>
      <c r="X86" s="121">
        <v>5.7692307692307692</v>
      </c>
    </row>
    <row r="87" spans="2:24" s="107" customFormat="1" ht="15" customHeight="1">
      <c r="B87" s="284"/>
      <c r="C87" s="115" t="s">
        <v>874</v>
      </c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>
        <v>1.04087</v>
      </c>
      <c r="R87" s="113"/>
      <c r="S87" s="113">
        <v>0.84800000000000009</v>
      </c>
      <c r="T87" s="113">
        <v>0.85740000000000005</v>
      </c>
      <c r="U87" s="113"/>
      <c r="V87" s="113"/>
      <c r="W87" s="113"/>
      <c r="X87" s="109">
        <v>0.99708461538461535</v>
      </c>
    </row>
    <row r="88" spans="2:24" s="107" customFormat="1" ht="15" customHeight="1">
      <c r="B88" s="284"/>
      <c r="C88" s="115" t="s">
        <v>2989</v>
      </c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>
        <v>4</v>
      </c>
      <c r="R88" s="112"/>
      <c r="S88" s="112">
        <v>1</v>
      </c>
      <c r="T88" s="112"/>
      <c r="U88" s="112"/>
      <c r="V88" s="112"/>
      <c r="W88" s="112"/>
      <c r="X88" s="108">
        <v>5</v>
      </c>
    </row>
    <row r="89" spans="2:24" s="107" customFormat="1" ht="15" customHeight="1">
      <c r="B89" s="284" t="s">
        <v>2996</v>
      </c>
      <c r="C89" s="115" t="s">
        <v>2991</v>
      </c>
      <c r="D89" s="112">
        <v>2331</v>
      </c>
      <c r="E89" s="112">
        <v>29</v>
      </c>
      <c r="F89" s="112">
        <v>14</v>
      </c>
      <c r="G89" s="112">
        <v>28</v>
      </c>
      <c r="H89" s="112">
        <v>99</v>
      </c>
      <c r="I89" s="112">
        <v>27</v>
      </c>
      <c r="J89" s="112">
        <v>302</v>
      </c>
      <c r="K89" s="112">
        <v>1596</v>
      </c>
      <c r="L89" s="112">
        <v>118</v>
      </c>
      <c r="M89" s="112">
        <v>5</v>
      </c>
      <c r="N89" s="112">
        <v>19</v>
      </c>
      <c r="O89" s="112">
        <v>72</v>
      </c>
      <c r="P89" s="112">
        <v>31</v>
      </c>
      <c r="Q89" s="112">
        <v>6</v>
      </c>
      <c r="R89" s="112">
        <v>101</v>
      </c>
      <c r="S89" s="112">
        <v>54</v>
      </c>
      <c r="T89" s="112">
        <v>4</v>
      </c>
      <c r="U89" s="112">
        <v>41</v>
      </c>
      <c r="V89" s="112">
        <v>113</v>
      </c>
      <c r="W89" s="112">
        <v>36</v>
      </c>
      <c r="X89" s="108">
        <v>5026</v>
      </c>
    </row>
    <row r="90" spans="2:24" s="107" customFormat="1" ht="15" customHeight="1">
      <c r="B90" s="284"/>
      <c r="C90" s="115" t="s">
        <v>849</v>
      </c>
      <c r="D90" s="112">
        <v>408</v>
      </c>
      <c r="E90" s="112">
        <v>8</v>
      </c>
      <c r="F90" s="112">
        <v>3</v>
      </c>
      <c r="G90" s="112">
        <v>4</v>
      </c>
      <c r="H90" s="112">
        <v>10</v>
      </c>
      <c r="I90" s="112">
        <v>7</v>
      </c>
      <c r="J90" s="112">
        <v>23</v>
      </c>
      <c r="K90" s="112">
        <v>217</v>
      </c>
      <c r="L90" s="112">
        <v>14</v>
      </c>
      <c r="M90" s="112"/>
      <c r="N90" s="112">
        <v>5</v>
      </c>
      <c r="O90" s="112">
        <v>7</v>
      </c>
      <c r="P90" s="112">
        <v>5</v>
      </c>
      <c r="Q90" s="112">
        <v>1</v>
      </c>
      <c r="R90" s="112">
        <v>17</v>
      </c>
      <c r="S90" s="112">
        <v>10</v>
      </c>
      <c r="T90" s="112"/>
      <c r="U90" s="112">
        <v>6</v>
      </c>
      <c r="V90" s="112">
        <v>10</v>
      </c>
      <c r="W90" s="112">
        <v>2</v>
      </c>
      <c r="X90" s="108">
        <v>757</v>
      </c>
    </row>
    <row r="91" spans="2:24" s="107" customFormat="1" ht="15" customHeight="1">
      <c r="B91" s="284"/>
      <c r="C91" s="115" t="s">
        <v>850</v>
      </c>
      <c r="D91" s="112">
        <v>1923</v>
      </c>
      <c r="E91" s="112">
        <v>21</v>
      </c>
      <c r="F91" s="112">
        <v>11</v>
      </c>
      <c r="G91" s="112">
        <v>24</v>
      </c>
      <c r="H91" s="112">
        <v>89</v>
      </c>
      <c r="I91" s="112">
        <v>20</v>
      </c>
      <c r="J91" s="112">
        <v>279</v>
      </c>
      <c r="K91" s="112">
        <v>1379</v>
      </c>
      <c r="L91" s="112">
        <v>104</v>
      </c>
      <c r="M91" s="112">
        <v>5</v>
      </c>
      <c r="N91" s="112">
        <v>14</v>
      </c>
      <c r="O91" s="112">
        <v>65</v>
      </c>
      <c r="P91" s="112">
        <v>26</v>
      </c>
      <c r="Q91" s="112">
        <v>5</v>
      </c>
      <c r="R91" s="112">
        <v>84</v>
      </c>
      <c r="S91" s="112">
        <v>44</v>
      </c>
      <c r="T91" s="112">
        <v>4</v>
      </c>
      <c r="U91" s="112">
        <v>35</v>
      </c>
      <c r="V91" s="112">
        <v>103</v>
      </c>
      <c r="W91" s="112">
        <v>34</v>
      </c>
      <c r="X91" s="108">
        <v>4269</v>
      </c>
    </row>
    <row r="92" spans="2:24" s="107" customFormat="1" ht="15" customHeight="1">
      <c r="B92" s="284"/>
      <c r="C92" s="115" t="s">
        <v>2990</v>
      </c>
      <c r="D92" s="122">
        <v>9.463858554342174</v>
      </c>
      <c r="E92" s="122">
        <v>7.5238095238095237</v>
      </c>
      <c r="F92" s="122">
        <v>8.1818181818181817</v>
      </c>
      <c r="G92" s="122">
        <v>11.5</v>
      </c>
      <c r="H92" s="122">
        <v>16.426966292134832</v>
      </c>
      <c r="I92" s="122">
        <v>5.5</v>
      </c>
      <c r="J92" s="122">
        <v>9.1863799283154126</v>
      </c>
      <c r="K92" s="122">
        <v>11.339376359680928</v>
      </c>
      <c r="L92" s="122">
        <v>7.4615384615384617</v>
      </c>
      <c r="M92" s="122">
        <v>21.4</v>
      </c>
      <c r="N92" s="122">
        <v>5</v>
      </c>
      <c r="O92" s="122">
        <v>7.2461538461538462</v>
      </c>
      <c r="P92" s="122">
        <v>4.5769230769230766</v>
      </c>
      <c r="Q92" s="122">
        <v>10</v>
      </c>
      <c r="R92" s="122">
        <v>5.1309523809523814</v>
      </c>
      <c r="S92" s="122">
        <v>5.1363636363636367</v>
      </c>
      <c r="T92" s="122">
        <v>13.25</v>
      </c>
      <c r="U92" s="122">
        <v>4.628571428571429</v>
      </c>
      <c r="V92" s="122">
        <v>6.3009708737864081</v>
      </c>
      <c r="W92" s="122">
        <v>6.8235294117647056</v>
      </c>
      <c r="X92" s="121">
        <v>9.8011243851018968</v>
      </c>
    </row>
    <row r="93" spans="2:24" s="107" customFormat="1" ht="15" customHeight="1">
      <c r="B93" s="284"/>
      <c r="C93" s="115" t="s">
        <v>874</v>
      </c>
      <c r="D93" s="113">
        <v>1.2880238169526781</v>
      </c>
      <c r="E93" s="113">
        <v>1.0930142857142857</v>
      </c>
      <c r="F93" s="113">
        <v>1.3450909090909091</v>
      </c>
      <c r="G93" s="113">
        <v>1.4467833333333335</v>
      </c>
      <c r="H93" s="113">
        <v>1.2041797752808989</v>
      </c>
      <c r="I93" s="113">
        <v>1.00712</v>
      </c>
      <c r="J93" s="113">
        <v>1.4902562724014339</v>
      </c>
      <c r="K93" s="113">
        <v>1.2767084844089922</v>
      </c>
      <c r="L93" s="113">
        <v>1.1895721153846155</v>
      </c>
      <c r="M93" s="113">
        <v>1.6327799999999999</v>
      </c>
      <c r="N93" s="113">
        <v>1.3623714285714286</v>
      </c>
      <c r="O93" s="113">
        <v>1.055956923076923</v>
      </c>
      <c r="P93" s="113">
        <v>0.93996153846153851</v>
      </c>
      <c r="Q93" s="113">
        <v>3.2812400000000004</v>
      </c>
      <c r="R93" s="113">
        <v>0.93036547619047616</v>
      </c>
      <c r="S93" s="113">
        <v>0.76697272727272725</v>
      </c>
      <c r="T93" s="113">
        <v>1.024775</v>
      </c>
      <c r="U93" s="113">
        <v>0.97639999999999993</v>
      </c>
      <c r="V93" s="113">
        <v>1.1156475728155339</v>
      </c>
      <c r="W93" s="113">
        <v>1.3873205882352941</v>
      </c>
      <c r="X93" s="109">
        <v>1.2709545561021318</v>
      </c>
    </row>
    <row r="94" spans="2:24" s="107" customFormat="1" ht="15" customHeight="1">
      <c r="B94" s="284"/>
      <c r="C94" s="115" t="s">
        <v>2989</v>
      </c>
      <c r="D94" s="112">
        <v>668</v>
      </c>
      <c r="E94" s="112">
        <v>2</v>
      </c>
      <c r="F94" s="112">
        <v>3</v>
      </c>
      <c r="G94" s="112">
        <v>3</v>
      </c>
      <c r="H94" s="112">
        <v>28</v>
      </c>
      <c r="I94" s="112">
        <v>5</v>
      </c>
      <c r="J94" s="112">
        <v>260</v>
      </c>
      <c r="K94" s="112">
        <v>415</v>
      </c>
      <c r="L94" s="112">
        <v>47</v>
      </c>
      <c r="M94" s="112">
        <v>3</v>
      </c>
      <c r="N94" s="112">
        <v>4</v>
      </c>
      <c r="O94" s="112">
        <v>27</v>
      </c>
      <c r="P94" s="112">
        <v>5</v>
      </c>
      <c r="Q94" s="112"/>
      <c r="R94" s="112">
        <v>36</v>
      </c>
      <c r="S94" s="112">
        <v>3</v>
      </c>
      <c r="T94" s="112"/>
      <c r="U94" s="112">
        <v>9</v>
      </c>
      <c r="V94" s="112">
        <v>38</v>
      </c>
      <c r="W94" s="112">
        <v>10</v>
      </c>
      <c r="X94" s="108">
        <v>1566</v>
      </c>
    </row>
    <row r="95" spans="2:24" s="107" customFormat="1" ht="15" customHeight="1">
      <c r="B95" s="284" t="s">
        <v>2995</v>
      </c>
      <c r="C95" s="115" t="s">
        <v>2991</v>
      </c>
      <c r="D95" s="112">
        <v>52</v>
      </c>
      <c r="E95" s="112">
        <v>2</v>
      </c>
      <c r="F95" s="112">
        <v>13</v>
      </c>
      <c r="G95" s="112">
        <v>4</v>
      </c>
      <c r="H95" s="112">
        <v>51</v>
      </c>
      <c r="I95" s="112">
        <v>6</v>
      </c>
      <c r="J95" s="112">
        <v>42</v>
      </c>
      <c r="K95" s="112">
        <v>248</v>
      </c>
      <c r="L95" s="112">
        <v>18</v>
      </c>
      <c r="M95" s="112">
        <v>3</v>
      </c>
      <c r="N95" s="112">
        <v>8</v>
      </c>
      <c r="O95" s="112">
        <v>33</v>
      </c>
      <c r="P95" s="112">
        <v>5</v>
      </c>
      <c r="Q95" s="112"/>
      <c r="R95" s="112">
        <v>13</v>
      </c>
      <c r="S95" s="112">
        <v>14</v>
      </c>
      <c r="T95" s="112">
        <v>1</v>
      </c>
      <c r="U95" s="112">
        <v>6</v>
      </c>
      <c r="V95" s="112">
        <v>18</v>
      </c>
      <c r="W95" s="112">
        <v>11</v>
      </c>
      <c r="X95" s="108">
        <v>548</v>
      </c>
    </row>
    <row r="96" spans="2:24" s="107" customFormat="1" ht="15" customHeight="1">
      <c r="B96" s="284"/>
      <c r="C96" s="115" t="s">
        <v>849</v>
      </c>
      <c r="D96" s="112">
        <v>4</v>
      </c>
      <c r="E96" s="112"/>
      <c r="F96" s="112">
        <v>1</v>
      </c>
      <c r="G96" s="112"/>
      <c r="H96" s="112">
        <v>10</v>
      </c>
      <c r="I96" s="112"/>
      <c r="J96" s="112">
        <v>2</v>
      </c>
      <c r="K96" s="112">
        <v>39</v>
      </c>
      <c r="L96" s="112">
        <v>3</v>
      </c>
      <c r="M96" s="112">
        <v>1</v>
      </c>
      <c r="N96" s="112">
        <v>1</v>
      </c>
      <c r="O96" s="112">
        <v>3</v>
      </c>
      <c r="P96" s="112">
        <v>1</v>
      </c>
      <c r="Q96" s="112"/>
      <c r="R96" s="112">
        <v>1</v>
      </c>
      <c r="S96" s="112">
        <v>3</v>
      </c>
      <c r="T96" s="112"/>
      <c r="U96" s="112">
        <v>1</v>
      </c>
      <c r="V96" s="112">
        <v>1</v>
      </c>
      <c r="W96" s="112">
        <v>1</v>
      </c>
      <c r="X96" s="108">
        <v>72</v>
      </c>
    </row>
    <row r="97" spans="2:24" s="107" customFormat="1" ht="15" customHeight="1">
      <c r="B97" s="284"/>
      <c r="C97" s="115" t="s">
        <v>850</v>
      </c>
      <c r="D97" s="112">
        <v>48</v>
      </c>
      <c r="E97" s="112">
        <v>2</v>
      </c>
      <c r="F97" s="112">
        <v>12</v>
      </c>
      <c r="G97" s="112">
        <v>4</v>
      </c>
      <c r="H97" s="112">
        <v>41</v>
      </c>
      <c r="I97" s="112">
        <v>6</v>
      </c>
      <c r="J97" s="112">
        <v>40</v>
      </c>
      <c r="K97" s="112">
        <v>209</v>
      </c>
      <c r="L97" s="112">
        <v>15</v>
      </c>
      <c r="M97" s="112">
        <v>2</v>
      </c>
      <c r="N97" s="112">
        <v>7</v>
      </c>
      <c r="O97" s="112">
        <v>30</v>
      </c>
      <c r="P97" s="112">
        <v>4</v>
      </c>
      <c r="Q97" s="112"/>
      <c r="R97" s="112">
        <v>12</v>
      </c>
      <c r="S97" s="112">
        <v>11</v>
      </c>
      <c r="T97" s="112">
        <v>1</v>
      </c>
      <c r="U97" s="112">
        <v>5</v>
      </c>
      <c r="V97" s="112">
        <v>17</v>
      </c>
      <c r="W97" s="112">
        <v>10</v>
      </c>
      <c r="X97" s="108">
        <v>476</v>
      </c>
    </row>
    <row r="98" spans="2:24" s="107" customFormat="1" ht="15" customHeight="1">
      <c r="B98" s="284"/>
      <c r="C98" s="115" t="s">
        <v>2990</v>
      </c>
      <c r="D98" s="122">
        <v>13.166666666666666</v>
      </c>
      <c r="E98" s="122">
        <v>12.5</v>
      </c>
      <c r="F98" s="122">
        <v>6.166666666666667</v>
      </c>
      <c r="G98" s="122">
        <v>4.75</v>
      </c>
      <c r="H98" s="122">
        <v>6.4634146341463419</v>
      </c>
      <c r="I98" s="122">
        <v>4.666666666666667</v>
      </c>
      <c r="J98" s="122">
        <v>6.7750000000000004</v>
      </c>
      <c r="K98" s="122">
        <v>9.2918660287081334</v>
      </c>
      <c r="L98" s="122">
        <v>4.9333333333333336</v>
      </c>
      <c r="M98" s="122">
        <v>19</v>
      </c>
      <c r="N98" s="122">
        <v>10</v>
      </c>
      <c r="O98" s="122">
        <v>6.9</v>
      </c>
      <c r="P98" s="122">
        <v>2.25</v>
      </c>
      <c r="Q98" s="122"/>
      <c r="R98" s="122">
        <v>4.75</v>
      </c>
      <c r="S98" s="122">
        <v>7.7272727272727275</v>
      </c>
      <c r="T98" s="122">
        <v>9</v>
      </c>
      <c r="U98" s="122">
        <v>14.2</v>
      </c>
      <c r="V98" s="122">
        <v>4.5882352941176467</v>
      </c>
      <c r="W98" s="122">
        <v>6.6</v>
      </c>
      <c r="X98" s="121">
        <v>8.4453781512605044</v>
      </c>
    </row>
    <row r="99" spans="2:24" s="107" customFormat="1" ht="15" customHeight="1">
      <c r="B99" s="284"/>
      <c r="C99" s="115" t="s">
        <v>874</v>
      </c>
      <c r="D99" s="113">
        <v>0.91269583333333337</v>
      </c>
      <c r="E99" s="113">
        <v>3.024</v>
      </c>
      <c r="F99" s="113">
        <v>0.81716666666666671</v>
      </c>
      <c r="G99" s="113">
        <v>0.66097499999999998</v>
      </c>
      <c r="H99" s="113">
        <v>1.3874609756097562</v>
      </c>
      <c r="I99" s="113">
        <v>0.72628333333333339</v>
      </c>
      <c r="J99" s="113">
        <v>1.4307450000000002</v>
      </c>
      <c r="K99" s="113">
        <v>1.5674157894736842</v>
      </c>
      <c r="L99" s="113">
        <v>1.1846933333333334</v>
      </c>
      <c r="M99" s="113">
        <v>0.97630000000000006</v>
      </c>
      <c r="N99" s="113">
        <v>0.67234285714285724</v>
      </c>
      <c r="O99" s="113">
        <v>1.0830100000000003</v>
      </c>
      <c r="P99" s="113">
        <v>0.82905000000000006</v>
      </c>
      <c r="Q99" s="113"/>
      <c r="R99" s="113">
        <v>0.69448333333333334</v>
      </c>
      <c r="S99" s="113">
        <v>0.78683636363636367</v>
      </c>
      <c r="T99" s="113">
        <v>0.72610000000000008</v>
      </c>
      <c r="U99" s="113">
        <v>1.0471200000000001</v>
      </c>
      <c r="V99" s="113">
        <v>1.0574235294117649</v>
      </c>
      <c r="W99" s="113">
        <v>0.80766000000000004</v>
      </c>
      <c r="X99" s="109">
        <v>1.2975000000000003</v>
      </c>
    </row>
    <row r="100" spans="2:24" s="107" customFormat="1" ht="15" customHeight="1">
      <c r="B100" s="284"/>
      <c r="C100" s="115" t="s">
        <v>2989</v>
      </c>
      <c r="D100" s="112">
        <v>8</v>
      </c>
      <c r="E100" s="112">
        <v>1</v>
      </c>
      <c r="F100" s="112">
        <v>2</v>
      </c>
      <c r="G100" s="112">
        <v>1</v>
      </c>
      <c r="H100" s="112">
        <v>12</v>
      </c>
      <c r="I100" s="112">
        <v>3</v>
      </c>
      <c r="J100" s="112">
        <v>37</v>
      </c>
      <c r="K100" s="112">
        <v>48</v>
      </c>
      <c r="L100" s="112">
        <v>13</v>
      </c>
      <c r="M100" s="112">
        <v>2</v>
      </c>
      <c r="N100" s="112">
        <v>2</v>
      </c>
      <c r="O100" s="112">
        <v>11</v>
      </c>
      <c r="P100" s="112">
        <v>1</v>
      </c>
      <c r="Q100" s="112">
        <v>1</v>
      </c>
      <c r="R100" s="112">
        <v>5</v>
      </c>
      <c r="S100" s="112">
        <v>1</v>
      </c>
      <c r="T100" s="112"/>
      <c r="U100" s="112">
        <v>1</v>
      </c>
      <c r="V100" s="112">
        <v>2</v>
      </c>
      <c r="W100" s="112">
        <v>1</v>
      </c>
      <c r="X100" s="108">
        <v>152</v>
      </c>
    </row>
    <row r="101" spans="2:24" s="107" customFormat="1" ht="15" customHeight="1">
      <c r="B101" s="284" t="s">
        <v>2994</v>
      </c>
      <c r="C101" s="115" t="s">
        <v>2991</v>
      </c>
      <c r="D101" s="112">
        <v>1919</v>
      </c>
      <c r="E101" s="112">
        <v>26</v>
      </c>
      <c r="F101" s="112">
        <v>20</v>
      </c>
      <c r="G101" s="112">
        <v>41</v>
      </c>
      <c r="H101" s="112">
        <v>177</v>
      </c>
      <c r="I101" s="112">
        <v>43</v>
      </c>
      <c r="J101" s="112">
        <v>211</v>
      </c>
      <c r="K101" s="112">
        <v>439</v>
      </c>
      <c r="L101" s="112">
        <v>174</v>
      </c>
      <c r="M101" s="112">
        <v>27</v>
      </c>
      <c r="N101" s="112">
        <v>42</v>
      </c>
      <c r="O101" s="112">
        <v>129</v>
      </c>
      <c r="P101" s="112">
        <v>32</v>
      </c>
      <c r="Q101" s="112">
        <v>6</v>
      </c>
      <c r="R101" s="112">
        <v>180</v>
      </c>
      <c r="S101" s="112">
        <v>117</v>
      </c>
      <c r="T101" s="112">
        <v>18</v>
      </c>
      <c r="U101" s="112">
        <v>97</v>
      </c>
      <c r="V101" s="112">
        <v>157</v>
      </c>
      <c r="W101" s="112">
        <v>88</v>
      </c>
      <c r="X101" s="108">
        <v>3943</v>
      </c>
    </row>
    <row r="102" spans="2:24" s="107" customFormat="1" ht="15" customHeight="1">
      <c r="B102" s="284"/>
      <c r="C102" s="115" t="s">
        <v>849</v>
      </c>
      <c r="D102" s="112">
        <v>354</v>
      </c>
      <c r="E102" s="112">
        <v>5</v>
      </c>
      <c r="F102" s="112">
        <v>2</v>
      </c>
      <c r="G102" s="112">
        <v>1</v>
      </c>
      <c r="H102" s="112">
        <v>18</v>
      </c>
      <c r="I102" s="112">
        <v>4</v>
      </c>
      <c r="J102" s="112">
        <v>15</v>
      </c>
      <c r="K102" s="112">
        <v>62</v>
      </c>
      <c r="L102" s="112">
        <v>24</v>
      </c>
      <c r="M102" s="112">
        <v>3</v>
      </c>
      <c r="N102" s="112">
        <v>8</v>
      </c>
      <c r="O102" s="112">
        <v>27</v>
      </c>
      <c r="P102" s="112">
        <v>6</v>
      </c>
      <c r="Q102" s="112"/>
      <c r="R102" s="112">
        <v>23</v>
      </c>
      <c r="S102" s="112">
        <v>20</v>
      </c>
      <c r="T102" s="112">
        <v>3</v>
      </c>
      <c r="U102" s="112">
        <v>10</v>
      </c>
      <c r="V102" s="112">
        <v>11</v>
      </c>
      <c r="W102" s="112">
        <v>21</v>
      </c>
      <c r="X102" s="108">
        <v>617</v>
      </c>
    </row>
    <row r="103" spans="2:24" s="107" customFormat="1" ht="15" customHeight="1">
      <c r="B103" s="284"/>
      <c r="C103" s="115" t="s">
        <v>850</v>
      </c>
      <c r="D103" s="112">
        <v>1565</v>
      </c>
      <c r="E103" s="112">
        <v>21</v>
      </c>
      <c r="F103" s="112">
        <v>18</v>
      </c>
      <c r="G103" s="112">
        <v>40</v>
      </c>
      <c r="H103" s="112">
        <v>159</v>
      </c>
      <c r="I103" s="112">
        <v>39</v>
      </c>
      <c r="J103" s="112">
        <v>196</v>
      </c>
      <c r="K103" s="112">
        <v>377</v>
      </c>
      <c r="L103" s="112">
        <v>150</v>
      </c>
      <c r="M103" s="112">
        <v>24</v>
      </c>
      <c r="N103" s="112">
        <v>34</v>
      </c>
      <c r="O103" s="112">
        <v>102</v>
      </c>
      <c r="P103" s="112">
        <v>26</v>
      </c>
      <c r="Q103" s="112">
        <v>6</v>
      </c>
      <c r="R103" s="112">
        <v>157</v>
      </c>
      <c r="S103" s="112">
        <v>97</v>
      </c>
      <c r="T103" s="112">
        <v>15</v>
      </c>
      <c r="U103" s="112">
        <v>87</v>
      </c>
      <c r="V103" s="112">
        <v>146</v>
      </c>
      <c r="W103" s="112">
        <v>67</v>
      </c>
      <c r="X103" s="108">
        <v>3326</v>
      </c>
    </row>
    <row r="104" spans="2:24" s="107" customFormat="1" ht="15" customHeight="1">
      <c r="B104" s="284"/>
      <c r="C104" s="115" t="s">
        <v>2990</v>
      </c>
      <c r="D104" s="122">
        <v>14.037699680511182</v>
      </c>
      <c r="E104" s="122">
        <v>8.6666666666666661</v>
      </c>
      <c r="F104" s="122">
        <v>5.166666666666667</v>
      </c>
      <c r="G104" s="122">
        <v>13.725</v>
      </c>
      <c r="H104" s="122">
        <v>10.817610062893081</v>
      </c>
      <c r="I104" s="122">
        <v>6.7948717948717947</v>
      </c>
      <c r="J104" s="122">
        <v>7.3571428571428568</v>
      </c>
      <c r="K104" s="122">
        <v>11.405835543766578</v>
      </c>
      <c r="L104" s="122">
        <v>6.56</v>
      </c>
      <c r="M104" s="122">
        <v>15.916666666666666</v>
      </c>
      <c r="N104" s="122">
        <v>6.4411764705882355</v>
      </c>
      <c r="O104" s="122">
        <v>10.431372549019608</v>
      </c>
      <c r="P104" s="122">
        <v>6.1923076923076925</v>
      </c>
      <c r="Q104" s="122">
        <v>3.1666666666666665</v>
      </c>
      <c r="R104" s="122">
        <v>5.1273885350318471</v>
      </c>
      <c r="S104" s="122">
        <v>6.3711340206185563</v>
      </c>
      <c r="T104" s="122">
        <v>4.7333333333333334</v>
      </c>
      <c r="U104" s="122">
        <v>5.7931034482758621</v>
      </c>
      <c r="V104" s="122">
        <v>7.0342465753424657</v>
      </c>
      <c r="W104" s="122">
        <v>6.1940298507462686</v>
      </c>
      <c r="X104" s="121">
        <v>11.061034275405893</v>
      </c>
    </row>
    <row r="105" spans="2:24" s="107" customFormat="1" ht="15" customHeight="1">
      <c r="B105" s="284"/>
      <c r="C105" s="115" t="s">
        <v>874</v>
      </c>
      <c r="D105" s="113">
        <v>1.1416884345047924</v>
      </c>
      <c r="E105" s="113">
        <v>1.2002619047619048</v>
      </c>
      <c r="F105" s="113">
        <v>1.2717944444444447</v>
      </c>
      <c r="G105" s="113">
        <v>1.0413025</v>
      </c>
      <c r="H105" s="113">
        <v>1.2318830188679246</v>
      </c>
      <c r="I105" s="113">
        <v>1.6693410256410259</v>
      </c>
      <c r="J105" s="113">
        <v>1.3432158163265306</v>
      </c>
      <c r="K105" s="113">
        <v>1.4144196286472146</v>
      </c>
      <c r="L105" s="113">
        <v>1.0631166666666667</v>
      </c>
      <c r="M105" s="113">
        <v>1.0577416666666668</v>
      </c>
      <c r="N105" s="113">
        <v>0.87821764705882355</v>
      </c>
      <c r="O105" s="113">
        <v>1.200542156862745</v>
      </c>
      <c r="P105" s="113">
        <v>0.92307692307692313</v>
      </c>
      <c r="Q105" s="113">
        <v>0.98016666666666674</v>
      </c>
      <c r="R105" s="113">
        <v>0.93114968152866229</v>
      </c>
      <c r="S105" s="113">
        <v>0.95080000000000009</v>
      </c>
      <c r="T105" s="113">
        <v>1.2801266666666669</v>
      </c>
      <c r="U105" s="113">
        <v>1.2519678160919541</v>
      </c>
      <c r="V105" s="113">
        <v>1.1676541095890411</v>
      </c>
      <c r="W105" s="113">
        <v>0.92028507462686571</v>
      </c>
      <c r="X105" s="109">
        <v>1.1724892663860491</v>
      </c>
    </row>
    <row r="106" spans="2:24" s="107" customFormat="1" ht="15" customHeight="1">
      <c r="B106" s="284"/>
      <c r="C106" s="115" t="s">
        <v>2989</v>
      </c>
      <c r="D106" s="112">
        <v>445</v>
      </c>
      <c r="E106" s="112">
        <v>4</v>
      </c>
      <c r="F106" s="112">
        <v>5</v>
      </c>
      <c r="G106" s="112">
        <v>2</v>
      </c>
      <c r="H106" s="112">
        <v>52</v>
      </c>
      <c r="I106" s="112">
        <v>14</v>
      </c>
      <c r="J106" s="112">
        <v>160</v>
      </c>
      <c r="K106" s="112">
        <v>86</v>
      </c>
      <c r="L106" s="112">
        <v>61</v>
      </c>
      <c r="M106" s="112">
        <v>2</v>
      </c>
      <c r="N106" s="112">
        <v>4</v>
      </c>
      <c r="O106" s="112">
        <v>56</v>
      </c>
      <c r="P106" s="112">
        <v>10</v>
      </c>
      <c r="Q106" s="112">
        <v>1</v>
      </c>
      <c r="R106" s="112">
        <v>67</v>
      </c>
      <c r="S106" s="112">
        <v>11</v>
      </c>
      <c r="T106" s="112">
        <v>2</v>
      </c>
      <c r="U106" s="112">
        <v>21</v>
      </c>
      <c r="V106" s="112">
        <v>38</v>
      </c>
      <c r="W106" s="112">
        <v>12</v>
      </c>
      <c r="X106" s="108">
        <v>1053</v>
      </c>
    </row>
    <row r="107" spans="2:24" s="107" customFormat="1" ht="15" customHeight="1">
      <c r="B107" s="284" t="s">
        <v>2993</v>
      </c>
      <c r="C107" s="115" t="s">
        <v>2991</v>
      </c>
      <c r="D107" s="112">
        <v>23</v>
      </c>
      <c r="E107" s="112">
        <v>4</v>
      </c>
      <c r="F107" s="112">
        <v>3</v>
      </c>
      <c r="G107" s="112">
        <v>12</v>
      </c>
      <c r="H107" s="112">
        <v>97</v>
      </c>
      <c r="I107" s="112">
        <v>1</v>
      </c>
      <c r="J107" s="112">
        <v>12</v>
      </c>
      <c r="K107" s="112">
        <v>64</v>
      </c>
      <c r="L107" s="112">
        <v>14</v>
      </c>
      <c r="M107" s="112">
        <v>1</v>
      </c>
      <c r="N107" s="112">
        <v>3</v>
      </c>
      <c r="O107" s="112">
        <v>10</v>
      </c>
      <c r="P107" s="112"/>
      <c r="Q107" s="112">
        <v>1</v>
      </c>
      <c r="R107" s="112">
        <v>9</v>
      </c>
      <c r="S107" s="112">
        <v>3</v>
      </c>
      <c r="T107" s="112"/>
      <c r="U107" s="112">
        <v>3</v>
      </c>
      <c r="V107" s="112">
        <v>7</v>
      </c>
      <c r="W107" s="112">
        <v>2</v>
      </c>
      <c r="X107" s="108">
        <v>269</v>
      </c>
    </row>
    <row r="108" spans="2:24" s="107" customFormat="1" ht="15" customHeight="1">
      <c r="B108" s="284"/>
      <c r="C108" s="115" t="s">
        <v>849</v>
      </c>
      <c r="D108" s="112">
        <v>5</v>
      </c>
      <c r="E108" s="112"/>
      <c r="F108" s="112">
        <v>1</v>
      </c>
      <c r="G108" s="112"/>
      <c r="H108" s="112">
        <v>9</v>
      </c>
      <c r="I108" s="112"/>
      <c r="J108" s="112">
        <v>2</v>
      </c>
      <c r="K108" s="112">
        <v>8</v>
      </c>
      <c r="L108" s="112">
        <v>4</v>
      </c>
      <c r="M108" s="112"/>
      <c r="N108" s="112"/>
      <c r="O108" s="112">
        <v>1</v>
      </c>
      <c r="P108" s="112"/>
      <c r="Q108" s="112"/>
      <c r="R108" s="112">
        <v>2</v>
      </c>
      <c r="S108" s="112"/>
      <c r="T108" s="112"/>
      <c r="U108" s="112">
        <v>1</v>
      </c>
      <c r="V108" s="112">
        <v>1</v>
      </c>
      <c r="W108" s="112"/>
      <c r="X108" s="108">
        <v>34</v>
      </c>
    </row>
    <row r="109" spans="2:24" s="107" customFormat="1" ht="15" customHeight="1">
      <c r="B109" s="284"/>
      <c r="C109" s="115" t="s">
        <v>850</v>
      </c>
      <c r="D109" s="112">
        <v>18</v>
      </c>
      <c r="E109" s="112">
        <v>4</v>
      </c>
      <c r="F109" s="112">
        <v>2</v>
      </c>
      <c r="G109" s="112">
        <v>12</v>
      </c>
      <c r="H109" s="112">
        <v>88</v>
      </c>
      <c r="I109" s="112">
        <v>1</v>
      </c>
      <c r="J109" s="112">
        <v>10</v>
      </c>
      <c r="K109" s="112">
        <v>56</v>
      </c>
      <c r="L109" s="112">
        <v>10</v>
      </c>
      <c r="M109" s="112">
        <v>1</v>
      </c>
      <c r="N109" s="112">
        <v>3</v>
      </c>
      <c r="O109" s="112">
        <v>9</v>
      </c>
      <c r="P109" s="112"/>
      <c r="Q109" s="112">
        <v>1</v>
      </c>
      <c r="R109" s="112">
        <v>7</v>
      </c>
      <c r="S109" s="112">
        <v>3</v>
      </c>
      <c r="T109" s="112"/>
      <c r="U109" s="112">
        <v>2</v>
      </c>
      <c r="V109" s="112">
        <v>6</v>
      </c>
      <c r="W109" s="112">
        <v>2</v>
      </c>
      <c r="X109" s="108">
        <v>235</v>
      </c>
    </row>
    <row r="110" spans="2:24" s="107" customFormat="1" ht="15" customHeight="1">
      <c r="B110" s="284"/>
      <c r="C110" s="115" t="s">
        <v>2990</v>
      </c>
      <c r="D110" s="122">
        <v>13.111111111111111</v>
      </c>
      <c r="E110" s="122">
        <v>16</v>
      </c>
      <c r="F110" s="122">
        <v>6</v>
      </c>
      <c r="G110" s="122">
        <v>5.833333333333333</v>
      </c>
      <c r="H110" s="122">
        <v>17.306818181818183</v>
      </c>
      <c r="I110" s="122">
        <v>3</v>
      </c>
      <c r="J110" s="122">
        <v>6.3</v>
      </c>
      <c r="K110" s="122">
        <v>8.9821428571428577</v>
      </c>
      <c r="L110" s="122">
        <v>4.9000000000000004</v>
      </c>
      <c r="M110" s="122">
        <v>28</v>
      </c>
      <c r="N110" s="122">
        <v>7.666666666666667</v>
      </c>
      <c r="O110" s="122">
        <v>3.7777777777777777</v>
      </c>
      <c r="P110" s="122"/>
      <c r="Q110" s="122">
        <v>2</v>
      </c>
      <c r="R110" s="122">
        <v>5.8571428571428568</v>
      </c>
      <c r="S110" s="122">
        <v>6.333333333333333</v>
      </c>
      <c r="T110" s="122"/>
      <c r="U110" s="122">
        <v>3.5</v>
      </c>
      <c r="V110" s="122">
        <v>7.166666666666667</v>
      </c>
      <c r="W110" s="122">
        <v>3</v>
      </c>
      <c r="X110" s="121">
        <v>11.6</v>
      </c>
    </row>
    <row r="111" spans="2:24" s="107" customFormat="1" ht="15" customHeight="1">
      <c r="B111" s="284"/>
      <c r="C111" s="115" t="s">
        <v>874</v>
      </c>
      <c r="D111" s="113">
        <v>1.144161111111111</v>
      </c>
      <c r="E111" s="113">
        <v>0.94785000000000008</v>
      </c>
      <c r="F111" s="113">
        <v>1.08725</v>
      </c>
      <c r="G111" s="113">
        <v>1.5265666666666666</v>
      </c>
      <c r="H111" s="113">
        <v>1.1786886363636364</v>
      </c>
      <c r="I111" s="113">
        <v>2.0860000000000003</v>
      </c>
      <c r="J111" s="113">
        <v>1.13815</v>
      </c>
      <c r="K111" s="113">
        <v>1.1720500000000003</v>
      </c>
      <c r="L111" s="113">
        <v>1.2666799999999998</v>
      </c>
      <c r="M111" s="113">
        <v>0.65870000000000006</v>
      </c>
      <c r="N111" s="113">
        <v>1.6912000000000003</v>
      </c>
      <c r="O111" s="113">
        <v>1.1935</v>
      </c>
      <c r="P111" s="113"/>
      <c r="Q111" s="113">
        <v>1.4401000000000002</v>
      </c>
      <c r="R111" s="113">
        <v>1.2279142857142857</v>
      </c>
      <c r="S111" s="113">
        <v>1.2396</v>
      </c>
      <c r="T111" s="113"/>
      <c r="U111" s="113">
        <v>0.61760000000000004</v>
      </c>
      <c r="V111" s="113">
        <v>1.1258833333333333</v>
      </c>
      <c r="W111" s="113">
        <v>1.3229</v>
      </c>
      <c r="X111" s="109">
        <v>1.1967561702127663</v>
      </c>
    </row>
    <row r="112" spans="2:24" s="107" customFormat="1" ht="15" customHeight="1">
      <c r="B112" s="284"/>
      <c r="C112" s="115" t="s">
        <v>2989</v>
      </c>
      <c r="D112" s="112">
        <v>4</v>
      </c>
      <c r="E112" s="112"/>
      <c r="F112" s="112"/>
      <c r="G112" s="112">
        <v>6</v>
      </c>
      <c r="H112" s="112">
        <v>51</v>
      </c>
      <c r="I112" s="112"/>
      <c r="J112" s="112">
        <v>11</v>
      </c>
      <c r="K112" s="112">
        <v>28</v>
      </c>
      <c r="L112" s="112">
        <v>6</v>
      </c>
      <c r="M112" s="112">
        <v>1</v>
      </c>
      <c r="N112" s="112"/>
      <c r="O112" s="112">
        <v>2</v>
      </c>
      <c r="P112" s="112">
        <v>1</v>
      </c>
      <c r="Q112" s="112"/>
      <c r="R112" s="112"/>
      <c r="S112" s="112">
        <v>1</v>
      </c>
      <c r="T112" s="112"/>
      <c r="U112" s="112"/>
      <c r="V112" s="112"/>
      <c r="W112" s="112"/>
      <c r="X112" s="108">
        <v>111</v>
      </c>
    </row>
    <row r="113" spans="2:24" s="107" customFormat="1" ht="15" customHeight="1">
      <c r="B113" s="284" t="s">
        <v>2992</v>
      </c>
      <c r="C113" s="115" t="s">
        <v>2991</v>
      </c>
      <c r="D113" s="112"/>
      <c r="E113" s="112"/>
      <c r="F113" s="112"/>
      <c r="G113" s="112"/>
      <c r="H113" s="112"/>
      <c r="I113" s="112"/>
      <c r="J113" s="112">
        <v>1</v>
      </c>
      <c r="K113" s="112"/>
      <c r="L113" s="112"/>
      <c r="M113" s="112"/>
      <c r="N113" s="112"/>
      <c r="O113" s="112">
        <v>7</v>
      </c>
      <c r="P113" s="112">
        <v>1</v>
      </c>
      <c r="Q113" s="112"/>
      <c r="R113" s="112"/>
      <c r="S113" s="112"/>
      <c r="T113" s="112"/>
      <c r="U113" s="112">
        <v>1</v>
      </c>
      <c r="V113" s="112"/>
      <c r="W113" s="112"/>
      <c r="X113" s="108">
        <v>10</v>
      </c>
    </row>
    <row r="114" spans="2:24" s="107" customFormat="1" ht="15" customHeight="1">
      <c r="B114" s="284"/>
      <c r="C114" s="115" t="s">
        <v>849</v>
      </c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08"/>
    </row>
    <row r="115" spans="2:24" s="107" customFormat="1" ht="15" customHeight="1">
      <c r="B115" s="284"/>
      <c r="C115" s="115" t="s">
        <v>850</v>
      </c>
      <c r="D115" s="112"/>
      <c r="E115" s="112"/>
      <c r="F115" s="112"/>
      <c r="G115" s="112"/>
      <c r="H115" s="112"/>
      <c r="I115" s="112"/>
      <c r="J115" s="112">
        <v>1</v>
      </c>
      <c r="K115" s="112"/>
      <c r="L115" s="112"/>
      <c r="M115" s="112"/>
      <c r="N115" s="112"/>
      <c r="O115" s="112">
        <v>7</v>
      </c>
      <c r="P115" s="112">
        <v>1</v>
      </c>
      <c r="Q115" s="112"/>
      <c r="R115" s="112"/>
      <c r="S115" s="112"/>
      <c r="T115" s="112"/>
      <c r="U115" s="112">
        <v>1</v>
      </c>
      <c r="V115" s="112"/>
      <c r="W115" s="112"/>
      <c r="X115" s="108">
        <v>10</v>
      </c>
    </row>
    <row r="116" spans="2:24" s="107" customFormat="1" ht="15" customHeight="1">
      <c r="B116" s="284"/>
      <c r="C116" s="115" t="s">
        <v>2990</v>
      </c>
      <c r="D116" s="122"/>
      <c r="E116" s="122"/>
      <c r="F116" s="122"/>
      <c r="G116" s="122"/>
      <c r="H116" s="122"/>
      <c r="I116" s="122"/>
      <c r="J116" s="122">
        <v>6</v>
      </c>
      <c r="K116" s="122"/>
      <c r="L116" s="122"/>
      <c r="M116" s="122"/>
      <c r="N116" s="122"/>
      <c r="O116" s="122">
        <v>5.1428571428571432</v>
      </c>
      <c r="P116" s="122">
        <v>6</v>
      </c>
      <c r="Q116" s="122"/>
      <c r="R116" s="122"/>
      <c r="S116" s="122"/>
      <c r="T116" s="122"/>
      <c r="U116" s="122">
        <v>5</v>
      </c>
      <c r="V116" s="122"/>
      <c r="W116" s="122"/>
      <c r="X116" s="121">
        <v>5.3</v>
      </c>
    </row>
    <row r="117" spans="2:24" s="107" customFormat="1" ht="15" customHeight="1">
      <c r="B117" s="284"/>
      <c r="C117" s="115" t="s">
        <v>874</v>
      </c>
      <c r="D117" s="113"/>
      <c r="E117" s="113"/>
      <c r="F117" s="113"/>
      <c r="G117" s="113"/>
      <c r="H117" s="113"/>
      <c r="I117" s="113"/>
      <c r="J117" s="113">
        <v>0.49780000000000002</v>
      </c>
      <c r="K117" s="113"/>
      <c r="L117" s="113"/>
      <c r="M117" s="113"/>
      <c r="N117" s="113"/>
      <c r="O117" s="113">
        <v>0.61381428571428576</v>
      </c>
      <c r="P117" s="113">
        <v>1.2118</v>
      </c>
      <c r="Q117" s="113"/>
      <c r="R117" s="113"/>
      <c r="S117" s="113"/>
      <c r="T117" s="113"/>
      <c r="U117" s="113">
        <v>0.65650000000000008</v>
      </c>
      <c r="V117" s="113"/>
      <c r="W117" s="113"/>
      <c r="X117" s="109">
        <v>0.66628000000000009</v>
      </c>
    </row>
    <row r="118" spans="2:24" s="107" customFormat="1" ht="15" customHeight="1">
      <c r="B118" s="284"/>
      <c r="C118" s="115" t="s">
        <v>2989</v>
      </c>
      <c r="D118" s="112"/>
      <c r="E118" s="112"/>
      <c r="F118" s="112"/>
      <c r="G118" s="112"/>
      <c r="H118" s="112"/>
      <c r="I118" s="112"/>
      <c r="J118" s="112">
        <v>1</v>
      </c>
      <c r="K118" s="112"/>
      <c r="L118" s="112"/>
      <c r="M118" s="112"/>
      <c r="N118" s="112"/>
      <c r="O118" s="112">
        <v>1</v>
      </c>
      <c r="P118" s="112"/>
      <c r="Q118" s="112"/>
      <c r="R118" s="112"/>
      <c r="S118" s="112"/>
      <c r="T118" s="112">
        <v>1</v>
      </c>
      <c r="U118" s="112"/>
      <c r="V118" s="112"/>
      <c r="W118" s="112"/>
      <c r="X118" s="108">
        <v>3</v>
      </c>
    </row>
    <row r="119" spans="2:24" s="107" customFormat="1" ht="15" customHeight="1">
      <c r="B119" s="285" t="s">
        <v>839</v>
      </c>
      <c r="C119" s="111" t="s">
        <v>2991</v>
      </c>
      <c r="D119" s="108">
        <v>10627</v>
      </c>
      <c r="E119" s="108">
        <v>370</v>
      </c>
      <c r="F119" s="108">
        <v>398</v>
      </c>
      <c r="G119" s="108">
        <v>2088</v>
      </c>
      <c r="H119" s="108">
        <v>8003</v>
      </c>
      <c r="I119" s="108">
        <v>515</v>
      </c>
      <c r="J119" s="108">
        <v>3060</v>
      </c>
      <c r="K119" s="108">
        <v>14330</v>
      </c>
      <c r="L119" s="108">
        <v>2308</v>
      </c>
      <c r="M119" s="108">
        <v>289</v>
      </c>
      <c r="N119" s="108">
        <v>664</v>
      </c>
      <c r="O119" s="108">
        <v>1562</v>
      </c>
      <c r="P119" s="108">
        <v>560</v>
      </c>
      <c r="Q119" s="108">
        <v>122</v>
      </c>
      <c r="R119" s="108">
        <v>2019</v>
      </c>
      <c r="S119" s="108">
        <v>1694</v>
      </c>
      <c r="T119" s="108">
        <v>204</v>
      </c>
      <c r="U119" s="108">
        <v>947</v>
      </c>
      <c r="V119" s="108">
        <v>1812</v>
      </c>
      <c r="W119" s="108">
        <v>890</v>
      </c>
      <c r="X119" s="108">
        <v>52462</v>
      </c>
    </row>
    <row r="120" spans="2:24" s="107" customFormat="1" ht="15" customHeight="1">
      <c r="B120" s="285"/>
      <c r="C120" s="111" t="s">
        <v>849</v>
      </c>
      <c r="D120" s="108">
        <v>1483</v>
      </c>
      <c r="E120" s="108">
        <v>101</v>
      </c>
      <c r="F120" s="108">
        <v>54</v>
      </c>
      <c r="G120" s="108">
        <v>74</v>
      </c>
      <c r="H120" s="108">
        <v>808</v>
      </c>
      <c r="I120" s="108">
        <v>74</v>
      </c>
      <c r="J120" s="108">
        <v>240</v>
      </c>
      <c r="K120" s="108">
        <v>2106</v>
      </c>
      <c r="L120" s="108">
        <v>373</v>
      </c>
      <c r="M120" s="108">
        <v>60</v>
      </c>
      <c r="N120" s="108">
        <v>93</v>
      </c>
      <c r="O120" s="108">
        <v>310</v>
      </c>
      <c r="P120" s="108">
        <v>61</v>
      </c>
      <c r="Q120" s="108">
        <v>10</v>
      </c>
      <c r="R120" s="108">
        <v>324</v>
      </c>
      <c r="S120" s="108">
        <v>268</v>
      </c>
      <c r="T120" s="108">
        <v>19</v>
      </c>
      <c r="U120" s="108">
        <v>112</v>
      </c>
      <c r="V120" s="108">
        <v>161</v>
      </c>
      <c r="W120" s="108">
        <v>153</v>
      </c>
      <c r="X120" s="108">
        <v>6884</v>
      </c>
    </row>
    <row r="121" spans="2:24" s="107" customFormat="1" ht="15" customHeight="1">
      <c r="B121" s="285"/>
      <c r="C121" s="111" t="s">
        <v>850</v>
      </c>
      <c r="D121" s="108">
        <v>9144</v>
      </c>
      <c r="E121" s="108">
        <v>269</v>
      </c>
      <c r="F121" s="108">
        <v>344</v>
      </c>
      <c r="G121" s="108">
        <v>2014</v>
      </c>
      <c r="H121" s="108">
        <v>7195</v>
      </c>
      <c r="I121" s="108">
        <v>441</v>
      </c>
      <c r="J121" s="108">
        <v>2820</v>
      </c>
      <c r="K121" s="108">
        <v>12224</v>
      </c>
      <c r="L121" s="108">
        <v>1935</v>
      </c>
      <c r="M121" s="108">
        <v>229</v>
      </c>
      <c r="N121" s="108">
        <v>571</v>
      </c>
      <c r="O121" s="108">
        <v>1252</v>
      </c>
      <c r="P121" s="108">
        <v>499</v>
      </c>
      <c r="Q121" s="108">
        <v>112</v>
      </c>
      <c r="R121" s="108">
        <v>1695</v>
      </c>
      <c r="S121" s="108">
        <v>1426</v>
      </c>
      <c r="T121" s="108">
        <v>185</v>
      </c>
      <c r="U121" s="108">
        <v>835</v>
      </c>
      <c r="V121" s="108">
        <v>1651</v>
      </c>
      <c r="W121" s="108">
        <v>737</v>
      </c>
      <c r="X121" s="108">
        <v>45578</v>
      </c>
    </row>
    <row r="122" spans="2:24" s="107" customFormat="1" ht="15" customHeight="1">
      <c r="B122" s="285"/>
      <c r="C122" s="111" t="s">
        <v>2990</v>
      </c>
      <c r="D122" s="110">
        <v>15.68186789151356</v>
      </c>
      <c r="E122" s="110">
        <v>10.271375464684015</v>
      </c>
      <c r="F122" s="110">
        <v>6.3313953488372094</v>
      </c>
      <c r="G122" s="110">
        <v>19.058093346573983</v>
      </c>
      <c r="H122" s="110">
        <v>10.733425990271021</v>
      </c>
      <c r="I122" s="110">
        <v>7.5986394557823127</v>
      </c>
      <c r="J122" s="110">
        <v>9.0035460992907801</v>
      </c>
      <c r="K122" s="110">
        <v>11.735765706806284</v>
      </c>
      <c r="L122" s="110">
        <v>6.7307493540051677</v>
      </c>
      <c r="M122" s="110">
        <v>12.868995633187772</v>
      </c>
      <c r="N122" s="110">
        <v>7.6479859894921187</v>
      </c>
      <c r="O122" s="110">
        <v>8.0982428115015974</v>
      </c>
      <c r="P122" s="110">
        <v>7.3046092184368741</v>
      </c>
      <c r="Q122" s="110">
        <v>6.2767857142857144</v>
      </c>
      <c r="R122" s="110">
        <v>6.1935103244837757</v>
      </c>
      <c r="S122" s="110">
        <v>6.6262272089761574</v>
      </c>
      <c r="T122" s="110">
        <v>8.9351351351351358</v>
      </c>
      <c r="U122" s="110">
        <v>6.9377245508982037</v>
      </c>
      <c r="V122" s="110">
        <v>7.1889763779527556</v>
      </c>
      <c r="W122" s="110">
        <v>6.4518317503392133</v>
      </c>
      <c r="X122" s="110">
        <v>11.299025845802799</v>
      </c>
    </row>
    <row r="123" spans="2:24" s="107" customFormat="1" ht="15" customHeight="1">
      <c r="B123" s="285"/>
      <c r="C123" s="111" t="s">
        <v>874</v>
      </c>
      <c r="D123" s="109">
        <v>1.09473999343832</v>
      </c>
      <c r="E123" s="109">
        <v>1.1990628252788107</v>
      </c>
      <c r="F123" s="109">
        <v>1.1425002906976742</v>
      </c>
      <c r="G123" s="109">
        <v>0.93748430983118181</v>
      </c>
      <c r="H123" s="109">
        <v>1.2826967477414872</v>
      </c>
      <c r="I123" s="109">
        <v>1.2860793650793654</v>
      </c>
      <c r="J123" s="109">
        <v>1.3356684751773051</v>
      </c>
      <c r="K123" s="109">
        <v>1.2599425310863879</v>
      </c>
      <c r="L123" s="109">
        <v>1.271114315245478</v>
      </c>
      <c r="M123" s="109">
        <v>1.1221253275109171</v>
      </c>
      <c r="N123" s="109">
        <v>1.1199439579684762</v>
      </c>
      <c r="O123" s="109">
        <v>1.1229978434504797</v>
      </c>
      <c r="P123" s="109">
        <v>1.1208599198396791</v>
      </c>
      <c r="Q123" s="109">
        <v>1.1813642857142859</v>
      </c>
      <c r="R123" s="109">
        <v>0.93526454277286142</v>
      </c>
      <c r="S123" s="109">
        <v>1.0058758064516129</v>
      </c>
      <c r="T123" s="109">
        <v>1.2705243243243241</v>
      </c>
      <c r="U123" s="109">
        <v>1.0649663473053896</v>
      </c>
      <c r="V123" s="109">
        <v>1.1347899454875836</v>
      </c>
      <c r="W123" s="109">
        <v>1.0055964721845316</v>
      </c>
      <c r="X123" s="109">
        <v>1.1801863991399364</v>
      </c>
    </row>
    <row r="124" spans="2:24" s="107" customFormat="1" ht="15" customHeight="1">
      <c r="B124" s="285"/>
      <c r="C124" s="111" t="s">
        <v>2989</v>
      </c>
      <c r="D124" s="108">
        <v>2009</v>
      </c>
      <c r="E124" s="108">
        <v>35</v>
      </c>
      <c r="F124" s="108">
        <v>58</v>
      </c>
      <c r="G124" s="108">
        <v>234</v>
      </c>
      <c r="H124" s="108">
        <v>3749</v>
      </c>
      <c r="I124" s="108">
        <v>193</v>
      </c>
      <c r="J124" s="108">
        <v>1694</v>
      </c>
      <c r="K124" s="108">
        <v>4741</v>
      </c>
      <c r="L124" s="108">
        <v>906</v>
      </c>
      <c r="M124" s="108">
        <v>39</v>
      </c>
      <c r="N124" s="108">
        <v>105</v>
      </c>
      <c r="O124" s="108">
        <v>696</v>
      </c>
      <c r="P124" s="108">
        <v>113</v>
      </c>
      <c r="Q124" s="108">
        <v>23</v>
      </c>
      <c r="R124" s="108">
        <v>677</v>
      </c>
      <c r="S124" s="108">
        <v>201</v>
      </c>
      <c r="T124" s="108">
        <v>29</v>
      </c>
      <c r="U124" s="108">
        <v>236</v>
      </c>
      <c r="V124" s="108">
        <v>439</v>
      </c>
      <c r="W124" s="108">
        <v>140</v>
      </c>
      <c r="X124" s="108">
        <v>16317</v>
      </c>
    </row>
  </sheetData>
  <mergeCells count="23">
    <mergeCell ref="L2:M2"/>
    <mergeCell ref="B6:B7"/>
    <mergeCell ref="B9:C9"/>
    <mergeCell ref="D9:W9"/>
    <mergeCell ref="B11:B16"/>
    <mergeCell ref="B47:B52"/>
    <mergeCell ref="B53:B58"/>
    <mergeCell ref="B59:B64"/>
    <mergeCell ref="B65:B70"/>
    <mergeCell ref="B71:B76"/>
    <mergeCell ref="B17:B22"/>
    <mergeCell ref="B23:B28"/>
    <mergeCell ref="B29:B34"/>
    <mergeCell ref="B35:B40"/>
    <mergeCell ref="B41:B46"/>
    <mergeCell ref="B77:B82"/>
    <mergeCell ref="B119:B124"/>
    <mergeCell ref="B83:B88"/>
    <mergeCell ref="B89:B94"/>
    <mergeCell ref="B95:B100"/>
    <mergeCell ref="B101:B106"/>
    <mergeCell ref="B107:B112"/>
    <mergeCell ref="B113:B118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4"/>
  <sheetViews>
    <sheetView workbookViewId="0"/>
  </sheetViews>
  <sheetFormatPr defaultColWidth="8.85546875" defaultRowHeight="12.75"/>
  <cols>
    <col min="1" max="1" width="1.42578125" style="106" customWidth="1"/>
    <col min="2" max="2" width="78.28515625" style="106" bestFit="1" customWidth="1"/>
    <col min="3" max="3" width="7.140625" style="106" customWidth="1"/>
    <col min="4" max="8" width="10" style="106" customWidth="1"/>
    <col min="9" max="9" width="15.42578125" style="106" customWidth="1"/>
    <col min="10" max="16384" width="8.85546875" style="106"/>
  </cols>
  <sheetData>
    <row r="1" spans="2:8" s="107" customFormat="1" ht="11.25" customHeight="1" thickBot="1"/>
    <row r="2" spans="2:8" s="107" customFormat="1" ht="15.75" customHeight="1" thickBot="1">
      <c r="B2" s="280" t="s">
        <v>0</v>
      </c>
      <c r="C2" s="280"/>
      <c r="D2" s="280"/>
      <c r="G2" s="286" t="s">
        <v>3036</v>
      </c>
      <c r="H2" s="286"/>
    </row>
    <row r="3" spans="2:8" s="107" customFormat="1" ht="3" customHeight="1" thickBot="1">
      <c r="B3" s="280"/>
      <c r="C3" s="280"/>
      <c r="D3" s="280"/>
    </row>
    <row r="4" spans="2:8" s="107" customFormat="1" ht="28.5" customHeight="1"/>
    <row r="5" spans="2:8" s="107" customFormat="1" ht="13.5" customHeight="1" thickBot="1">
      <c r="B5" s="281" t="s">
        <v>3035</v>
      </c>
      <c r="C5" s="281"/>
      <c r="D5" s="281"/>
    </row>
    <row r="6" spans="2:8" s="107" customFormat="1" ht="4.5" customHeight="1" thickBot="1">
      <c r="B6" s="281"/>
      <c r="C6" s="281"/>
      <c r="D6" s="281"/>
    </row>
    <row r="7" spans="2:8" s="107" customFormat="1" ht="10.5" customHeight="1"/>
    <row r="8" spans="2:8" s="107" customFormat="1" ht="6.75" customHeight="1"/>
    <row r="9" spans="2:8" s="107" customFormat="1" ht="15" customHeight="1">
      <c r="B9" s="120" t="s">
        <v>891</v>
      </c>
    </row>
    <row r="10" spans="2:8" s="107" customFormat="1" ht="18" customHeight="1"/>
    <row r="11" spans="2:8" s="107" customFormat="1" ht="19.5" customHeight="1">
      <c r="B11" s="131" t="s">
        <v>275</v>
      </c>
      <c r="C11" s="130" t="s">
        <v>1560</v>
      </c>
      <c r="D11" s="116" t="s">
        <v>2991</v>
      </c>
      <c r="E11" s="116" t="s">
        <v>849</v>
      </c>
      <c r="F11" s="116" t="s">
        <v>850</v>
      </c>
      <c r="G11" s="116" t="s">
        <v>2990</v>
      </c>
      <c r="H11" s="116" t="s">
        <v>874</v>
      </c>
    </row>
    <row r="12" spans="2:8" s="107" customFormat="1" ht="15" customHeight="1">
      <c r="B12" s="115" t="s">
        <v>3034</v>
      </c>
      <c r="C12" s="124" t="s">
        <v>914</v>
      </c>
      <c r="D12" s="112">
        <v>2456</v>
      </c>
      <c r="E12" s="112">
        <v>2</v>
      </c>
      <c r="F12" s="112">
        <v>2454</v>
      </c>
      <c r="G12" s="122">
        <v>24.859005704971477</v>
      </c>
      <c r="H12" s="113">
        <v>0.94600000000000017</v>
      </c>
    </row>
    <row r="13" spans="2:8" s="107" customFormat="1" ht="15" customHeight="1">
      <c r="B13" s="115" t="s">
        <v>2739</v>
      </c>
      <c r="C13" s="124" t="s">
        <v>914</v>
      </c>
      <c r="D13" s="112">
        <v>1382</v>
      </c>
      <c r="E13" s="112">
        <v>10</v>
      </c>
      <c r="F13" s="112">
        <v>1372</v>
      </c>
      <c r="G13" s="122">
        <v>2.9890670553935861</v>
      </c>
      <c r="H13" s="113">
        <v>0.15640000000000001</v>
      </c>
    </row>
    <row r="14" spans="2:8" s="107" customFormat="1" ht="15" customHeight="1">
      <c r="B14" s="115" t="s">
        <v>2736</v>
      </c>
      <c r="C14" s="124" t="s">
        <v>914</v>
      </c>
      <c r="D14" s="112">
        <v>1364</v>
      </c>
      <c r="E14" s="112">
        <v>12</v>
      </c>
      <c r="F14" s="112">
        <v>1352</v>
      </c>
      <c r="G14" s="122">
        <v>3.4955621301775146</v>
      </c>
      <c r="H14" s="113">
        <v>0.39110000000000006</v>
      </c>
    </row>
    <row r="15" spans="2:8" s="107" customFormat="1" ht="15" customHeight="1">
      <c r="B15" s="115" t="s">
        <v>2764</v>
      </c>
      <c r="C15" s="124" t="s">
        <v>914</v>
      </c>
      <c r="D15" s="112">
        <v>1356</v>
      </c>
      <c r="E15" s="112">
        <v>42</v>
      </c>
      <c r="F15" s="112">
        <v>1314</v>
      </c>
      <c r="G15" s="122">
        <v>26.579147640791476</v>
      </c>
      <c r="H15" s="113">
        <v>0.72610000000000008</v>
      </c>
    </row>
    <row r="16" spans="2:8" s="107" customFormat="1" ht="15" customHeight="1">
      <c r="B16" s="115" t="s">
        <v>2731</v>
      </c>
      <c r="C16" s="124" t="s">
        <v>907</v>
      </c>
      <c r="D16" s="112">
        <v>1155</v>
      </c>
      <c r="E16" s="112">
        <v>3</v>
      </c>
      <c r="F16" s="112">
        <v>1152</v>
      </c>
      <c r="G16" s="122">
        <v>9.5763888888888893</v>
      </c>
      <c r="H16" s="113">
        <v>1.9878</v>
      </c>
    </row>
    <row r="17" spans="2:8" s="107" customFormat="1" ht="15" customHeight="1">
      <c r="B17" s="115" t="s">
        <v>3033</v>
      </c>
      <c r="C17" s="124" t="s">
        <v>914</v>
      </c>
      <c r="D17" s="112">
        <v>918</v>
      </c>
      <c r="E17" s="112">
        <v>24</v>
      </c>
      <c r="F17" s="112">
        <v>894</v>
      </c>
      <c r="G17" s="122">
        <v>12.625279642058166</v>
      </c>
      <c r="H17" s="113">
        <v>0.50900000000000001</v>
      </c>
    </row>
    <row r="18" spans="2:8" s="107" customFormat="1" ht="15" customHeight="1">
      <c r="B18" s="115" t="s">
        <v>2743</v>
      </c>
      <c r="C18" s="124" t="s">
        <v>907</v>
      </c>
      <c r="D18" s="112">
        <v>785</v>
      </c>
      <c r="E18" s="112">
        <v>445</v>
      </c>
      <c r="F18" s="112">
        <v>340</v>
      </c>
      <c r="G18" s="122">
        <v>2.9264705882352939</v>
      </c>
      <c r="H18" s="113">
        <v>1.2450000000000001</v>
      </c>
    </row>
    <row r="19" spans="2:8" s="107" customFormat="1" ht="15" customHeight="1">
      <c r="B19" s="115" t="s">
        <v>2745</v>
      </c>
      <c r="C19" s="124" t="s">
        <v>914</v>
      </c>
      <c r="D19" s="112">
        <v>766</v>
      </c>
      <c r="E19" s="112">
        <v>19</v>
      </c>
      <c r="F19" s="112">
        <v>747</v>
      </c>
      <c r="G19" s="122">
        <v>10.559571619812584</v>
      </c>
      <c r="H19" s="113">
        <v>1.0489999999999999</v>
      </c>
    </row>
    <row r="20" spans="2:8" s="107" customFormat="1" ht="15" customHeight="1">
      <c r="B20" s="115" t="s">
        <v>2761</v>
      </c>
      <c r="C20" s="124" t="s">
        <v>914</v>
      </c>
      <c r="D20" s="112">
        <v>756</v>
      </c>
      <c r="E20" s="112">
        <v>25</v>
      </c>
      <c r="F20" s="112">
        <v>731</v>
      </c>
      <c r="G20" s="122">
        <v>14.835841313269494</v>
      </c>
      <c r="H20" s="113">
        <v>1.3838000000000001</v>
      </c>
    </row>
    <row r="21" spans="2:8" s="107" customFormat="1" ht="15" customHeight="1">
      <c r="B21" s="115" t="s">
        <v>2752</v>
      </c>
      <c r="C21" s="124" t="s">
        <v>907</v>
      </c>
      <c r="D21" s="112">
        <v>706</v>
      </c>
      <c r="E21" s="112"/>
      <c r="F21" s="112">
        <v>706</v>
      </c>
      <c r="G21" s="122">
        <v>4.6983002832861187</v>
      </c>
      <c r="H21" s="113">
        <v>0.65650000000000008</v>
      </c>
    </row>
    <row r="22" spans="2:8" s="107" customFormat="1" ht="15" customHeight="1">
      <c r="B22" s="115" t="s">
        <v>2737</v>
      </c>
      <c r="C22" s="124" t="s">
        <v>907</v>
      </c>
      <c r="D22" s="112">
        <v>669</v>
      </c>
      <c r="E22" s="112">
        <v>334</v>
      </c>
      <c r="F22" s="112">
        <v>335</v>
      </c>
      <c r="G22" s="122">
        <v>2.4955223880597015</v>
      </c>
      <c r="H22" s="113">
        <v>1.2775000000000001</v>
      </c>
    </row>
    <row r="23" spans="2:8" s="107" customFormat="1" ht="15" customHeight="1">
      <c r="B23" s="115" t="s">
        <v>3032</v>
      </c>
      <c r="C23" s="124" t="s">
        <v>914</v>
      </c>
      <c r="D23" s="112">
        <v>611</v>
      </c>
      <c r="E23" s="112">
        <v>48</v>
      </c>
      <c r="F23" s="112">
        <v>563</v>
      </c>
      <c r="G23" s="122">
        <v>20.204262877442275</v>
      </c>
      <c r="H23" s="113">
        <v>0.79700000000000015</v>
      </c>
    </row>
    <row r="24" spans="2:8" s="107" customFormat="1" ht="15" customHeight="1">
      <c r="B24" s="115" t="s">
        <v>2734</v>
      </c>
      <c r="C24" s="124" t="s">
        <v>907</v>
      </c>
      <c r="D24" s="112">
        <v>587</v>
      </c>
      <c r="E24" s="112">
        <v>60</v>
      </c>
      <c r="F24" s="112">
        <v>527</v>
      </c>
      <c r="G24" s="122">
        <v>3.9411764705882355</v>
      </c>
      <c r="H24" s="113">
        <v>0.80530000000000002</v>
      </c>
    </row>
    <row r="25" spans="2:8" s="107" customFormat="1" ht="15" customHeight="1">
      <c r="B25" s="115" t="s">
        <v>2733</v>
      </c>
      <c r="C25" s="124" t="s">
        <v>914</v>
      </c>
      <c r="D25" s="112">
        <v>586</v>
      </c>
      <c r="E25" s="112">
        <v>10</v>
      </c>
      <c r="F25" s="112">
        <v>576</v>
      </c>
      <c r="G25" s="122">
        <v>27.432291666666668</v>
      </c>
      <c r="H25" s="113">
        <v>0.93220000000000014</v>
      </c>
    </row>
    <row r="26" spans="2:8" s="107" customFormat="1" ht="15" customHeight="1">
      <c r="B26" s="115" t="s">
        <v>3031</v>
      </c>
      <c r="C26" s="124" t="s">
        <v>914</v>
      </c>
      <c r="D26" s="112">
        <v>581</v>
      </c>
      <c r="E26" s="112">
        <v>15</v>
      </c>
      <c r="F26" s="112">
        <v>566</v>
      </c>
      <c r="G26" s="122">
        <v>26.517667844522968</v>
      </c>
      <c r="H26" s="113">
        <v>0.49430000000000007</v>
      </c>
    </row>
    <row r="27" spans="2:8" s="107" customFormat="1" ht="15" customHeight="1">
      <c r="B27" s="115" t="s">
        <v>3030</v>
      </c>
      <c r="C27" s="124" t="s">
        <v>914</v>
      </c>
      <c r="D27" s="112">
        <v>574</v>
      </c>
      <c r="E27" s="112">
        <v>9</v>
      </c>
      <c r="F27" s="112">
        <v>565</v>
      </c>
      <c r="G27" s="122">
        <v>12.286725663716814</v>
      </c>
      <c r="H27" s="113">
        <v>1.2118000000000002</v>
      </c>
    </row>
    <row r="28" spans="2:8" s="107" customFormat="1" ht="15" customHeight="1">
      <c r="B28" s="115" t="s">
        <v>2735</v>
      </c>
      <c r="C28" s="124" t="s">
        <v>907</v>
      </c>
      <c r="D28" s="112">
        <v>569</v>
      </c>
      <c r="E28" s="112">
        <v>137</v>
      </c>
      <c r="F28" s="112">
        <v>432</v>
      </c>
      <c r="G28" s="122">
        <v>2.9768518518518516</v>
      </c>
      <c r="H28" s="113">
        <v>0.85740000000000005</v>
      </c>
    </row>
    <row r="29" spans="2:8" s="107" customFormat="1" ht="15" customHeight="1">
      <c r="B29" s="115" t="s">
        <v>2730</v>
      </c>
      <c r="C29" s="124" t="s">
        <v>914</v>
      </c>
      <c r="D29" s="112">
        <v>569</v>
      </c>
      <c r="E29" s="112">
        <v>32</v>
      </c>
      <c r="F29" s="112">
        <v>537</v>
      </c>
      <c r="G29" s="122">
        <v>20.472998137802605</v>
      </c>
      <c r="H29" s="113">
        <v>0.87140000000000006</v>
      </c>
    </row>
    <row r="30" spans="2:8" s="107" customFormat="1" ht="15" customHeight="1">
      <c r="B30" s="115" t="s">
        <v>2741</v>
      </c>
      <c r="C30" s="124" t="s">
        <v>907</v>
      </c>
      <c r="D30" s="112">
        <v>517</v>
      </c>
      <c r="E30" s="112">
        <v>29</v>
      </c>
      <c r="F30" s="112">
        <v>488</v>
      </c>
      <c r="G30" s="122">
        <v>3.5368852459016393</v>
      </c>
      <c r="H30" s="113">
        <v>0.92230000000000001</v>
      </c>
    </row>
    <row r="31" spans="2:8" s="107" customFormat="1" ht="15" customHeight="1">
      <c r="B31" s="115" t="s">
        <v>3029</v>
      </c>
      <c r="C31" s="124" t="s">
        <v>914</v>
      </c>
      <c r="D31" s="112">
        <v>474</v>
      </c>
      <c r="E31" s="112">
        <v>24</v>
      </c>
      <c r="F31" s="112">
        <v>450</v>
      </c>
      <c r="G31" s="122">
        <v>34.708888888888886</v>
      </c>
      <c r="H31" s="113">
        <v>0.77970000000000006</v>
      </c>
    </row>
    <row r="32" spans="2:8" s="107" customFormat="1" ht="15" customHeight="1">
      <c r="B32" s="115" t="s">
        <v>3028</v>
      </c>
      <c r="C32" s="124" t="s">
        <v>907</v>
      </c>
      <c r="D32" s="112">
        <v>469</v>
      </c>
      <c r="E32" s="112">
        <v>30</v>
      </c>
      <c r="F32" s="112">
        <v>439</v>
      </c>
      <c r="G32" s="122">
        <v>6.3302961275626419</v>
      </c>
      <c r="H32" s="113">
        <v>1.1032999999999999</v>
      </c>
    </row>
    <row r="33" spans="2:8" s="107" customFormat="1" ht="15" customHeight="1">
      <c r="B33" s="115" t="s">
        <v>3027</v>
      </c>
      <c r="C33" s="124" t="s">
        <v>914</v>
      </c>
      <c r="D33" s="112">
        <v>442</v>
      </c>
      <c r="E33" s="112">
        <v>4</v>
      </c>
      <c r="F33" s="112">
        <v>438</v>
      </c>
      <c r="G33" s="122">
        <v>12.58675799086758</v>
      </c>
      <c r="H33" s="113">
        <v>0.83340000000000014</v>
      </c>
    </row>
    <row r="34" spans="2:8" s="107" customFormat="1" ht="15" customHeight="1">
      <c r="B34" s="115" t="s">
        <v>3026</v>
      </c>
      <c r="C34" s="124" t="s">
        <v>914</v>
      </c>
      <c r="D34" s="112">
        <v>425</v>
      </c>
      <c r="E34" s="112">
        <v>43</v>
      </c>
      <c r="F34" s="112">
        <v>382</v>
      </c>
      <c r="G34" s="122">
        <v>8.0785340314136125</v>
      </c>
      <c r="H34" s="113">
        <v>0.57530000000000003</v>
      </c>
    </row>
    <row r="35" spans="2:8" s="107" customFormat="1" ht="15" customHeight="1">
      <c r="B35" s="115" t="s">
        <v>3025</v>
      </c>
      <c r="C35" s="124" t="s">
        <v>914</v>
      </c>
      <c r="D35" s="112">
        <v>382</v>
      </c>
      <c r="E35" s="112">
        <v>89</v>
      </c>
      <c r="F35" s="112">
        <v>293</v>
      </c>
      <c r="G35" s="122">
        <v>5.2866894197952217</v>
      </c>
      <c r="H35" s="113">
        <v>0.58409999999999995</v>
      </c>
    </row>
    <row r="36" spans="2:8" s="107" customFormat="1" ht="15" customHeight="1">
      <c r="B36" s="115" t="s">
        <v>2768</v>
      </c>
      <c r="C36" s="124" t="s">
        <v>914</v>
      </c>
      <c r="D36" s="112">
        <v>375</v>
      </c>
      <c r="E36" s="112">
        <v>3</v>
      </c>
      <c r="F36" s="112">
        <v>372</v>
      </c>
      <c r="G36" s="122">
        <v>18.93010752688172</v>
      </c>
      <c r="H36" s="113">
        <v>1.3381000000000001</v>
      </c>
    </row>
    <row r="37" spans="2:8" s="107" customFormat="1" ht="15" customHeight="1">
      <c r="B37" s="115" t="s">
        <v>3024</v>
      </c>
      <c r="C37" s="124" t="s">
        <v>907</v>
      </c>
      <c r="D37" s="112">
        <v>371</v>
      </c>
      <c r="E37" s="112">
        <v>255</v>
      </c>
      <c r="F37" s="112">
        <v>116</v>
      </c>
      <c r="G37" s="122">
        <v>2.8706896551724137</v>
      </c>
      <c r="H37" s="113">
        <v>0.72080000000000011</v>
      </c>
    </row>
    <row r="38" spans="2:8" s="107" customFormat="1" ht="15" customHeight="1">
      <c r="B38" s="115" t="s">
        <v>2758</v>
      </c>
      <c r="C38" s="124" t="s">
        <v>914</v>
      </c>
      <c r="D38" s="112">
        <v>366</v>
      </c>
      <c r="E38" s="112">
        <v>23</v>
      </c>
      <c r="F38" s="112">
        <v>343</v>
      </c>
      <c r="G38" s="122">
        <v>27.434402332361515</v>
      </c>
      <c r="H38" s="113">
        <v>0.65870000000000006</v>
      </c>
    </row>
    <row r="39" spans="2:8" s="107" customFormat="1" ht="15" customHeight="1">
      <c r="B39" s="115" t="s">
        <v>2746</v>
      </c>
      <c r="C39" s="124" t="s">
        <v>914</v>
      </c>
      <c r="D39" s="112">
        <v>347</v>
      </c>
      <c r="E39" s="112">
        <v>14</v>
      </c>
      <c r="F39" s="112">
        <v>333</v>
      </c>
      <c r="G39" s="122">
        <v>15.186186186186186</v>
      </c>
      <c r="H39" s="113">
        <v>0.58340000000000003</v>
      </c>
    </row>
    <row r="40" spans="2:8" s="107" customFormat="1" ht="15" customHeight="1">
      <c r="B40" s="115" t="s">
        <v>2757</v>
      </c>
      <c r="C40" s="124" t="s">
        <v>907</v>
      </c>
      <c r="D40" s="112">
        <v>346</v>
      </c>
      <c r="E40" s="112">
        <v>197</v>
      </c>
      <c r="F40" s="112">
        <v>149</v>
      </c>
      <c r="G40" s="122">
        <v>3.174496644295302</v>
      </c>
      <c r="H40" s="113">
        <v>0.86180000000000001</v>
      </c>
    </row>
    <row r="41" spans="2:8" s="107" customFormat="1" ht="15" customHeight="1">
      <c r="B41" s="115" t="s">
        <v>3023</v>
      </c>
      <c r="C41" s="124" t="s">
        <v>907</v>
      </c>
      <c r="D41" s="112">
        <v>344</v>
      </c>
      <c r="E41" s="112">
        <v>11</v>
      </c>
      <c r="F41" s="112">
        <v>333</v>
      </c>
      <c r="G41" s="122">
        <v>7.7987987987987992</v>
      </c>
      <c r="H41" s="113">
        <v>1.2939000000000001</v>
      </c>
    </row>
    <row r="42" spans="2:8" s="107" customFormat="1" ht="15" customHeight="1">
      <c r="B42" s="115" t="s">
        <v>2754</v>
      </c>
      <c r="C42" s="124" t="s">
        <v>907</v>
      </c>
      <c r="D42" s="112">
        <v>340</v>
      </c>
      <c r="E42" s="112">
        <v>129</v>
      </c>
      <c r="F42" s="112">
        <v>211</v>
      </c>
      <c r="G42" s="122">
        <v>4.2227488151658772</v>
      </c>
      <c r="H42" s="113">
        <v>1.0282</v>
      </c>
    </row>
    <row r="43" spans="2:8" s="107" customFormat="1" ht="15" customHeight="1">
      <c r="B43" s="115" t="s">
        <v>2740</v>
      </c>
      <c r="C43" s="124" t="s">
        <v>914</v>
      </c>
      <c r="D43" s="112">
        <v>338</v>
      </c>
      <c r="E43" s="112">
        <v>140</v>
      </c>
      <c r="F43" s="112">
        <v>198</v>
      </c>
      <c r="G43" s="122">
        <v>15.590909090909092</v>
      </c>
      <c r="H43" s="113">
        <v>0.47589999999999999</v>
      </c>
    </row>
    <row r="44" spans="2:8" s="107" customFormat="1" ht="15" customHeight="1">
      <c r="B44" s="115" t="s">
        <v>2769</v>
      </c>
      <c r="C44" s="124" t="s">
        <v>907</v>
      </c>
      <c r="D44" s="112">
        <v>325</v>
      </c>
      <c r="E44" s="112">
        <v>125</v>
      </c>
      <c r="F44" s="112">
        <v>200</v>
      </c>
      <c r="G44" s="122">
        <v>2.9</v>
      </c>
      <c r="H44" s="113">
        <v>0.96519999999999995</v>
      </c>
    </row>
    <row r="45" spans="2:8" s="107" customFormat="1" ht="15" customHeight="1">
      <c r="B45" s="115" t="s">
        <v>3022</v>
      </c>
      <c r="C45" s="124" t="s">
        <v>914</v>
      </c>
      <c r="D45" s="112">
        <v>306</v>
      </c>
      <c r="E45" s="112">
        <v>2</v>
      </c>
      <c r="F45" s="112">
        <v>304</v>
      </c>
      <c r="G45" s="122">
        <v>10.161184210526315</v>
      </c>
      <c r="H45" s="113">
        <v>1.0376000000000001</v>
      </c>
    </row>
    <row r="46" spans="2:8" s="107" customFormat="1" ht="15" customHeight="1">
      <c r="B46" s="115" t="s">
        <v>3021</v>
      </c>
      <c r="C46" s="124" t="s">
        <v>914</v>
      </c>
      <c r="D46" s="112">
        <v>304</v>
      </c>
      <c r="E46" s="112">
        <v>8</v>
      </c>
      <c r="F46" s="112">
        <v>296</v>
      </c>
      <c r="G46" s="122">
        <v>21.41554054054054</v>
      </c>
      <c r="H46" s="113">
        <v>0.88779999999999992</v>
      </c>
    </row>
    <row r="47" spans="2:8" s="107" customFormat="1" ht="15" customHeight="1">
      <c r="B47" s="115" t="s">
        <v>3020</v>
      </c>
      <c r="C47" s="124" t="s">
        <v>914</v>
      </c>
      <c r="D47" s="112">
        <v>302</v>
      </c>
      <c r="E47" s="112"/>
      <c r="F47" s="112">
        <v>302</v>
      </c>
      <c r="G47" s="122">
        <v>24.533112582781456</v>
      </c>
      <c r="H47" s="113">
        <v>0.59930000000000005</v>
      </c>
    </row>
    <row r="48" spans="2:8" s="107" customFormat="1" ht="15" customHeight="1">
      <c r="B48" s="115" t="s">
        <v>3019</v>
      </c>
      <c r="C48" s="124" t="s">
        <v>907</v>
      </c>
      <c r="D48" s="112">
        <v>298</v>
      </c>
      <c r="E48" s="112">
        <v>32</v>
      </c>
      <c r="F48" s="112">
        <v>266</v>
      </c>
      <c r="G48" s="122">
        <v>4.3120300751879697</v>
      </c>
      <c r="H48" s="113">
        <v>1.032</v>
      </c>
    </row>
    <row r="49" spans="2:8" s="107" customFormat="1" ht="15" customHeight="1">
      <c r="B49" s="115" t="s">
        <v>3018</v>
      </c>
      <c r="C49" s="124" t="s">
        <v>914</v>
      </c>
      <c r="D49" s="112">
        <v>295</v>
      </c>
      <c r="E49" s="112">
        <v>10</v>
      </c>
      <c r="F49" s="112">
        <v>285</v>
      </c>
      <c r="G49" s="122">
        <v>9.9614035087719301</v>
      </c>
      <c r="H49" s="113">
        <v>1.2602000000000002</v>
      </c>
    </row>
    <row r="50" spans="2:8" s="107" customFormat="1" ht="15" customHeight="1">
      <c r="B50" s="115" t="s">
        <v>3017</v>
      </c>
      <c r="C50" s="124" t="s">
        <v>907</v>
      </c>
      <c r="D50" s="112">
        <v>294</v>
      </c>
      <c r="E50" s="112">
        <v>6</v>
      </c>
      <c r="F50" s="112">
        <v>288</v>
      </c>
      <c r="G50" s="122">
        <v>6.2152777777777777</v>
      </c>
      <c r="H50" s="113">
        <v>2.7616000000000001</v>
      </c>
    </row>
    <row r="51" spans="2:8" s="107" customFormat="1" ht="15" customHeight="1">
      <c r="B51" s="115" t="s">
        <v>2732</v>
      </c>
      <c r="C51" s="124" t="s">
        <v>914</v>
      </c>
      <c r="D51" s="112">
        <v>291</v>
      </c>
      <c r="E51" s="112">
        <v>8</v>
      </c>
      <c r="F51" s="112">
        <v>283</v>
      </c>
      <c r="G51" s="122">
        <v>4.4734982332155475</v>
      </c>
      <c r="H51" s="113">
        <v>1.0908000000000002</v>
      </c>
    </row>
    <row r="52" spans="2:8" s="107" customFormat="1" ht="15" customHeight="1">
      <c r="B52" s="129" t="s">
        <v>3016</v>
      </c>
      <c r="C52" s="128"/>
      <c r="D52" s="108">
        <v>12140</v>
      </c>
      <c r="E52" s="108">
        <v>2403</v>
      </c>
      <c r="F52" s="108">
        <v>9737</v>
      </c>
      <c r="G52" s="110">
        <v>7.8252028345486293</v>
      </c>
      <c r="H52" s="109">
        <v>2.098337352367261</v>
      </c>
    </row>
    <row r="53" spans="2:8" s="107" customFormat="1" ht="15" customHeight="1">
      <c r="B53" s="129" t="s">
        <v>3015</v>
      </c>
      <c r="C53" s="128"/>
      <c r="D53" s="108">
        <v>15981</v>
      </c>
      <c r="E53" s="108">
        <v>2072</v>
      </c>
      <c r="F53" s="108">
        <v>13909</v>
      </c>
      <c r="G53" s="110">
        <v>10.118053059170322</v>
      </c>
      <c r="H53" s="109">
        <v>0.98275433891724973</v>
      </c>
    </row>
    <row r="54" spans="2:8" s="107" customFormat="1" ht="15" customHeight="1">
      <c r="B54" s="111" t="s">
        <v>839</v>
      </c>
      <c r="C54" s="111"/>
      <c r="D54" s="108">
        <v>52462</v>
      </c>
      <c r="E54" s="108">
        <v>6884</v>
      </c>
      <c r="F54" s="108">
        <v>45578</v>
      </c>
      <c r="G54" s="110">
        <v>11.299025845802799</v>
      </c>
      <c r="H54" s="109">
        <v>1.1801863991399368</v>
      </c>
    </row>
  </sheetData>
  <mergeCells count="3">
    <mergeCell ref="B2:D3"/>
    <mergeCell ref="G2:H2"/>
    <mergeCell ref="B5:D6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workbookViewId="0"/>
  </sheetViews>
  <sheetFormatPr defaultColWidth="8.85546875" defaultRowHeight="12.75"/>
  <cols>
    <col min="1" max="1" width="0.7109375" style="106" customWidth="1"/>
    <col min="2" max="2" width="27.28515625" style="106" customWidth="1"/>
    <col min="3" max="11" width="11.140625" style="106" customWidth="1"/>
    <col min="12" max="12" width="26.140625" style="106" customWidth="1"/>
    <col min="13" max="16384" width="8.85546875" style="106"/>
  </cols>
  <sheetData>
    <row r="1" spans="2:11" s="107" customFormat="1" ht="11.25" customHeight="1" thickBot="1"/>
    <row r="2" spans="2:11" s="107" customFormat="1" ht="15.75" customHeight="1" thickBot="1">
      <c r="F2" s="280" t="s">
        <v>0</v>
      </c>
      <c r="G2" s="280"/>
      <c r="H2" s="280"/>
      <c r="K2" s="120" t="s">
        <v>3043</v>
      </c>
    </row>
    <row r="3" spans="2:11" s="107" customFormat="1" ht="3" customHeight="1" thickBot="1">
      <c r="F3" s="280"/>
      <c r="G3" s="280"/>
      <c r="H3" s="280"/>
    </row>
    <row r="4" spans="2:11" s="107" customFormat="1" ht="35.25" customHeight="1"/>
    <row r="5" spans="2:11" s="107" customFormat="1" ht="8.25" customHeight="1" thickBot="1">
      <c r="E5" s="289" t="s">
        <v>3042</v>
      </c>
      <c r="F5" s="289"/>
      <c r="G5" s="289"/>
      <c r="H5" s="289"/>
      <c r="I5" s="289"/>
    </row>
    <row r="6" spans="2:11" s="107" customFormat="1" ht="15" customHeight="1" thickBot="1">
      <c r="B6" s="120" t="s">
        <v>213</v>
      </c>
      <c r="E6" s="289"/>
      <c r="F6" s="289"/>
      <c r="G6" s="289"/>
      <c r="H6" s="289"/>
      <c r="I6" s="289"/>
    </row>
    <row r="7" spans="2:11" s="107" customFormat="1" ht="2.25" customHeight="1" thickBot="1">
      <c r="E7" s="289"/>
      <c r="F7" s="289"/>
      <c r="G7" s="289"/>
      <c r="H7" s="289"/>
      <c r="I7" s="289"/>
    </row>
    <row r="8" spans="2:11" s="107" customFormat="1" ht="5.25" customHeight="1"/>
    <row r="9" spans="2:11" s="107" customFormat="1" ht="15" customHeight="1">
      <c r="B9" s="120" t="s">
        <v>1015</v>
      </c>
    </row>
    <row r="10" spans="2:11" s="107" customFormat="1" ht="8.25" customHeight="1"/>
    <row r="11" spans="2:11" s="107" customFormat="1" ht="15" customHeight="1">
      <c r="B11" s="120" t="s">
        <v>3041</v>
      </c>
    </row>
    <row r="12" spans="2:11" s="107" customFormat="1" ht="15.75" customHeight="1"/>
    <row r="13" spans="2:11" s="107" customFormat="1" ht="18" customHeight="1">
      <c r="B13" s="290" t="s">
        <v>816</v>
      </c>
      <c r="C13" s="291" t="s">
        <v>3040</v>
      </c>
      <c r="D13" s="291"/>
      <c r="E13" s="291"/>
      <c r="F13" s="291" t="s">
        <v>3039</v>
      </c>
      <c r="G13" s="291"/>
      <c r="H13" s="291"/>
      <c r="I13" s="291" t="s">
        <v>3038</v>
      </c>
      <c r="J13" s="291"/>
      <c r="K13" s="291"/>
    </row>
    <row r="14" spans="2:11" s="107" customFormat="1" ht="24" customHeight="1">
      <c r="B14" s="290"/>
      <c r="C14" s="134" t="s">
        <v>3037</v>
      </c>
      <c r="D14" s="134" t="s">
        <v>874</v>
      </c>
      <c r="E14" s="134" t="s">
        <v>2990</v>
      </c>
      <c r="F14" s="134" t="s">
        <v>3037</v>
      </c>
      <c r="G14" s="134" t="s">
        <v>874</v>
      </c>
      <c r="H14" s="134" t="s">
        <v>2990</v>
      </c>
      <c r="I14" s="134" t="s">
        <v>3037</v>
      </c>
      <c r="J14" s="134" t="s">
        <v>874</v>
      </c>
      <c r="K14" s="134" t="s">
        <v>2990</v>
      </c>
    </row>
    <row r="15" spans="2:11" s="107" customFormat="1" ht="15" customHeight="1">
      <c r="B15" s="115" t="s">
        <v>2703</v>
      </c>
      <c r="C15" s="112">
        <v>23155</v>
      </c>
      <c r="D15" s="113">
        <v>1.280349367307277</v>
      </c>
      <c r="E15" s="114">
        <v>7.7194990282876272</v>
      </c>
      <c r="F15" s="112">
        <v>10627</v>
      </c>
      <c r="G15" s="113">
        <v>1.0730713936200245</v>
      </c>
      <c r="H15" s="114">
        <v>13.589441987390609</v>
      </c>
      <c r="I15" s="133">
        <v>1.1788839747812176</v>
      </c>
      <c r="J15" s="133">
        <v>0.19316326473674486</v>
      </c>
      <c r="K15" s="133">
        <v>-0.43194878528121999</v>
      </c>
    </row>
    <row r="16" spans="2:11" s="107" customFormat="1" ht="15" customHeight="1">
      <c r="B16" s="115" t="s">
        <v>2704</v>
      </c>
      <c r="C16" s="112">
        <v>598</v>
      </c>
      <c r="D16" s="113">
        <v>1.4359508361204014</v>
      </c>
      <c r="E16" s="114">
        <v>7.4448160535117056</v>
      </c>
      <c r="F16" s="112">
        <v>370</v>
      </c>
      <c r="G16" s="113">
        <v>1.0999797297297298</v>
      </c>
      <c r="H16" s="114">
        <v>7.6810810810810812</v>
      </c>
      <c r="I16" s="133">
        <v>0.61621621621621625</v>
      </c>
      <c r="J16" s="133">
        <v>0.30543390692592243</v>
      </c>
      <c r="K16" s="133">
        <v>-3.0759345601924341E-2</v>
      </c>
    </row>
    <row r="17" spans="2:11" s="107" customFormat="1" ht="15" customHeight="1">
      <c r="B17" s="115" t="s">
        <v>2705</v>
      </c>
      <c r="C17" s="112">
        <v>475</v>
      </c>
      <c r="D17" s="113">
        <v>1.6264174736842105</v>
      </c>
      <c r="E17" s="114">
        <v>6.6821052631578945</v>
      </c>
      <c r="F17" s="112">
        <v>398</v>
      </c>
      <c r="G17" s="113">
        <v>1.0783175879396987</v>
      </c>
      <c r="H17" s="114">
        <v>5.5904522613065328</v>
      </c>
      <c r="I17" s="133">
        <v>0.19346733668341709</v>
      </c>
      <c r="J17" s="133">
        <v>0.50829170540725943</v>
      </c>
      <c r="K17" s="133">
        <v>0.19527096392667054</v>
      </c>
    </row>
    <row r="18" spans="2:11" s="107" customFormat="1" ht="15" customHeight="1">
      <c r="B18" s="115" t="s">
        <v>2706</v>
      </c>
      <c r="C18" s="112">
        <v>1652</v>
      </c>
      <c r="D18" s="113">
        <v>1.3814480024213076</v>
      </c>
      <c r="E18" s="114">
        <v>6.9987893462469737</v>
      </c>
      <c r="F18" s="112">
        <v>2088</v>
      </c>
      <c r="G18" s="113">
        <v>0.92962054597701149</v>
      </c>
      <c r="H18" s="114">
        <v>18.410440613026822</v>
      </c>
      <c r="I18" s="133">
        <v>-0.20881226053639848</v>
      </c>
      <c r="J18" s="133">
        <v>0.48603428398781251</v>
      </c>
      <c r="K18" s="133">
        <v>-0.6198467221205568</v>
      </c>
    </row>
    <row r="19" spans="2:11" s="107" customFormat="1" ht="15" customHeight="1">
      <c r="B19" s="115" t="s">
        <v>2707</v>
      </c>
      <c r="C19" s="112">
        <v>8925</v>
      </c>
      <c r="D19" s="113">
        <v>1.3905583865546218</v>
      </c>
      <c r="E19" s="114">
        <v>6.6346218487394957</v>
      </c>
      <c r="F19" s="112">
        <v>8003</v>
      </c>
      <c r="G19" s="113">
        <v>1.2515870548544294</v>
      </c>
      <c r="H19" s="114">
        <v>9.7319755091840552</v>
      </c>
      <c r="I19" s="133">
        <v>0.1152067974509559</v>
      </c>
      <c r="J19" s="133">
        <v>0.11103608906881508</v>
      </c>
      <c r="K19" s="133">
        <v>-0.31826566533399003</v>
      </c>
    </row>
    <row r="20" spans="2:11" s="107" customFormat="1" ht="15" customHeight="1">
      <c r="B20" s="115" t="s">
        <v>2708</v>
      </c>
      <c r="C20" s="112">
        <v>1339</v>
      </c>
      <c r="D20" s="113">
        <v>1.4083412994772218</v>
      </c>
      <c r="E20" s="114">
        <v>8.1755041075429418</v>
      </c>
      <c r="F20" s="112">
        <v>515</v>
      </c>
      <c r="G20" s="113">
        <v>1.2238619417475729</v>
      </c>
      <c r="H20" s="114">
        <v>6.6310679611650487</v>
      </c>
      <c r="I20" s="133">
        <v>1.6</v>
      </c>
      <c r="J20" s="133">
        <v>0.1507354313724534</v>
      </c>
      <c r="K20" s="133">
        <v>0.23290911138641726</v>
      </c>
    </row>
    <row r="21" spans="2:11" s="107" customFormat="1" ht="15" customHeight="1">
      <c r="B21" s="115" t="s">
        <v>2709</v>
      </c>
      <c r="C21" s="112">
        <v>8596</v>
      </c>
      <c r="D21" s="113">
        <v>1.5162969869706842</v>
      </c>
      <c r="E21" s="114">
        <v>8.500116333178223</v>
      </c>
      <c r="F21" s="112">
        <v>3060</v>
      </c>
      <c r="G21" s="113">
        <v>1.2888330065359477</v>
      </c>
      <c r="H21" s="114">
        <v>8.3549019607843142</v>
      </c>
      <c r="I21" s="133">
        <v>1.8091503267973856</v>
      </c>
      <c r="J21" s="133">
        <v>0.17648832647923976</v>
      </c>
      <c r="K21" s="133">
        <v>1.7380739244518533E-2</v>
      </c>
    </row>
    <row r="22" spans="2:11" s="107" customFormat="1" ht="15" customHeight="1">
      <c r="B22" s="115" t="s">
        <v>2710</v>
      </c>
      <c r="C22" s="112">
        <v>16008</v>
      </c>
      <c r="D22" s="113">
        <v>1.3126760994502749</v>
      </c>
      <c r="E22" s="114">
        <v>7.2013368315842081</v>
      </c>
      <c r="F22" s="112">
        <v>14330</v>
      </c>
      <c r="G22" s="113">
        <v>1.2145342358688067</v>
      </c>
      <c r="H22" s="114">
        <v>10.137404047452897</v>
      </c>
      <c r="I22" s="133">
        <v>0.11709699930216329</v>
      </c>
      <c r="J22" s="133">
        <v>8.0806173002824583E-2</v>
      </c>
      <c r="K22" s="133">
        <v>-0.28962712762804388</v>
      </c>
    </row>
    <row r="23" spans="2:11" s="107" customFormat="1" ht="15" customHeight="1">
      <c r="B23" s="115" t="s">
        <v>2711</v>
      </c>
      <c r="C23" s="112">
        <v>5389</v>
      </c>
      <c r="D23" s="113">
        <v>1.4660492113564669</v>
      </c>
      <c r="E23" s="114">
        <v>7.7565411022453148</v>
      </c>
      <c r="F23" s="112">
        <v>2308</v>
      </c>
      <c r="G23" s="113">
        <v>1.1996617417677644</v>
      </c>
      <c r="H23" s="114">
        <v>5.77946273830156</v>
      </c>
      <c r="I23" s="133">
        <v>1.3349220103986135</v>
      </c>
      <c r="J23" s="133">
        <v>0.22205215046381876</v>
      </c>
      <c r="K23" s="133">
        <v>0.34208687787556685</v>
      </c>
    </row>
    <row r="24" spans="2:11" s="107" customFormat="1" ht="15" customHeight="1">
      <c r="B24" s="115" t="s">
        <v>2712</v>
      </c>
      <c r="C24" s="112">
        <v>1051</v>
      </c>
      <c r="D24" s="113">
        <v>1.5296998097050429</v>
      </c>
      <c r="E24" s="114">
        <v>7.6374881065651756</v>
      </c>
      <c r="F24" s="112">
        <v>289</v>
      </c>
      <c r="G24" s="113">
        <v>1.066129411764706</v>
      </c>
      <c r="H24" s="114">
        <v>10.352941176470589</v>
      </c>
      <c r="I24" s="133">
        <v>2.6366782006920415</v>
      </c>
      <c r="J24" s="133">
        <v>0.43481625478563068</v>
      </c>
      <c r="K24" s="133">
        <v>-0.26228808061586373</v>
      </c>
    </row>
    <row r="25" spans="2:11" s="107" customFormat="1" ht="15" customHeight="1">
      <c r="B25" s="115" t="s">
        <v>2713</v>
      </c>
      <c r="C25" s="112">
        <v>2867</v>
      </c>
      <c r="D25" s="113">
        <v>1.4554152772933382</v>
      </c>
      <c r="E25" s="114">
        <v>7.204046041158005</v>
      </c>
      <c r="F25" s="112">
        <v>664</v>
      </c>
      <c r="G25" s="113">
        <v>1.0891495481927713</v>
      </c>
      <c r="H25" s="114">
        <v>6.7048192771084336</v>
      </c>
      <c r="I25" s="133">
        <v>3.3177710843373496</v>
      </c>
      <c r="J25" s="133">
        <v>0.33628598543543681</v>
      </c>
      <c r="K25" s="133">
        <v>7.4457900118803988E-2</v>
      </c>
    </row>
    <row r="26" spans="2:11" s="107" customFormat="1" ht="15" customHeight="1">
      <c r="B26" s="115" t="s">
        <v>2714</v>
      </c>
      <c r="C26" s="112">
        <v>4370</v>
      </c>
      <c r="D26" s="113">
        <v>1.4808948283752861</v>
      </c>
      <c r="E26" s="114">
        <v>7.4620137299771168</v>
      </c>
      <c r="F26" s="112">
        <v>1562</v>
      </c>
      <c r="G26" s="113">
        <v>1.0639049295774647</v>
      </c>
      <c r="H26" s="114">
        <v>6.6171574903969272</v>
      </c>
      <c r="I26" s="133">
        <v>1.7976952624839948</v>
      </c>
      <c r="J26" s="133">
        <v>0.39194282045805634</v>
      </c>
      <c r="K26" s="133">
        <v>0.1276766105093127</v>
      </c>
    </row>
    <row r="27" spans="2:11" s="107" customFormat="1" ht="15" customHeight="1">
      <c r="B27" s="115" t="s">
        <v>2715</v>
      </c>
      <c r="C27" s="112">
        <v>2201</v>
      </c>
      <c r="D27" s="113">
        <v>1.5778314856883235</v>
      </c>
      <c r="E27" s="114">
        <v>8.2103589277601099</v>
      </c>
      <c r="F27" s="112">
        <v>560</v>
      </c>
      <c r="G27" s="113">
        <v>1.0688066071428572</v>
      </c>
      <c r="H27" s="114">
        <v>6.5964285714285715</v>
      </c>
      <c r="I27" s="133">
        <v>2.9303571428571429</v>
      </c>
      <c r="J27" s="133">
        <v>0.47625536289132403</v>
      </c>
      <c r="K27" s="133">
        <v>0.24466729819860894</v>
      </c>
    </row>
    <row r="28" spans="2:11" s="107" customFormat="1" ht="15" customHeight="1">
      <c r="B28" s="115" t="s">
        <v>2716</v>
      </c>
      <c r="C28" s="112">
        <v>488</v>
      </c>
      <c r="D28" s="113">
        <v>1.8539331967213115</v>
      </c>
      <c r="E28" s="114">
        <v>9.6127049180327866</v>
      </c>
      <c r="F28" s="112">
        <v>122</v>
      </c>
      <c r="G28" s="113">
        <v>1.132011475409836</v>
      </c>
      <c r="H28" s="114">
        <v>5.8360655737704921</v>
      </c>
      <c r="I28" s="133">
        <v>3</v>
      </c>
      <c r="J28" s="133">
        <v>0.63773357160545507</v>
      </c>
      <c r="K28" s="133">
        <v>0.64712078651685379</v>
      </c>
    </row>
    <row r="29" spans="2:11" s="107" customFormat="1" ht="15" customHeight="1">
      <c r="B29" s="115" t="s">
        <v>2717</v>
      </c>
      <c r="C29" s="112">
        <v>9064</v>
      </c>
      <c r="D29" s="113">
        <v>1.5190820388349515</v>
      </c>
      <c r="E29" s="114">
        <v>8.5510812003530443</v>
      </c>
      <c r="F29" s="112">
        <v>2019</v>
      </c>
      <c r="G29" s="113">
        <v>0.89755809806835074</v>
      </c>
      <c r="H29" s="114">
        <v>5.2768697374938087</v>
      </c>
      <c r="I29" s="133">
        <v>3.4893511639425459</v>
      </c>
      <c r="J29" s="133">
        <v>0.69246095835377397</v>
      </c>
      <c r="K29" s="133">
        <v>0.62048366280390432</v>
      </c>
    </row>
    <row r="30" spans="2:11" s="107" customFormat="1" ht="15" customHeight="1">
      <c r="B30" s="115" t="s">
        <v>2718</v>
      </c>
      <c r="C30" s="112">
        <v>9526</v>
      </c>
      <c r="D30" s="113">
        <v>1.5647381587234936</v>
      </c>
      <c r="E30" s="114">
        <v>8.1822380852403942</v>
      </c>
      <c r="F30" s="112">
        <v>1694</v>
      </c>
      <c r="G30" s="113">
        <v>0.95435891381345928</v>
      </c>
      <c r="H30" s="114">
        <v>5.6788665879574971</v>
      </c>
      <c r="I30" s="133">
        <v>4.6233766233766236</v>
      </c>
      <c r="J30" s="133">
        <v>0.63956991030875432</v>
      </c>
      <c r="K30" s="133">
        <v>0.44082238216187397</v>
      </c>
    </row>
    <row r="31" spans="2:11" s="107" customFormat="1" ht="15" customHeight="1">
      <c r="B31" s="115" t="s">
        <v>2719</v>
      </c>
      <c r="C31" s="112">
        <v>1471</v>
      </c>
      <c r="D31" s="113">
        <v>1.5332020394289601</v>
      </c>
      <c r="E31" s="114">
        <v>9.0448674371176079</v>
      </c>
      <c r="F31" s="112">
        <v>204</v>
      </c>
      <c r="G31" s="113">
        <v>1.2232750000000001</v>
      </c>
      <c r="H31" s="114">
        <v>8.1666666666666661</v>
      </c>
      <c r="I31" s="133">
        <v>6.2107843137254903</v>
      </c>
      <c r="J31" s="133">
        <v>0.25335843488092202</v>
      </c>
      <c r="K31" s="133">
        <v>0.10753478821848268</v>
      </c>
    </row>
    <row r="32" spans="2:11" s="107" customFormat="1" ht="15" customHeight="1">
      <c r="B32" s="115" t="s">
        <v>2720</v>
      </c>
      <c r="C32" s="112">
        <v>8490</v>
      </c>
      <c r="D32" s="113">
        <v>1.4551117667844524</v>
      </c>
      <c r="E32" s="114">
        <v>8.8381625441696112</v>
      </c>
      <c r="F32" s="112">
        <v>947</v>
      </c>
      <c r="G32" s="113">
        <v>1.0239165786694826</v>
      </c>
      <c r="H32" s="114">
        <v>6.2080253431890178</v>
      </c>
      <c r="I32" s="133">
        <v>7.9651531151003168</v>
      </c>
      <c r="J32" s="133">
        <v>0.42112335818927921</v>
      </c>
      <c r="K32" s="133">
        <v>0.42366727833451645</v>
      </c>
    </row>
    <row r="33" spans="2:11" s="107" customFormat="1" ht="15" customHeight="1">
      <c r="B33" s="115" t="s">
        <v>2721</v>
      </c>
      <c r="C33" s="112">
        <v>13365</v>
      </c>
      <c r="D33" s="113">
        <v>1.4162515824915827</v>
      </c>
      <c r="E33" s="114">
        <v>8.342910587355032</v>
      </c>
      <c r="F33" s="112">
        <v>1812</v>
      </c>
      <c r="G33" s="113">
        <v>1.0975169426048565</v>
      </c>
      <c r="H33" s="114">
        <v>6.6076158940397347</v>
      </c>
      <c r="I33" s="133">
        <v>6.3758278145695364</v>
      </c>
      <c r="J33" s="133">
        <v>0.29041432301740916</v>
      </c>
      <c r="K33" s="133">
        <v>0.26262039457841135</v>
      </c>
    </row>
    <row r="34" spans="2:11" s="107" customFormat="1" ht="15" customHeight="1">
      <c r="B34" s="115" t="s">
        <v>2722</v>
      </c>
      <c r="C34" s="112">
        <v>4298</v>
      </c>
      <c r="D34" s="113">
        <v>1.476924685900419</v>
      </c>
      <c r="E34" s="114">
        <v>6.4101907864122847</v>
      </c>
      <c r="F34" s="112">
        <v>890</v>
      </c>
      <c r="G34" s="113">
        <v>0.94864044943820225</v>
      </c>
      <c r="H34" s="114">
        <v>5.4550561797752808</v>
      </c>
      <c r="I34" s="133">
        <v>3.8292134831460674</v>
      </c>
      <c r="J34" s="133">
        <v>0.5568856322488398</v>
      </c>
      <c r="K34" s="133">
        <v>0.17509161687063513</v>
      </c>
    </row>
    <row r="35" spans="2:11" s="107" customFormat="1" ht="18" customHeight="1">
      <c r="B35" s="111" t="s">
        <v>210</v>
      </c>
      <c r="C35" s="108">
        <v>123328</v>
      </c>
      <c r="D35" s="109">
        <v>1.4189290704462898</v>
      </c>
      <c r="E35" s="110">
        <v>7.8257816554229374</v>
      </c>
      <c r="F35" s="108">
        <v>52462</v>
      </c>
      <c r="G35" s="109">
        <v>1.1409250352636195</v>
      </c>
      <c r="H35" s="110">
        <v>9.9163203842781442</v>
      </c>
      <c r="I35" s="132">
        <v>1.3508062978918074</v>
      </c>
      <c r="J35" s="132">
        <v>0.24366547020193599</v>
      </c>
      <c r="K35" s="132">
        <v>-0.21081798972224183</v>
      </c>
    </row>
  </sheetData>
  <mergeCells count="6">
    <mergeCell ref="F2:H3"/>
    <mergeCell ref="E5:I7"/>
    <mergeCell ref="B13:B14"/>
    <mergeCell ref="C13:E13"/>
    <mergeCell ref="F13:H13"/>
    <mergeCell ref="I13:K13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5"/>
  <sheetViews>
    <sheetView workbookViewId="0"/>
  </sheetViews>
  <sheetFormatPr defaultColWidth="8.85546875" defaultRowHeight="12.75"/>
  <cols>
    <col min="1" max="1" width="0.85546875" style="106" customWidth="1"/>
    <col min="2" max="2" width="80.28515625" style="106" bestFit="1" customWidth="1"/>
    <col min="3" max="3" width="7" style="106" customWidth="1"/>
    <col min="4" max="10" width="11.140625" style="106" customWidth="1"/>
    <col min="11" max="16384" width="8.85546875" style="106"/>
  </cols>
  <sheetData>
    <row r="1" spans="2:10" s="107" customFormat="1" ht="17.25" customHeight="1" thickBot="1"/>
    <row r="2" spans="2:10" s="107" customFormat="1" ht="18.75" customHeight="1" thickBot="1">
      <c r="B2" s="280" t="s">
        <v>0</v>
      </c>
      <c r="C2" s="280"/>
    </row>
    <row r="3" spans="2:10" s="107" customFormat="1" ht="22.5" customHeight="1"/>
    <row r="4" spans="2:10" s="107" customFormat="1" ht="14.25" customHeight="1" thickBot="1">
      <c r="B4" s="289" t="s">
        <v>3047</v>
      </c>
      <c r="C4" s="289"/>
      <c r="D4" s="289"/>
    </row>
    <row r="5" spans="2:10" s="107" customFormat="1" ht="11.25" customHeight="1" thickBot="1">
      <c r="B5" s="289"/>
      <c r="C5" s="289"/>
      <c r="D5" s="289"/>
    </row>
    <row r="6" spans="2:10" s="107" customFormat="1" ht="3.75" customHeight="1"/>
    <row r="7" spans="2:10" s="107" customFormat="1" ht="6" customHeight="1"/>
    <row r="8" spans="2:10" s="107" customFormat="1" ht="3" customHeight="1">
      <c r="B8" s="286" t="s">
        <v>1015</v>
      </c>
    </row>
    <row r="9" spans="2:10" s="107" customFormat="1" ht="12" customHeight="1">
      <c r="B9" s="286"/>
      <c r="D9" s="286" t="s">
        <v>3046</v>
      </c>
      <c r="E9" s="286"/>
    </row>
    <row r="10" spans="2:10" s="107" customFormat="1" ht="3.75" customHeight="1">
      <c r="D10" s="286"/>
      <c r="E10" s="286"/>
    </row>
    <row r="11" spans="2:10" s="107" customFormat="1" ht="2.25" customHeight="1"/>
    <row r="12" spans="2:10" s="107" customFormat="1" ht="15" customHeight="1">
      <c r="B12" s="120" t="s">
        <v>3041</v>
      </c>
    </row>
    <row r="13" spans="2:10" s="107" customFormat="1" ht="9.75" customHeight="1"/>
    <row r="14" spans="2:10" s="107" customFormat="1" ht="14.25" customHeight="1">
      <c r="B14" s="290" t="s">
        <v>3045</v>
      </c>
      <c r="C14" s="292" t="s">
        <v>1560</v>
      </c>
      <c r="D14" s="293" t="s">
        <v>3044</v>
      </c>
      <c r="E14" s="291" t="s">
        <v>3040</v>
      </c>
      <c r="F14" s="291"/>
      <c r="G14" s="291" t="s">
        <v>3039</v>
      </c>
      <c r="H14" s="291"/>
      <c r="I14" s="291" t="s">
        <v>3038</v>
      </c>
      <c r="J14" s="291"/>
    </row>
    <row r="15" spans="2:10" s="107" customFormat="1" ht="18" customHeight="1">
      <c r="B15" s="290"/>
      <c r="C15" s="292"/>
      <c r="D15" s="293"/>
      <c r="E15" s="134" t="s">
        <v>3037</v>
      </c>
      <c r="F15" s="134" t="s">
        <v>2990</v>
      </c>
      <c r="G15" s="134" t="s">
        <v>3037</v>
      </c>
      <c r="H15" s="134" t="s">
        <v>2990</v>
      </c>
      <c r="I15" s="134" t="s">
        <v>3037</v>
      </c>
      <c r="J15" s="134" t="s">
        <v>2990</v>
      </c>
    </row>
    <row r="16" spans="2:10" s="107" customFormat="1" ht="14.25" customHeight="1">
      <c r="B16" s="115" t="s">
        <v>2730</v>
      </c>
      <c r="C16" s="124" t="s">
        <v>914</v>
      </c>
      <c r="D16" s="113">
        <v>0.87140000000000006</v>
      </c>
      <c r="E16" s="112">
        <v>6079</v>
      </c>
      <c r="F16" s="114">
        <v>14.339200526402369</v>
      </c>
      <c r="G16" s="112">
        <v>569</v>
      </c>
      <c r="H16" s="114">
        <v>19.36555360281195</v>
      </c>
      <c r="I16" s="133">
        <v>9.6836555360281196</v>
      </c>
      <c r="J16" s="133">
        <v>-0.25955122066222452</v>
      </c>
    </row>
    <row r="17" spans="2:10" s="107" customFormat="1" ht="14.25" customHeight="1">
      <c r="B17" s="115" t="s">
        <v>2731</v>
      </c>
      <c r="C17" s="124" t="s">
        <v>907</v>
      </c>
      <c r="D17" s="113">
        <v>1.9877999999999998</v>
      </c>
      <c r="E17" s="112">
        <v>5772</v>
      </c>
      <c r="F17" s="114">
        <v>6.4398821898821899</v>
      </c>
      <c r="G17" s="112">
        <v>1155</v>
      </c>
      <c r="H17" s="114">
        <v>9.5532467532467535</v>
      </c>
      <c r="I17" s="133">
        <v>3.9974025974025973</v>
      </c>
      <c r="J17" s="133">
        <v>-0.32589596435436569</v>
      </c>
    </row>
    <row r="18" spans="2:10" s="107" customFormat="1" ht="14.25" customHeight="1">
      <c r="B18" s="115" t="s">
        <v>2732</v>
      </c>
      <c r="C18" s="124" t="s">
        <v>914</v>
      </c>
      <c r="D18" s="113">
        <v>1.0908</v>
      </c>
      <c r="E18" s="112">
        <v>3302</v>
      </c>
      <c r="F18" s="114">
        <v>3.8413082980012114</v>
      </c>
      <c r="G18" s="112">
        <v>291</v>
      </c>
      <c r="H18" s="114">
        <v>4.3608247422680408</v>
      </c>
      <c r="I18" s="133">
        <v>10.347079037800688</v>
      </c>
      <c r="J18" s="133">
        <v>-0.11913261251508855</v>
      </c>
    </row>
    <row r="19" spans="2:10" s="107" customFormat="1" ht="14.25" customHeight="1">
      <c r="B19" s="115" t="s">
        <v>2733</v>
      </c>
      <c r="C19" s="124" t="s">
        <v>914</v>
      </c>
      <c r="D19" s="113">
        <v>0.93219999999999992</v>
      </c>
      <c r="E19" s="112">
        <v>2805</v>
      </c>
      <c r="F19" s="114">
        <v>22.494117647058822</v>
      </c>
      <c r="G19" s="112">
        <v>586</v>
      </c>
      <c r="H19" s="114">
        <v>26.97952218430034</v>
      </c>
      <c r="I19" s="133">
        <v>3.7866894197952217</v>
      </c>
      <c r="J19" s="133">
        <v>-0.16625218588384122</v>
      </c>
    </row>
    <row r="20" spans="2:10" s="107" customFormat="1" ht="14.25" customHeight="1">
      <c r="B20" s="115" t="s">
        <v>2734</v>
      </c>
      <c r="C20" s="124" t="s">
        <v>907</v>
      </c>
      <c r="D20" s="113">
        <v>0.80530000000000002</v>
      </c>
      <c r="E20" s="112">
        <v>2656</v>
      </c>
      <c r="F20" s="114">
        <v>2.7334337349397591</v>
      </c>
      <c r="G20" s="112">
        <v>587</v>
      </c>
      <c r="H20" s="114">
        <v>3.5996592844974447</v>
      </c>
      <c r="I20" s="133">
        <v>3.524701873935264</v>
      </c>
      <c r="J20" s="133">
        <v>-0.24064098324200731</v>
      </c>
    </row>
    <row r="21" spans="2:10" s="107" customFormat="1" ht="14.25" customHeight="1">
      <c r="B21" s="115" t="s">
        <v>2735</v>
      </c>
      <c r="C21" s="124" t="s">
        <v>907</v>
      </c>
      <c r="D21" s="113">
        <v>0.85740000000000005</v>
      </c>
      <c r="E21" s="112">
        <v>2488</v>
      </c>
      <c r="F21" s="114">
        <v>1.64991961414791</v>
      </c>
      <c r="G21" s="112">
        <v>569</v>
      </c>
      <c r="H21" s="114">
        <v>2.4903339191564147</v>
      </c>
      <c r="I21" s="133">
        <v>3.3725834797891037</v>
      </c>
      <c r="J21" s="133">
        <v>-0.33747052896954072</v>
      </c>
    </row>
    <row r="22" spans="2:10" s="107" customFormat="1" ht="14.25" customHeight="1">
      <c r="B22" s="115" t="s">
        <v>2736</v>
      </c>
      <c r="C22" s="124" t="s">
        <v>914</v>
      </c>
      <c r="D22" s="113">
        <v>0.3911</v>
      </c>
      <c r="E22" s="112">
        <v>2192</v>
      </c>
      <c r="F22" s="114">
        <v>3.6824817518248176</v>
      </c>
      <c r="G22" s="112">
        <v>1364</v>
      </c>
      <c r="H22" s="114">
        <v>3.4699413489736068</v>
      </c>
      <c r="I22" s="133">
        <v>0.60703812316715544</v>
      </c>
      <c r="J22" s="133">
        <v>6.1251871854859821E-2</v>
      </c>
    </row>
    <row r="23" spans="2:10" s="107" customFormat="1" ht="14.25" customHeight="1">
      <c r="B23" s="115" t="s">
        <v>2737</v>
      </c>
      <c r="C23" s="124" t="s">
        <v>907</v>
      </c>
      <c r="D23" s="113">
        <v>1.2775000000000001</v>
      </c>
      <c r="E23" s="112">
        <v>2156</v>
      </c>
      <c r="F23" s="114">
        <v>1.7708719851576995</v>
      </c>
      <c r="G23" s="112">
        <v>669</v>
      </c>
      <c r="H23" s="114">
        <v>1.7234678624813153</v>
      </c>
      <c r="I23" s="133">
        <v>2.2227204783258596</v>
      </c>
      <c r="J23" s="133">
        <v>2.7505080720295755E-2</v>
      </c>
    </row>
    <row r="24" spans="2:10" s="107" customFormat="1" ht="14.25" customHeight="1">
      <c r="B24" s="115" t="s">
        <v>2738</v>
      </c>
      <c r="C24" s="124" t="s">
        <v>907</v>
      </c>
      <c r="D24" s="113">
        <v>1.6388</v>
      </c>
      <c r="E24" s="112">
        <v>2063</v>
      </c>
      <c r="F24" s="114">
        <v>3.9796412990790113</v>
      </c>
      <c r="G24" s="112">
        <v>155</v>
      </c>
      <c r="H24" s="114">
        <v>2.8645161290322583</v>
      </c>
      <c r="I24" s="133">
        <v>12.30967741935484</v>
      </c>
      <c r="J24" s="133">
        <v>0.38928919224605113</v>
      </c>
    </row>
    <row r="25" spans="2:10" s="107" customFormat="1" ht="14.25" customHeight="1">
      <c r="B25" s="115" t="s">
        <v>2739</v>
      </c>
      <c r="C25" s="124" t="s">
        <v>914</v>
      </c>
      <c r="D25" s="113">
        <v>0.15640000000000001</v>
      </c>
      <c r="E25" s="112">
        <v>2056</v>
      </c>
      <c r="F25" s="114">
        <v>3.2718871595330739</v>
      </c>
      <c r="G25" s="112">
        <v>1382</v>
      </c>
      <c r="H25" s="114">
        <v>2.9717800289435599</v>
      </c>
      <c r="I25" s="133">
        <v>0.48769898697539799</v>
      </c>
      <c r="J25" s="133">
        <v>0.10098564754680019</v>
      </c>
    </row>
    <row r="26" spans="2:10" s="107" customFormat="1" ht="14.25" customHeight="1">
      <c r="B26" s="115" t="s">
        <v>2740</v>
      </c>
      <c r="C26" s="124" t="s">
        <v>914</v>
      </c>
      <c r="D26" s="113">
        <v>0.47590000000000005</v>
      </c>
      <c r="E26" s="112">
        <v>2028</v>
      </c>
      <c r="F26" s="114">
        <v>5.1829388560157792</v>
      </c>
      <c r="G26" s="112">
        <v>338</v>
      </c>
      <c r="H26" s="114">
        <v>9.3402366863905328</v>
      </c>
      <c r="I26" s="133">
        <v>5</v>
      </c>
      <c r="J26" s="133">
        <v>-0.44509555485165242</v>
      </c>
    </row>
    <row r="27" spans="2:10" s="107" customFormat="1" ht="14.25" customHeight="1">
      <c r="B27" s="115" t="s">
        <v>2741</v>
      </c>
      <c r="C27" s="124" t="s">
        <v>907</v>
      </c>
      <c r="D27" s="113">
        <v>0.92230000000000012</v>
      </c>
      <c r="E27" s="112">
        <v>1936</v>
      </c>
      <c r="F27" s="114">
        <v>4.0077479338842972</v>
      </c>
      <c r="G27" s="112">
        <v>517</v>
      </c>
      <c r="H27" s="114">
        <v>3.3849129593810443</v>
      </c>
      <c r="I27" s="133">
        <v>2.7446808510638299</v>
      </c>
      <c r="J27" s="133">
        <v>0.18400324675324672</v>
      </c>
    </row>
    <row r="28" spans="2:10" s="107" customFormat="1" ht="14.25" customHeight="1">
      <c r="B28" s="115" t="s">
        <v>2742</v>
      </c>
      <c r="C28" s="124" t="s">
        <v>907</v>
      </c>
      <c r="D28" s="113">
        <v>1.913</v>
      </c>
      <c r="E28" s="112">
        <v>1842</v>
      </c>
      <c r="F28" s="114">
        <v>4.7502714440825189</v>
      </c>
      <c r="G28" s="112">
        <v>109</v>
      </c>
      <c r="H28" s="114">
        <v>4.1467889908256881</v>
      </c>
      <c r="I28" s="133">
        <v>15.899082568807339</v>
      </c>
      <c r="J28" s="133">
        <v>0.14553006063051893</v>
      </c>
    </row>
    <row r="29" spans="2:10" s="107" customFormat="1" ht="14.25" customHeight="1">
      <c r="B29" s="115" t="s">
        <v>2743</v>
      </c>
      <c r="C29" s="124" t="s">
        <v>907</v>
      </c>
      <c r="D29" s="113">
        <v>1.2450000000000001</v>
      </c>
      <c r="E29" s="112">
        <v>1646</v>
      </c>
      <c r="F29" s="114">
        <v>2.4143377885783717</v>
      </c>
      <c r="G29" s="112">
        <v>785</v>
      </c>
      <c r="H29" s="114">
        <v>1.6968152866242039</v>
      </c>
      <c r="I29" s="133">
        <v>1.0968152866242038</v>
      </c>
      <c r="J29" s="133">
        <v>0.42286423726277905</v>
      </c>
    </row>
    <row r="30" spans="2:10" s="107" customFormat="1" ht="14.25" customHeight="1">
      <c r="B30" s="115" t="s">
        <v>2744</v>
      </c>
      <c r="C30" s="124" t="s">
        <v>907</v>
      </c>
      <c r="D30" s="113">
        <v>1.9524999999999999</v>
      </c>
      <c r="E30" s="112">
        <v>1315</v>
      </c>
      <c r="F30" s="114">
        <v>9.7171102661596951</v>
      </c>
      <c r="G30" s="112">
        <v>208</v>
      </c>
      <c r="H30" s="114">
        <v>8.8125</v>
      </c>
      <c r="I30" s="133">
        <v>5.322115384615385</v>
      </c>
      <c r="J30" s="133">
        <v>0.10265081034436256</v>
      </c>
    </row>
    <row r="31" spans="2:10" s="107" customFormat="1" ht="14.25" customHeight="1">
      <c r="B31" s="115" t="s">
        <v>2745</v>
      </c>
      <c r="C31" s="124" t="s">
        <v>914</v>
      </c>
      <c r="D31" s="113">
        <v>1.0490000000000002</v>
      </c>
      <c r="E31" s="112">
        <v>1300</v>
      </c>
      <c r="F31" s="114">
        <v>13.506153846153847</v>
      </c>
      <c r="G31" s="112">
        <v>766</v>
      </c>
      <c r="H31" s="114">
        <v>10.317232375979112</v>
      </c>
      <c r="I31" s="133">
        <v>0.69712793733681466</v>
      </c>
      <c r="J31" s="133">
        <v>0.30908690954749429</v>
      </c>
    </row>
    <row r="32" spans="2:10" s="107" customFormat="1" ht="14.25" customHeight="1">
      <c r="B32" s="115" t="s">
        <v>2746</v>
      </c>
      <c r="C32" s="124" t="s">
        <v>914</v>
      </c>
      <c r="D32" s="113">
        <v>0.58340000000000003</v>
      </c>
      <c r="E32" s="112">
        <v>1297</v>
      </c>
      <c r="F32" s="114">
        <v>13.585196607555899</v>
      </c>
      <c r="G32" s="112">
        <v>347</v>
      </c>
      <c r="H32" s="114">
        <v>14.610951008645532</v>
      </c>
      <c r="I32" s="133">
        <v>2.7377521613832854</v>
      </c>
      <c r="J32" s="133">
        <v>-7.020449254005974E-2</v>
      </c>
    </row>
    <row r="33" spans="2:10" s="107" customFormat="1" ht="14.25" customHeight="1">
      <c r="B33" s="115" t="s">
        <v>2747</v>
      </c>
      <c r="C33" s="124" t="s">
        <v>914</v>
      </c>
      <c r="D33" s="113">
        <v>1.0529999999999999</v>
      </c>
      <c r="E33" s="112">
        <v>1283</v>
      </c>
      <c r="F33" s="114">
        <v>3.5253312548713951</v>
      </c>
      <c r="G33" s="112">
        <v>246</v>
      </c>
      <c r="H33" s="114">
        <v>3.089430894308943</v>
      </c>
      <c r="I33" s="133">
        <v>4.2154471544715451</v>
      </c>
      <c r="J33" s="133">
        <v>0.1410940640767937</v>
      </c>
    </row>
    <row r="34" spans="2:10" s="107" customFormat="1" ht="14.25" customHeight="1">
      <c r="B34" s="115" t="s">
        <v>2748</v>
      </c>
      <c r="C34" s="124" t="s">
        <v>907</v>
      </c>
      <c r="D34" s="113">
        <v>2.0814000000000004</v>
      </c>
      <c r="E34" s="112">
        <v>1166</v>
      </c>
      <c r="F34" s="114">
        <v>3.3885077186963981</v>
      </c>
      <c r="G34" s="112">
        <v>195</v>
      </c>
      <c r="H34" s="114">
        <v>4.0512820512820511</v>
      </c>
      <c r="I34" s="133">
        <v>4.9794871794871796</v>
      </c>
      <c r="J34" s="133">
        <v>-0.16359619601797765</v>
      </c>
    </row>
    <row r="35" spans="2:10" s="107" customFormat="1" ht="14.25" customHeight="1">
      <c r="B35" s="115" t="s">
        <v>2749</v>
      </c>
      <c r="C35" s="124" t="s">
        <v>907</v>
      </c>
      <c r="D35" s="113">
        <v>1.5953000000000002</v>
      </c>
      <c r="E35" s="112">
        <v>1154</v>
      </c>
      <c r="F35" s="114">
        <v>2.7842287694974002</v>
      </c>
      <c r="G35" s="112">
        <v>242</v>
      </c>
      <c r="H35" s="114">
        <v>2.115702479338843</v>
      </c>
      <c r="I35" s="133">
        <v>3.7685950413223139</v>
      </c>
      <c r="J35" s="133">
        <v>0.31598312933275552</v>
      </c>
    </row>
    <row r="36" spans="2:10" s="107" customFormat="1" ht="14.25" customHeight="1">
      <c r="B36" s="115" t="s">
        <v>2750</v>
      </c>
      <c r="C36" s="124" t="s">
        <v>907</v>
      </c>
      <c r="D36" s="113">
        <v>1.4401000000000002</v>
      </c>
      <c r="E36" s="112">
        <v>1137</v>
      </c>
      <c r="F36" s="114">
        <v>4.0211081794195254</v>
      </c>
      <c r="G36" s="112">
        <v>173</v>
      </c>
      <c r="H36" s="114">
        <v>3.9421965317919074</v>
      </c>
      <c r="I36" s="133">
        <v>5.5722543352601157</v>
      </c>
      <c r="J36" s="133">
        <v>2.0017177477386953E-2</v>
      </c>
    </row>
    <row r="37" spans="2:10" s="107" customFormat="1" ht="14.25" customHeight="1">
      <c r="B37" s="115" t="s">
        <v>2751</v>
      </c>
      <c r="C37" s="124" t="s">
        <v>907</v>
      </c>
      <c r="D37" s="113">
        <v>8.290300000000002</v>
      </c>
      <c r="E37" s="112">
        <v>1130</v>
      </c>
      <c r="F37" s="114">
        <v>13.001769911504425</v>
      </c>
      <c r="G37" s="112">
        <v>46</v>
      </c>
      <c r="H37" s="114">
        <v>16.804347826086957</v>
      </c>
      <c r="I37" s="133">
        <v>23.565217391304348</v>
      </c>
      <c r="J37" s="133">
        <v>-0.22628536102302257</v>
      </c>
    </row>
    <row r="38" spans="2:10" s="107" customFormat="1" ht="14.25" customHeight="1">
      <c r="B38" s="115" t="s">
        <v>2752</v>
      </c>
      <c r="C38" s="124" t="s">
        <v>907</v>
      </c>
      <c r="D38" s="113">
        <v>0.65650000000000008</v>
      </c>
      <c r="E38" s="112">
        <v>1112</v>
      </c>
      <c r="F38" s="114">
        <v>5.5476618705035969</v>
      </c>
      <c r="G38" s="112">
        <v>706</v>
      </c>
      <c r="H38" s="114">
        <v>4.6983002832861187</v>
      </c>
      <c r="I38" s="133">
        <v>0.57507082152974509</v>
      </c>
      <c r="J38" s="133">
        <v>0.18078060915753383</v>
      </c>
    </row>
    <row r="39" spans="2:10" s="107" customFormat="1" ht="14.25" customHeight="1">
      <c r="B39" s="115" t="s">
        <v>2753</v>
      </c>
      <c r="C39" s="124" t="s">
        <v>907</v>
      </c>
      <c r="D39" s="113">
        <v>3.0350000000000001</v>
      </c>
      <c r="E39" s="112">
        <v>1108</v>
      </c>
      <c r="F39" s="114">
        <v>9.8240072202166058</v>
      </c>
      <c r="G39" s="112">
        <v>149</v>
      </c>
      <c r="H39" s="114">
        <v>11.697986577181208</v>
      </c>
      <c r="I39" s="133">
        <v>6.4362416107382554</v>
      </c>
      <c r="J39" s="133">
        <v>-0.16019674365331366</v>
      </c>
    </row>
    <row r="40" spans="2:10" s="107" customFormat="1" ht="14.25" customHeight="1">
      <c r="B40" s="115" t="s">
        <v>2754</v>
      </c>
      <c r="C40" s="124" t="s">
        <v>907</v>
      </c>
      <c r="D40" s="113">
        <v>1.0282</v>
      </c>
      <c r="E40" s="112">
        <v>1020</v>
      </c>
      <c r="F40" s="114">
        <v>2.9676470588235295</v>
      </c>
      <c r="G40" s="112">
        <v>340</v>
      </c>
      <c r="H40" s="114">
        <v>2.914705882352941</v>
      </c>
      <c r="I40" s="133">
        <v>2</v>
      </c>
      <c r="J40" s="133">
        <v>1.8163471241170622E-2</v>
      </c>
    </row>
    <row r="41" spans="2:10" s="107" customFormat="1" ht="14.25" customHeight="1">
      <c r="B41" s="115" t="s">
        <v>2755</v>
      </c>
      <c r="C41" s="124" t="s">
        <v>907</v>
      </c>
      <c r="D41" s="113">
        <v>1.1173999999999999</v>
      </c>
      <c r="E41" s="112">
        <v>986</v>
      </c>
      <c r="F41" s="114">
        <v>6.0365111561866129</v>
      </c>
      <c r="G41" s="112">
        <v>139</v>
      </c>
      <c r="H41" s="114">
        <v>7.4604316546762588</v>
      </c>
      <c r="I41" s="133">
        <v>6.0935251798561154</v>
      </c>
      <c r="J41" s="133">
        <v>-0.19086301763747424</v>
      </c>
    </row>
    <row r="42" spans="2:10" s="107" customFormat="1" ht="14.25" customHeight="1">
      <c r="B42" s="115" t="s">
        <v>2756</v>
      </c>
      <c r="C42" s="124" t="s">
        <v>907</v>
      </c>
      <c r="D42" s="113">
        <v>1.5707</v>
      </c>
      <c r="E42" s="112">
        <v>969</v>
      </c>
      <c r="F42" s="114">
        <v>3.460268317853457</v>
      </c>
      <c r="G42" s="112">
        <v>88</v>
      </c>
      <c r="H42" s="114">
        <v>5.8977272727272725</v>
      </c>
      <c r="I42" s="133">
        <v>10.011363636363637</v>
      </c>
      <c r="J42" s="133">
        <v>-0.41328783820596487</v>
      </c>
    </row>
    <row r="43" spans="2:10" s="107" customFormat="1" ht="14.25" customHeight="1">
      <c r="B43" s="115" t="s">
        <v>2757</v>
      </c>
      <c r="C43" s="124" t="s">
        <v>907</v>
      </c>
      <c r="D43" s="113">
        <v>0.86180000000000001</v>
      </c>
      <c r="E43" s="112">
        <v>956</v>
      </c>
      <c r="F43" s="114">
        <v>2.4686192468619246</v>
      </c>
      <c r="G43" s="112">
        <v>346</v>
      </c>
      <c r="H43" s="114">
        <v>1.8641618497109826</v>
      </c>
      <c r="I43" s="133">
        <v>1.7630057803468209</v>
      </c>
      <c r="J43" s="133">
        <v>0.32425156498329599</v>
      </c>
    </row>
    <row r="44" spans="2:10" s="107" customFormat="1" ht="14.25" customHeight="1">
      <c r="B44" s="115" t="s">
        <v>2758</v>
      </c>
      <c r="C44" s="124" t="s">
        <v>914</v>
      </c>
      <c r="D44" s="113">
        <v>0.65869999999999995</v>
      </c>
      <c r="E44" s="112">
        <v>938</v>
      </c>
      <c r="F44" s="114">
        <v>15.82409381663113</v>
      </c>
      <c r="G44" s="112">
        <v>366</v>
      </c>
      <c r="H44" s="114">
        <v>25.762295081967213</v>
      </c>
      <c r="I44" s="133">
        <v>1.5628415300546448</v>
      </c>
      <c r="J44" s="133">
        <v>-0.38576536887400642</v>
      </c>
    </row>
    <row r="45" spans="2:10" s="107" customFormat="1" ht="14.25" customHeight="1">
      <c r="B45" s="115" t="s">
        <v>2759</v>
      </c>
      <c r="C45" s="124" t="s">
        <v>914</v>
      </c>
      <c r="D45" s="113">
        <v>1.3647000000000002</v>
      </c>
      <c r="E45" s="112">
        <v>923</v>
      </c>
      <c r="F45" s="114">
        <v>33.088840736728059</v>
      </c>
      <c r="G45" s="112">
        <v>205</v>
      </c>
      <c r="H45" s="114">
        <v>30.878048780487806</v>
      </c>
      <c r="I45" s="133">
        <v>3.5024390243902439</v>
      </c>
      <c r="J45" s="133">
        <v>7.1597527808728592E-2</v>
      </c>
    </row>
    <row r="46" spans="2:10" s="107" customFormat="1" ht="14.25" customHeight="1">
      <c r="B46" s="115" t="s">
        <v>2760</v>
      </c>
      <c r="C46" s="124" t="s">
        <v>914</v>
      </c>
      <c r="D46" s="113">
        <v>0.85409999999999997</v>
      </c>
      <c r="E46" s="112">
        <v>917</v>
      </c>
      <c r="F46" s="114">
        <v>18.6226826608506</v>
      </c>
      <c r="G46" s="112">
        <v>58</v>
      </c>
      <c r="H46" s="114">
        <v>14.5</v>
      </c>
      <c r="I46" s="133">
        <v>14.810344827586206</v>
      </c>
      <c r="J46" s="133">
        <v>0.2843229421276276</v>
      </c>
    </row>
    <row r="47" spans="2:10" s="107" customFormat="1" ht="14.25" customHeight="1">
      <c r="B47" s="115" t="s">
        <v>2761</v>
      </c>
      <c r="C47" s="124" t="s">
        <v>914</v>
      </c>
      <c r="D47" s="113">
        <v>1.3838000000000001</v>
      </c>
      <c r="E47" s="112">
        <v>881</v>
      </c>
      <c r="F47" s="114">
        <v>17.723041997729851</v>
      </c>
      <c r="G47" s="112">
        <v>756</v>
      </c>
      <c r="H47" s="114">
        <v>14.371693121693122</v>
      </c>
      <c r="I47" s="133">
        <v>0.16534391534391535</v>
      </c>
      <c r="J47" s="133">
        <v>0.2331909572281424</v>
      </c>
    </row>
    <row r="48" spans="2:10" s="107" customFormat="1" ht="14.25" customHeight="1">
      <c r="B48" s="115" t="s">
        <v>2762</v>
      </c>
      <c r="C48" s="124" t="s">
        <v>914</v>
      </c>
      <c r="D48" s="113">
        <v>1.3672</v>
      </c>
      <c r="E48" s="112">
        <v>881</v>
      </c>
      <c r="F48" s="114">
        <v>6.3575482406356416</v>
      </c>
      <c r="G48" s="112">
        <v>255</v>
      </c>
      <c r="H48" s="114">
        <v>7.7960784313725489</v>
      </c>
      <c r="I48" s="133">
        <v>2.4549019607843139</v>
      </c>
      <c r="J48" s="133">
        <v>-0.1845197176247039</v>
      </c>
    </row>
    <row r="49" spans="2:10" s="107" customFormat="1" ht="14.25" customHeight="1">
      <c r="B49" s="115" t="s">
        <v>2763</v>
      </c>
      <c r="C49" s="124" t="s">
        <v>907</v>
      </c>
      <c r="D49" s="113">
        <v>0.68190000000000017</v>
      </c>
      <c r="E49" s="112">
        <v>879</v>
      </c>
      <c r="F49" s="114">
        <v>2.0477815699658701</v>
      </c>
      <c r="G49" s="112">
        <v>56</v>
      </c>
      <c r="H49" s="114">
        <v>1.875</v>
      </c>
      <c r="I49" s="133">
        <v>14.696428571428571</v>
      </c>
      <c r="J49" s="133">
        <v>9.2150170648464064E-2</v>
      </c>
    </row>
    <row r="50" spans="2:10" s="107" customFormat="1" ht="14.25" customHeight="1">
      <c r="B50" s="115" t="s">
        <v>2764</v>
      </c>
      <c r="C50" s="124" t="s">
        <v>914</v>
      </c>
      <c r="D50" s="113">
        <v>0.72610000000000008</v>
      </c>
      <c r="E50" s="112">
        <v>862</v>
      </c>
      <c r="F50" s="114">
        <v>14.872389791183295</v>
      </c>
      <c r="G50" s="112">
        <v>1356</v>
      </c>
      <c r="H50" s="114">
        <v>25.780235988200591</v>
      </c>
      <c r="I50" s="133">
        <v>-0.36430678466076694</v>
      </c>
      <c r="J50" s="133">
        <v>-0.42310885757639033</v>
      </c>
    </row>
    <row r="51" spans="2:10" s="107" customFormat="1" ht="14.25" customHeight="1">
      <c r="B51" s="115" t="s">
        <v>2765</v>
      </c>
      <c r="C51" s="124" t="s">
        <v>907</v>
      </c>
      <c r="D51" s="113">
        <v>0.65520000000000012</v>
      </c>
      <c r="E51" s="112">
        <v>840</v>
      </c>
      <c r="F51" s="114">
        <v>3.2726190476190475</v>
      </c>
      <c r="G51" s="112">
        <v>233</v>
      </c>
      <c r="H51" s="114">
        <v>3.1759656652360513</v>
      </c>
      <c r="I51" s="133">
        <v>2.6051502145922747</v>
      </c>
      <c r="J51" s="133">
        <v>3.0432754182754228E-2</v>
      </c>
    </row>
    <row r="52" spans="2:10" s="107" customFormat="1" ht="14.25" customHeight="1">
      <c r="B52" s="115" t="s">
        <v>2766</v>
      </c>
      <c r="C52" s="124" t="s">
        <v>907</v>
      </c>
      <c r="D52" s="113">
        <v>2.9896000000000003</v>
      </c>
      <c r="E52" s="112">
        <v>821</v>
      </c>
      <c r="F52" s="114">
        <v>6.6894031668696714</v>
      </c>
      <c r="G52" s="112">
        <v>226</v>
      </c>
      <c r="H52" s="114">
        <v>6.053097345132743</v>
      </c>
      <c r="I52" s="133">
        <v>2.6327433628318584</v>
      </c>
      <c r="J52" s="133">
        <v>0.10512069862028203</v>
      </c>
    </row>
    <row r="53" spans="2:10" s="107" customFormat="1" ht="14.25" customHeight="1">
      <c r="B53" s="115" t="s">
        <v>2767</v>
      </c>
      <c r="C53" s="124" t="s">
        <v>907</v>
      </c>
      <c r="D53" s="113">
        <v>2.1651000000000002</v>
      </c>
      <c r="E53" s="112">
        <v>808</v>
      </c>
      <c r="F53" s="114">
        <v>3.5816831683168315</v>
      </c>
      <c r="G53" s="112">
        <v>67</v>
      </c>
      <c r="H53" s="114">
        <v>3.1044776119402986</v>
      </c>
      <c r="I53" s="133">
        <v>11.059701492537313</v>
      </c>
      <c r="J53" s="133">
        <v>0.15371525133282551</v>
      </c>
    </row>
    <row r="54" spans="2:10" s="107" customFormat="1" ht="14.25" customHeight="1">
      <c r="B54" s="115" t="s">
        <v>2768</v>
      </c>
      <c r="C54" s="124" t="s">
        <v>914</v>
      </c>
      <c r="D54" s="113">
        <v>1.3381000000000001</v>
      </c>
      <c r="E54" s="112">
        <v>799</v>
      </c>
      <c r="F54" s="114">
        <v>19.006257822277846</v>
      </c>
      <c r="G54" s="112">
        <v>375</v>
      </c>
      <c r="H54" s="114">
        <v>18.783999999999999</v>
      </c>
      <c r="I54" s="133">
        <v>1.1306666666666667</v>
      </c>
      <c r="J54" s="133">
        <v>1.1832294627227782E-2</v>
      </c>
    </row>
    <row r="55" spans="2:10" s="107" customFormat="1" ht="14.25" customHeight="1">
      <c r="B55" s="115" t="s">
        <v>2769</v>
      </c>
      <c r="C55" s="124" t="s">
        <v>907</v>
      </c>
      <c r="D55" s="113">
        <v>0.96520000000000006</v>
      </c>
      <c r="E55" s="112">
        <v>785</v>
      </c>
      <c r="F55" s="114">
        <v>2.2369426751592356</v>
      </c>
      <c r="G55" s="112">
        <v>325</v>
      </c>
      <c r="H55" s="114">
        <v>2.1384615384615384</v>
      </c>
      <c r="I55" s="133">
        <v>1.4153846153846155</v>
      </c>
      <c r="J55" s="133">
        <v>4.6052330110433942E-2</v>
      </c>
    </row>
  </sheetData>
  <mergeCells count="10">
    <mergeCell ref="G14:H14"/>
    <mergeCell ref="I14:J14"/>
    <mergeCell ref="B2:C2"/>
    <mergeCell ref="B4:D5"/>
    <mergeCell ref="B8:B9"/>
    <mergeCell ref="D9:E10"/>
    <mergeCell ref="B14:B15"/>
    <mergeCell ref="C14:C15"/>
    <mergeCell ref="D14:D15"/>
    <mergeCell ref="E14:F14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4"/>
  <sheetViews>
    <sheetView workbookViewId="0"/>
  </sheetViews>
  <sheetFormatPr defaultColWidth="8.85546875" defaultRowHeight="12.75"/>
  <cols>
    <col min="1" max="1" width="0.85546875" style="106" customWidth="1"/>
    <col min="2" max="2" width="0.5703125" style="106" customWidth="1"/>
    <col min="3" max="3" width="78.28515625" style="106" bestFit="1" customWidth="1"/>
    <col min="4" max="4" width="7" style="106" customWidth="1"/>
    <col min="5" max="11" width="10.5703125" style="106" customWidth="1"/>
    <col min="12" max="16384" width="8.85546875" style="106"/>
  </cols>
  <sheetData>
    <row r="1" spans="2:11" s="107" customFormat="1" ht="20.25" customHeight="1" thickBot="1"/>
    <row r="2" spans="2:11" s="107" customFormat="1" ht="18.75" customHeight="1" thickBot="1">
      <c r="F2" s="280" t="s">
        <v>0</v>
      </c>
      <c r="G2" s="280"/>
      <c r="H2" s="280"/>
    </row>
    <row r="3" spans="2:11" s="107" customFormat="1" ht="11.25" customHeight="1"/>
    <row r="4" spans="2:11" s="107" customFormat="1" ht="12.75" customHeight="1" thickBot="1">
      <c r="D4" s="289" t="s">
        <v>3048</v>
      </c>
      <c r="E4" s="289"/>
      <c r="F4" s="289"/>
      <c r="G4" s="289"/>
      <c r="H4" s="289"/>
      <c r="I4" s="289"/>
    </row>
    <row r="5" spans="2:11" s="107" customFormat="1" ht="12.75" customHeight="1" thickBot="1">
      <c r="B5" s="286" t="s">
        <v>213</v>
      </c>
      <c r="D5" s="289"/>
      <c r="E5" s="289"/>
      <c r="F5" s="289"/>
      <c r="G5" s="289"/>
      <c r="H5" s="289"/>
      <c r="I5" s="289"/>
    </row>
    <row r="6" spans="2:11" s="107" customFormat="1" ht="2.25" customHeight="1">
      <c r="B6" s="286"/>
    </row>
    <row r="7" spans="2:11" s="107" customFormat="1" ht="6.75" customHeight="1">
      <c r="B7" s="286" t="s">
        <v>3041</v>
      </c>
    </row>
    <row r="8" spans="2:11" s="107" customFormat="1" ht="8.25" customHeight="1">
      <c r="B8" s="286"/>
      <c r="H8" s="286" t="s">
        <v>3046</v>
      </c>
      <c r="I8" s="286"/>
      <c r="J8" s="286"/>
    </row>
    <row r="9" spans="2:11" s="107" customFormat="1" ht="7.5" customHeight="1">
      <c r="B9" s="286" t="s">
        <v>1015</v>
      </c>
      <c r="H9" s="286"/>
      <c r="I9" s="286"/>
      <c r="J9" s="286"/>
    </row>
    <row r="10" spans="2:11" s="107" customFormat="1" ht="8.25" customHeight="1">
      <c r="B10" s="286"/>
    </row>
    <row r="11" spans="2:11" s="107" customFormat="1" ht="8.25" customHeight="1"/>
    <row r="12" spans="2:11" s="107" customFormat="1" ht="18" customHeight="1">
      <c r="C12" s="290" t="s">
        <v>3045</v>
      </c>
      <c r="D12" s="292" t="s">
        <v>1560</v>
      </c>
      <c r="E12" s="293" t="s">
        <v>3044</v>
      </c>
      <c r="F12" s="291" t="s">
        <v>3040</v>
      </c>
      <c r="G12" s="291"/>
      <c r="H12" s="291" t="s">
        <v>3039</v>
      </c>
      <c r="I12" s="291"/>
      <c r="J12" s="291" t="s">
        <v>3038</v>
      </c>
      <c r="K12" s="291"/>
    </row>
    <row r="13" spans="2:11" s="107" customFormat="1" ht="18.75" customHeight="1">
      <c r="C13" s="290"/>
      <c r="D13" s="292"/>
      <c r="E13" s="293"/>
      <c r="F13" s="134" t="s">
        <v>3037</v>
      </c>
      <c r="G13" s="134" t="s">
        <v>2990</v>
      </c>
      <c r="H13" s="134" t="s">
        <v>3037</v>
      </c>
      <c r="I13" s="134" t="s">
        <v>2990</v>
      </c>
      <c r="J13" s="134" t="s">
        <v>3037</v>
      </c>
      <c r="K13" s="134" t="s">
        <v>2990</v>
      </c>
    </row>
    <row r="14" spans="2:11" s="107" customFormat="1" ht="15" customHeight="1">
      <c r="C14" s="115" t="s">
        <v>3034</v>
      </c>
      <c r="D14" s="124" t="s">
        <v>914</v>
      </c>
      <c r="E14" s="113">
        <v>0.94599999999999984</v>
      </c>
      <c r="F14" s="112">
        <v>295</v>
      </c>
      <c r="G14" s="114">
        <v>21.528813559322035</v>
      </c>
      <c r="H14" s="112">
        <v>2456</v>
      </c>
      <c r="I14" s="114">
        <v>24.839576547231271</v>
      </c>
      <c r="J14" s="133">
        <v>-0.87988599348534202</v>
      </c>
      <c r="K14" s="133">
        <v>-0.13328580628635023</v>
      </c>
    </row>
    <row r="15" spans="2:11" s="107" customFormat="1" ht="15" customHeight="1">
      <c r="C15" s="115" t="s">
        <v>2739</v>
      </c>
      <c r="D15" s="124" t="s">
        <v>914</v>
      </c>
      <c r="E15" s="113">
        <v>0.15640000000000001</v>
      </c>
      <c r="F15" s="112">
        <v>2056</v>
      </c>
      <c r="G15" s="114">
        <v>3.2718871595330739</v>
      </c>
      <c r="H15" s="112">
        <v>1382</v>
      </c>
      <c r="I15" s="114">
        <v>2.9717800289435599</v>
      </c>
      <c r="J15" s="133">
        <v>0.48769898697539799</v>
      </c>
      <c r="K15" s="133">
        <v>0.10098564754680019</v>
      </c>
    </row>
    <row r="16" spans="2:11" s="107" customFormat="1" ht="15" customHeight="1">
      <c r="C16" s="115" t="s">
        <v>2736</v>
      </c>
      <c r="D16" s="124" t="s">
        <v>914</v>
      </c>
      <c r="E16" s="113">
        <v>0.3911</v>
      </c>
      <c r="F16" s="112">
        <v>2192</v>
      </c>
      <c r="G16" s="114">
        <v>3.6824817518248176</v>
      </c>
      <c r="H16" s="112">
        <v>1364</v>
      </c>
      <c r="I16" s="114">
        <v>3.4699413489736068</v>
      </c>
      <c r="J16" s="133">
        <v>0.60703812316715544</v>
      </c>
      <c r="K16" s="133">
        <v>6.1251871854859821E-2</v>
      </c>
    </row>
    <row r="17" spans="3:11" s="107" customFormat="1" ht="15" customHeight="1">
      <c r="C17" s="115" t="s">
        <v>2764</v>
      </c>
      <c r="D17" s="124" t="s">
        <v>914</v>
      </c>
      <c r="E17" s="113">
        <v>0.72610000000000008</v>
      </c>
      <c r="F17" s="112">
        <v>862</v>
      </c>
      <c r="G17" s="114">
        <v>14.872389791183295</v>
      </c>
      <c r="H17" s="112">
        <v>1356</v>
      </c>
      <c r="I17" s="114">
        <v>25.780235988200591</v>
      </c>
      <c r="J17" s="133">
        <v>-0.36430678466076694</v>
      </c>
      <c r="K17" s="133">
        <v>-0.42310885757639033</v>
      </c>
    </row>
    <row r="18" spans="3:11" s="107" customFormat="1" ht="15" customHeight="1">
      <c r="C18" s="115" t="s">
        <v>2731</v>
      </c>
      <c r="D18" s="124" t="s">
        <v>907</v>
      </c>
      <c r="E18" s="113">
        <v>1.9877999999999998</v>
      </c>
      <c r="F18" s="112">
        <v>5772</v>
      </c>
      <c r="G18" s="114">
        <v>6.4398821898821899</v>
      </c>
      <c r="H18" s="112">
        <v>1155</v>
      </c>
      <c r="I18" s="114">
        <v>9.5532467532467535</v>
      </c>
      <c r="J18" s="133">
        <v>3.9974025974025973</v>
      </c>
      <c r="K18" s="133">
        <v>-0.32589596435436569</v>
      </c>
    </row>
    <row r="19" spans="3:11" s="107" customFormat="1" ht="15" customHeight="1">
      <c r="C19" s="115" t="s">
        <v>3033</v>
      </c>
      <c r="D19" s="124" t="s">
        <v>907</v>
      </c>
      <c r="E19" s="113">
        <v>0.50900000000000001</v>
      </c>
      <c r="F19" s="112">
        <v>95</v>
      </c>
      <c r="G19" s="114">
        <v>2.6736842105263157</v>
      </c>
      <c r="H19" s="112"/>
      <c r="I19" s="114"/>
      <c r="J19" s="133"/>
      <c r="K19" s="133"/>
    </row>
    <row r="20" spans="3:11" s="107" customFormat="1" ht="15" customHeight="1">
      <c r="C20" s="115" t="s">
        <v>3033</v>
      </c>
      <c r="D20" s="124" t="s">
        <v>914</v>
      </c>
      <c r="E20" s="113">
        <v>0.50900000000000001</v>
      </c>
      <c r="F20" s="112">
        <v>251</v>
      </c>
      <c r="G20" s="114">
        <v>12.47011952191235</v>
      </c>
      <c r="H20" s="112">
        <v>918</v>
      </c>
      <c r="I20" s="114">
        <v>12.311546840958606</v>
      </c>
      <c r="J20" s="133">
        <v>-0.7265795206971678</v>
      </c>
      <c r="K20" s="133">
        <v>1.2879996559506052E-2</v>
      </c>
    </row>
    <row r="21" spans="3:11" s="107" customFormat="1" ht="15" customHeight="1">
      <c r="C21" s="115" t="s">
        <v>2743</v>
      </c>
      <c r="D21" s="124" t="s">
        <v>907</v>
      </c>
      <c r="E21" s="113">
        <v>1.2450000000000001</v>
      </c>
      <c r="F21" s="112">
        <v>1646</v>
      </c>
      <c r="G21" s="114">
        <v>2.4143377885783717</v>
      </c>
      <c r="H21" s="112">
        <v>785</v>
      </c>
      <c r="I21" s="114">
        <v>1.6968152866242039</v>
      </c>
      <c r="J21" s="133">
        <v>1.0968152866242038</v>
      </c>
      <c r="K21" s="133">
        <v>0.42286423726277905</v>
      </c>
    </row>
    <row r="22" spans="3:11" s="107" customFormat="1" ht="15" customHeight="1">
      <c r="C22" s="115" t="s">
        <v>2745</v>
      </c>
      <c r="D22" s="124" t="s">
        <v>914</v>
      </c>
      <c r="E22" s="113">
        <v>1.0490000000000002</v>
      </c>
      <c r="F22" s="112">
        <v>1300</v>
      </c>
      <c r="G22" s="114">
        <v>13.506153846153847</v>
      </c>
      <c r="H22" s="112">
        <v>766</v>
      </c>
      <c r="I22" s="114">
        <v>10.317232375979112</v>
      </c>
      <c r="J22" s="133">
        <v>0.69712793733681466</v>
      </c>
      <c r="K22" s="133">
        <v>0.30908690954749429</v>
      </c>
    </row>
    <row r="23" spans="3:11" s="107" customFormat="1" ht="15" customHeight="1">
      <c r="C23" s="115" t="s">
        <v>2761</v>
      </c>
      <c r="D23" s="124" t="s">
        <v>914</v>
      </c>
      <c r="E23" s="113">
        <v>1.3838000000000001</v>
      </c>
      <c r="F23" s="112">
        <v>881</v>
      </c>
      <c r="G23" s="114">
        <v>17.723041997729851</v>
      </c>
      <c r="H23" s="112">
        <v>756</v>
      </c>
      <c r="I23" s="114">
        <v>14.371693121693122</v>
      </c>
      <c r="J23" s="133">
        <v>0.16534391534391535</v>
      </c>
      <c r="K23" s="133">
        <v>0.2331909572281424</v>
      </c>
    </row>
    <row r="24" spans="3:11" s="107" customFormat="1" ht="15" customHeight="1">
      <c r="C24" s="115" t="s">
        <v>2752</v>
      </c>
      <c r="D24" s="124" t="s">
        <v>907</v>
      </c>
      <c r="E24" s="113">
        <v>0.65650000000000008</v>
      </c>
      <c r="F24" s="112">
        <v>1112</v>
      </c>
      <c r="G24" s="114">
        <v>5.5476618705035969</v>
      </c>
      <c r="H24" s="112">
        <v>706</v>
      </c>
      <c r="I24" s="114">
        <v>4.6983002832861187</v>
      </c>
      <c r="J24" s="133">
        <v>0.57507082152974509</v>
      </c>
      <c r="K24" s="133">
        <v>0.18078060915753383</v>
      </c>
    </row>
    <row r="25" spans="3:11" s="107" customFormat="1" ht="15" customHeight="1">
      <c r="C25" s="115" t="s">
        <v>2737</v>
      </c>
      <c r="D25" s="124" t="s">
        <v>907</v>
      </c>
      <c r="E25" s="113">
        <v>1.2775000000000001</v>
      </c>
      <c r="F25" s="112">
        <v>2156</v>
      </c>
      <c r="G25" s="114">
        <v>1.7708719851576995</v>
      </c>
      <c r="H25" s="112">
        <v>669</v>
      </c>
      <c r="I25" s="114">
        <v>1.7234678624813153</v>
      </c>
      <c r="J25" s="133">
        <v>2.2227204783258596</v>
      </c>
      <c r="K25" s="133">
        <v>2.7505080720295755E-2</v>
      </c>
    </row>
    <row r="26" spans="3:11" s="107" customFormat="1" ht="15" customHeight="1">
      <c r="C26" s="115" t="s">
        <v>3032</v>
      </c>
      <c r="D26" s="124" t="s">
        <v>914</v>
      </c>
      <c r="E26" s="113">
        <v>0.79700000000000004</v>
      </c>
      <c r="F26" s="112">
        <v>624</v>
      </c>
      <c r="G26" s="114">
        <v>8.7019230769230766</v>
      </c>
      <c r="H26" s="112">
        <v>611</v>
      </c>
      <c r="I26" s="114">
        <v>18.677577741407529</v>
      </c>
      <c r="J26" s="133">
        <v>2.1276595744680851E-2</v>
      </c>
      <c r="K26" s="133">
        <v>-0.53409787942516651</v>
      </c>
    </row>
    <row r="27" spans="3:11" s="107" customFormat="1" ht="15" customHeight="1">
      <c r="C27" s="115" t="s">
        <v>2734</v>
      </c>
      <c r="D27" s="124" t="s">
        <v>907</v>
      </c>
      <c r="E27" s="113">
        <v>0.80530000000000002</v>
      </c>
      <c r="F27" s="112">
        <v>2656</v>
      </c>
      <c r="G27" s="114">
        <v>2.7334337349397591</v>
      </c>
      <c r="H27" s="112">
        <v>587</v>
      </c>
      <c r="I27" s="114">
        <v>3.5996592844974447</v>
      </c>
      <c r="J27" s="133">
        <v>3.524701873935264</v>
      </c>
      <c r="K27" s="133">
        <v>-0.24064098324200731</v>
      </c>
    </row>
    <row r="28" spans="3:11" s="107" customFormat="1" ht="15" customHeight="1">
      <c r="C28" s="115" t="s">
        <v>2733</v>
      </c>
      <c r="D28" s="124" t="s">
        <v>914</v>
      </c>
      <c r="E28" s="113">
        <v>0.93219999999999992</v>
      </c>
      <c r="F28" s="112">
        <v>2805</v>
      </c>
      <c r="G28" s="114">
        <v>22.494117647058822</v>
      </c>
      <c r="H28" s="112">
        <v>586</v>
      </c>
      <c r="I28" s="114">
        <v>26.97952218430034</v>
      </c>
      <c r="J28" s="133">
        <v>3.7866894197952217</v>
      </c>
      <c r="K28" s="133">
        <v>-0.16625218588384122</v>
      </c>
    </row>
    <row r="29" spans="3:11" s="107" customFormat="1" ht="15" customHeight="1">
      <c r="C29" s="115" t="s">
        <v>3031</v>
      </c>
      <c r="D29" s="124" t="s">
        <v>914</v>
      </c>
      <c r="E29" s="113">
        <v>0.49430000000000013</v>
      </c>
      <c r="F29" s="112">
        <v>135</v>
      </c>
      <c r="G29" s="114">
        <v>16.614814814814814</v>
      </c>
      <c r="H29" s="112">
        <v>581</v>
      </c>
      <c r="I29" s="114">
        <v>25.845094664371771</v>
      </c>
      <c r="J29" s="133">
        <v>-0.76764199655765919</v>
      </c>
      <c r="K29" s="133">
        <v>-0.35713855837723713</v>
      </c>
    </row>
    <row r="30" spans="3:11" s="107" customFormat="1" ht="15" customHeight="1">
      <c r="C30" s="115" t="s">
        <v>3030</v>
      </c>
      <c r="D30" s="124" t="s">
        <v>914</v>
      </c>
      <c r="E30" s="113">
        <v>1.2118000000000002</v>
      </c>
      <c r="F30" s="112">
        <v>427</v>
      </c>
      <c r="G30" s="114">
        <v>11.025761124121781</v>
      </c>
      <c r="H30" s="112">
        <v>574</v>
      </c>
      <c r="I30" s="114">
        <v>12.104529616724738</v>
      </c>
      <c r="J30" s="133">
        <v>-0.25609756097560976</v>
      </c>
      <c r="K30" s="133">
        <v>-8.912105854261626E-2</v>
      </c>
    </row>
    <row r="31" spans="3:11" s="107" customFormat="1" ht="15" customHeight="1">
      <c r="C31" s="115" t="s">
        <v>2735</v>
      </c>
      <c r="D31" s="124" t="s">
        <v>907</v>
      </c>
      <c r="E31" s="113">
        <v>0.85740000000000005</v>
      </c>
      <c r="F31" s="112">
        <v>2488</v>
      </c>
      <c r="G31" s="114">
        <v>1.64991961414791</v>
      </c>
      <c r="H31" s="112">
        <v>569</v>
      </c>
      <c r="I31" s="114">
        <v>2.4903339191564147</v>
      </c>
      <c r="J31" s="133">
        <v>3.3725834797891037</v>
      </c>
      <c r="K31" s="133">
        <v>-0.33747052896954072</v>
      </c>
    </row>
    <row r="32" spans="3:11" s="107" customFormat="1" ht="15" customHeight="1">
      <c r="C32" s="115" t="s">
        <v>2730</v>
      </c>
      <c r="D32" s="124" t="s">
        <v>914</v>
      </c>
      <c r="E32" s="113">
        <v>0.87140000000000006</v>
      </c>
      <c r="F32" s="112">
        <v>6079</v>
      </c>
      <c r="G32" s="114">
        <v>14.339200526402369</v>
      </c>
      <c r="H32" s="112">
        <v>569</v>
      </c>
      <c r="I32" s="114">
        <v>19.36555360281195</v>
      </c>
      <c r="J32" s="133">
        <v>9.6836555360281196</v>
      </c>
      <c r="K32" s="133">
        <v>-0.25955122066222452</v>
      </c>
    </row>
    <row r="33" spans="3:11" s="107" customFormat="1" ht="15" customHeight="1">
      <c r="C33" s="115" t="s">
        <v>2741</v>
      </c>
      <c r="D33" s="124" t="s">
        <v>907</v>
      </c>
      <c r="E33" s="113">
        <v>0.92230000000000012</v>
      </c>
      <c r="F33" s="112">
        <v>1936</v>
      </c>
      <c r="G33" s="114">
        <v>4.0077479338842972</v>
      </c>
      <c r="H33" s="112">
        <v>517</v>
      </c>
      <c r="I33" s="114">
        <v>3.3849129593810443</v>
      </c>
      <c r="J33" s="133">
        <v>2.7446808510638299</v>
      </c>
      <c r="K33" s="133">
        <v>0.18400324675324672</v>
      </c>
    </row>
    <row r="34" spans="3:11" s="107" customFormat="1" ht="15" customHeight="1">
      <c r="C34" s="115" t="s">
        <v>3029</v>
      </c>
      <c r="D34" s="124" t="s">
        <v>914</v>
      </c>
      <c r="E34" s="113">
        <v>0.77970000000000006</v>
      </c>
      <c r="F34" s="112">
        <v>225</v>
      </c>
      <c r="G34" s="114">
        <v>11.826666666666666</v>
      </c>
      <c r="H34" s="112">
        <v>474</v>
      </c>
      <c r="I34" s="114">
        <v>32.9873417721519</v>
      </c>
      <c r="J34" s="133">
        <v>-0.52531645569620256</v>
      </c>
      <c r="K34" s="133">
        <v>-0.64147863903811719</v>
      </c>
    </row>
    <row r="35" spans="3:11" s="107" customFormat="1" ht="15" customHeight="1">
      <c r="C35" s="115" t="s">
        <v>3028</v>
      </c>
      <c r="D35" s="124" t="s">
        <v>907</v>
      </c>
      <c r="E35" s="113">
        <v>1.1032999999999999</v>
      </c>
      <c r="F35" s="112">
        <v>772</v>
      </c>
      <c r="G35" s="114">
        <v>6.2189119170984455</v>
      </c>
      <c r="H35" s="112">
        <v>469</v>
      </c>
      <c r="I35" s="114">
        <v>5.9850746268656714</v>
      </c>
      <c r="J35" s="133">
        <v>0.64605543710021318</v>
      </c>
      <c r="K35" s="133">
        <v>3.9070070936648042E-2</v>
      </c>
    </row>
    <row r="36" spans="3:11" s="107" customFormat="1" ht="15" customHeight="1">
      <c r="C36" s="115" t="s">
        <v>3027</v>
      </c>
      <c r="D36" s="124" t="s">
        <v>914</v>
      </c>
      <c r="E36" s="113">
        <v>0.83340000000000003</v>
      </c>
      <c r="F36" s="112">
        <v>108</v>
      </c>
      <c r="G36" s="114">
        <v>10.574074074074074</v>
      </c>
      <c r="H36" s="112">
        <v>442</v>
      </c>
      <c r="I36" s="114">
        <v>12.479638009049774</v>
      </c>
      <c r="J36" s="133">
        <v>-0.75565610859728505</v>
      </c>
      <c r="K36" s="133">
        <v>-0.15269384685628337</v>
      </c>
    </row>
    <row r="37" spans="3:11" s="107" customFormat="1" ht="15" customHeight="1">
      <c r="C37" s="115" t="s">
        <v>3026</v>
      </c>
      <c r="D37" s="124" t="s">
        <v>914</v>
      </c>
      <c r="E37" s="113">
        <v>0.57529999999999992</v>
      </c>
      <c r="F37" s="112">
        <v>71</v>
      </c>
      <c r="G37" s="114">
        <v>4.704225352112676</v>
      </c>
      <c r="H37" s="112">
        <v>425</v>
      </c>
      <c r="I37" s="114">
        <v>7.3505882352941176</v>
      </c>
      <c r="J37" s="133">
        <v>-0.83294117647058818</v>
      </c>
      <c r="K37" s="133">
        <v>-0.36002055869145733</v>
      </c>
    </row>
    <row r="38" spans="3:11" s="107" customFormat="1" ht="15" customHeight="1">
      <c r="C38" s="115" t="s">
        <v>3025</v>
      </c>
      <c r="D38" s="124" t="s">
        <v>914</v>
      </c>
      <c r="E38" s="113">
        <v>0.58409999999999995</v>
      </c>
      <c r="F38" s="112">
        <v>580</v>
      </c>
      <c r="G38" s="114">
        <v>4.6534482758620692</v>
      </c>
      <c r="H38" s="112">
        <v>382</v>
      </c>
      <c r="I38" s="114">
        <v>4.1884816753926701</v>
      </c>
      <c r="J38" s="133">
        <v>0.51832460732984298</v>
      </c>
      <c r="K38" s="133">
        <v>0.11101077586206903</v>
      </c>
    </row>
    <row r="39" spans="3:11" s="107" customFormat="1" ht="15" customHeight="1">
      <c r="C39" s="115" t="s">
        <v>2768</v>
      </c>
      <c r="D39" s="124" t="s">
        <v>914</v>
      </c>
      <c r="E39" s="113">
        <v>1.3381000000000001</v>
      </c>
      <c r="F39" s="112">
        <v>799</v>
      </c>
      <c r="G39" s="114">
        <v>19.006257822277846</v>
      </c>
      <c r="H39" s="112">
        <v>375</v>
      </c>
      <c r="I39" s="114">
        <v>18.783999999999999</v>
      </c>
      <c r="J39" s="133">
        <v>1.1306666666666667</v>
      </c>
      <c r="K39" s="133">
        <v>1.1832294627227782E-2</v>
      </c>
    </row>
    <row r="40" spans="3:11" s="107" customFormat="1" ht="15" customHeight="1">
      <c r="C40" s="115" t="s">
        <v>3024</v>
      </c>
      <c r="D40" s="124" t="s">
        <v>907</v>
      </c>
      <c r="E40" s="113">
        <v>0.72079999999999989</v>
      </c>
      <c r="F40" s="112">
        <v>514</v>
      </c>
      <c r="G40" s="114">
        <v>1.9143968871595332</v>
      </c>
      <c r="H40" s="112">
        <v>371</v>
      </c>
      <c r="I40" s="114">
        <v>1.2938005390835579</v>
      </c>
      <c r="J40" s="133">
        <v>0.38544474393530997</v>
      </c>
      <c r="K40" s="133">
        <v>0.47966926070038929</v>
      </c>
    </row>
    <row r="41" spans="3:11" s="107" customFormat="1" ht="15" customHeight="1">
      <c r="C41" s="115" t="s">
        <v>2758</v>
      </c>
      <c r="D41" s="124" t="s">
        <v>914</v>
      </c>
      <c r="E41" s="113">
        <v>0.65869999999999995</v>
      </c>
      <c r="F41" s="112">
        <v>938</v>
      </c>
      <c r="G41" s="114">
        <v>15.82409381663113</v>
      </c>
      <c r="H41" s="112">
        <v>366</v>
      </c>
      <c r="I41" s="114">
        <v>25.762295081967213</v>
      </c>
      <c r="J41" s="133">
        <v>1.5628415300546448</v>
      </c>
      <c r="K41" s="133">
        <v>-0.38576536887400642</v>
      </c>
    </row>
    <row r="42" spans="3:11" s="107" customFormat="1" ht="15" customHeight="1">
      <c r="C42" s="115" t="s">
        <v>2746</v>
      </c>
      <c r="D42" s="124" t="s">
        <v>914</v>
      </c>
      <c r="E42" s="113">
        <v>0.58340000000000003</v>
      </c>
      <c r="F42" s="112">
        <v>1297</v>
      </c>
      <c r="G42" s="114">
        <v>13.585196607555899</v>
      </c>
      <c r="H42" s="112">
        <v>347</v>
      </c>
      <c r="I42" s="114">
        <v>14.610951008645532</v>
      </c>
      <c r="J42" s="133">
        <v>2.7377521613832854</v>
      </c>
      <c r="K42" s="133">
        <v>-7.020449254005974E-2</v>
      </c>
    </row>
    <row r="43" spans="3:11" s="107" customFormat="1" ht="15" customHeight="1">
      <c r="C43" s="115" t="s">
        <v>2757</v>
      </c>
      <c r="D43" s="124" t="s">
        <v>907</v>
      </c>
      <c r="E43" s="113">
        <v>0.86180000000000001</v>
      </c>
      <c r="F43" s="112">
        <v>956</v>
      </c>
      <c r="G43" s="114">
        <v>2.4686192468619246</v>
      </c>
      <c r="H43" s="112">
        <v>346</v>
      </c>
      <c r="I43" s="114">
        <v>1.8641618497109826</v>
      </c>
      <c r="J43" s="133">
        <v>1.7630057803468209</v>
      </c>
      <c r="K43" s="133">
        <v>0.32425156498329599</v>
      </c>
    </row>
    <row r="44" spans="3:11" s="107" customFormat="1" ht="15" customHeight="1">
      <c r="C44" s="115" t="s">
        <v>3023</v>
      </c>
      <c r="D44" s="124" t="s">
        <v>907</v>
      </c>
      <c r="E44" s="113">
        <v>1.2939000000000001</v>
      </c>
      <c r="F44" s="112">
        <v>453</v>
      </c>
      <c r="G44" s="114">
        <v>7.4768211920529799</v>
      </c>
      <c r="H44" s="112">
        <v>344</v>
      </c>
      <c r="I44" s="114">
        <v>7.5784883720930232</v>
      </c>
      <c r="J44" s="133">
        <v>0.31686046511627908</v>
      </c>
      <c r="K44" s="133">
        <v>-1.3415232042107744E-2</v>
      </c>
    </row>
    <row r="45" spans="3:11" s="107" customFormat="1" ht="15" customHeight="1">
      <c r="C45" s="115" t="s">
        <v>2754</v>
      </c>
      <c r="D45" s="124" t="s">
        <v>907</v>
      </c>
      <c r="E45" s="113">
        <v>1.0282</v>
      </c>
      <c r="F45" s="112">
        <v>1020</v>
      </c>
      <c r="G45" s="114">
        <v>2.9676470588235295</v>
      </c>
      <c r="H45" s="112">
        <v>340</v>
      </c>
      <c r="I45" s="114">
        <v>2.914705882352941</v>
      </c>
      <c r="J45" s="133">
        <v>2</v>
      </c>
      <c r="K45" s="133">
        <v>1.8163471241170622E-2</v>
      </c>
    </row>
    <row r="46" spans="3:11" s="107" customFormat="1" ht="15" customHeight="1">
      <c r="C46" s="115" t="s">
        <v>2740</v>
      </c>
      <c r="D46" s="124" t="s">
        <v>914</v>
      </c>
      <c r="E46" s="113">
        <v>0.47590000000000005</v>
      </c>
      <c r="F46" s="112">
        <v>2028</v>
      </c>
      <c r="G46" s="114">
        <v>5.1829388560157792</v>
      </c>
      <c r="H46" s="112">
        <v>338</v>
      </c>
      <c r="I46" s="114">
        <v>9.3402366863905328</v>
      </c>
      <c r="J46" s="133">
        <v>5</v>
      </c>
      <c r="K46" s="133">
        <v>-0.44509555485165242</v>
      </c>
    </row>
    <row r="47" spans="3:11" s="107" customFormat="1" ht="15" customHeight="1">
      <c r="C47" s="115" t="s">
        <v>2769</v>
      </c>
      <c r="D47" s="124" t="s">
        <v>907</v>
      </c>
      <c r="E47" s="113">
        <v>0.96520000000000006</v>
      </c>
      <c r="F47" s="112">
        <v>785</v>
      </c>
      <c r="G47" s="114">
        <v>2.2369426751592356</v>
      </c>
      <c r="H47" s="112">
        <v>325</v>
      </c>
      <c r="I47" s="114">
        <v>2.1384615384615384</v>
      </c>
      <c r="J47" s="133">
        <v>1.4153846153846155</v>
      </c>
      <c r="K47" s="133">
        <v>4.6052330110433942E-2</v>
      </c>
    </row>
    <row r="48" spans="3:11" s="107" customFormat="1" ht="15" customHeight="1">
      <c r="C48" s="115" t="s">
        <v>3022</v>
      </c>
      <c r="D48" s="124" t="s">
        <v>914</v>
      </c>
      <c r="E48" s="113">
        <v>1.0376000000000001</v>
      </c>
      <c r="F48" s="112">
        <v>351</v>
      </c>
      <c r="G48" s="114">
        <v>12.897435897435898</v>
      </c>
      <c r="H48" s="112">
        <v>306</v>
      </c>
      <c r="I48" s="114">
        <v>10.101307189542483</v>
      </c>
      <c r="J48" s="133">
        <v>0.14705882352941177</v>
      </c>
      <c r="K48" s="133">
        <v>0.27680860065201712</v>
      </c>
    </row>
    <row r="49" spans="3:11" s="107" customFormat="1" ht="15" customHeight="1">
      <c r="C49" s="115" t="s">
        <v>3021</v>
      </c>
      <c r="D49" s="124" t="s">
        <v>914</v>
      </c>
      <c r="E49" s="113">
        <v>0.88780000000000014</v>
      </c>
      <c r="F49" s="112">
        <v>695</v>
      </c>
      <c r="G49" s="114">
        <v>15.138129496402877</v>
      </c>
      <c r="H49" s="112">
        <v>304</v>
      </c>
      <c r="I49" s="114">
        <v>20.868421052631579</v>
      </c>
      <c r="J49" s="133">
        <v>1.2861842105263157</v>
      </c>
      <c r="K49" s="133">
        <v>-0.27459152476253551</v>
      </c>
    </row>
    <row r="50" spans="3:11" s="107" customFormat="1" ht="15" customHeight="1">
      <c r="C50" s="115" t="s">
        <v>3020</v>
      </c>
      <c r="D50" s="124" t="s">
        <v>914</v>
      </c>
      <c r="E50" s="113">
        <v>0.59929999999999994</v>
      </c>
      <c r="F50" s="112">
        <v>343</v>
      </c>
      <c r="G50" s="114">
        <v>10.422740524781341</v>
      </c>
      <c r="H50" s="112">
        <v>302</v>
      </c>
      <c r="I50" s="114">
        <v>24.533112582781456</v>
      </c>
      <c r="J50" s="133">
        <v>0.13576158940397351</v>
      </c>
      <c r="K50" s="133">
        <v>-0.5751562102194675</v>
      </c>
    </row>
    <row r="51" spans="3:11" s="107" customFormat="1" ht="15" customHeight="1">
      <c r="C51" s="115" t="s">
        <v>3019</v>
      </c>
      <c r="D51" s="124" t="s">
        <v>907</v>
      </c>
      <c r="E51" s="113">
        <v>1.032</v>
      </c>
      <c r="F51" s="112">
        <v>716</v>
      </c>
      <c r="G51" s="114">
        <v>3.6368715083798882</v>
      </c>
      <c r="H51" s="112">
        <v>298</v>
      </c>
      <c r="I51" s="114">
        <v>3.9563758389261743</v>
      </c>
      <c r="J51" s="133">
        <v>1.4026845637583893</v>
      </c>
      <c r="K51" s="133">
        <v>-8.0756819764879792E-2</v>
      </c>
    </row>
    <row r="52" spans="3:11" s="107" customFormat="1" ht="15" customHeight="1">
      <c r="C52" s="115" t="s">
        <v>3018</v>
      </c>
      <c r="D52" s="124" t="s">
        <v>914</v>
      </c>
      <c r="E52" s="113">
        <v>1.2602</v>
      </c>
      <c r="F52" s="112">
        <v>521</v>
      </c>
      <c r="G52" s="114">
        <v>9.3570057581573902</v>
      </c>
      <c r="H52" s="112">
        <v>295</v>
      </c>
      <c r="I52" s="114">
        <v>9.6440677966101696</v>
      </c>
      <c r="J52" s="133">
        <v>0.76610169491525426</v>
      </c>
      <c r="K52" s="133">
        <v>-2.9765659523223166E-2</v>
      </c>
    </row>
    <row r="53" spans="3:11" s="107" customFormat="1" ht="15" customHeight="1">
      <c r="C53" s="115" t="s">
        <v>3017</v>
      </c>
      <c r="D53" s="124" t="s">
        <v>907</v>
      </c>
      <c r="E53" s="113">
        <v>2.7616000000000001</v>
      </c>
      <c r="F53" s="112">
        <v>309</v>
      </c>
      <c r="G53" s="114">
        <v>7.6990291262135919</v>
      </c>
      <c r="H53" s="112">
        <v>294</v>
      </c>
      <c r="I53" s="114">
        <v>6.1088435374149661</v>
      </c>
      <c r="J53" s="133">
        <v>5.1020408163265307E-2</v>
      </c>
      <c r="K53" s="133">
        <v>0.26030877678552117</v>
      </c>
    </row>
    <row r="54" spans="3:11" s="107" customFormat="1" ht="15" customHeight="1">
      <c r="C54" s="115" t="s">
        <v>2732</v>
      </c>
      <c r="D54" s="124" t="s">
        <v>914</v>
      </c>
      <c r="E54" s="113">
        <v>1.0908</v>
      </c>
      <c r="F54" s="112">
        <v>3302</v>
      </c>
      <c r="G54" s="114">
        <v>3.8413082980012114</v>
      </c>
      <c r="H54" s="112">
        <v>291</v>
      </c>
      <c r="I54" s="114">
        <v>4.3608247422680408</v>
      </c>
      <c r="J54" s="133">
        <v>10.347079037800688</v>
      </c>
      <c r="K54" s="133">
        <v>-0.11913261251508855</v>
      </c>
    </row>
  </sheetData>
  <mergeCells count="12">
    <mergeCell ref="F2:H2"/>
    <mergeCell ref="D4:I5"/>
    <mergeCell ref="B5:B6"/>
    <mergeCell ref="B7:B8"/>
    <mergeCell ref="H8:J9"/>
    <mergeCell ref="B9:B10"/>
    <mergeCell ref="J12:K12"/>
    <mergeCell ref="C12:C13"/>
    <mergeCell ref="D12:D13"/>
    <mergeCell ref="E12:E13"/>
    <mergeCell ref="F12:G12"/>
    <mergeCell ref="H12:I12"/>
  </mergeCells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workbookViewId="0"/>
  </sheetViews>
  <sheetFormatPr defaultColWidth="8.85546875" defaultRowHeight="12.75"/>
  <cols>
    <col min="1" max="1" width="1.42578125" style="106" customWidth="1"/>
    <col min="2" max="2" width="40.85546875" style="106" bestFit="1" customWidth="1"/>
    <col min="3" max="11" width="12" style="106" customWidth="1"/>
    <col min="12" max="16384" width="8.85546875" style="106"/>
  </cols>
  <sheetData>
    <row r="1" spans="2:11" s="107" customFormat="1" ht="11.25" customHeight="1" thickBot="1"/>
    <row r="2" spans="2:11" s="107" customFormat="1" ht="15.75" customHeight="1">
      <c r="E2" s="180" t="s">
        <v>0</v>
      </c>
      <c r="F2" s="181"/>
      <c r="I2" s="286" t="s">
        <v>3075</v>
      </c>
      <c r="J2" s="286"/>
      <c r="K2" s="286"/>
    </row>
    <row r="3" spans="2:11" s="107" customFormat="1" ht="3" customHeight="1" thickBot="1">
      <c r="E3" s="182"/>
      <c r="F3" s="183"/>
    </row>
    <row r="4" spans="2:11" s="107" customFormat="1" ht="35.25" customHeight="1"/>
    <row r="5" spans="2:11" s="107" customFormat="1" ht="17.25" customHeight="1" thickBot="1">
      <c r="D5" s="294" t="s">
        <v>3074</v>
      </c>
      <c r="E5" s="294"/>
      <c r="F5" s="294"/>
      <c r="G5" s="294"/>
    </row>
    <row r="6" spans="2:11" s="107" customFormat="1" ht="5.25" customHeight="1" thickBot="1">
      <c r="B6" s="286" t="s">
        <v>213</v>
      </c>
      <c r="D6" s="294"/>
      <c r="E6" s="294"/>
      <c r="F6" s="294"/>
      <c r="G6" s="294"/>
    </row>
    <row r="7" spans="2:11" s="107" customFormat="1" ht="9.75" customHeight="1">
      <c r="B7" s="286"/>
    </row>
    <row r="8" spans="2:11" s="107" customFormat="1" ht="3.75" customHeight="1"/>
    <row r="9" spans="2:11" s="107" customFormat="1" ht="15" customHeight="1">
      <c r="B9" s="120" t="s">
        <v>1015</v>
      </c>
    </row>
    <row r="10" spans="2:11" s="107" customFormat="1" ht="3.75" customHeight="1"/>
    <row r="11" spans="2:11" s="107" customFormat="1" ht="15" customHeight="1">
      <c r="B11" s="120" t="s">
        <v>3041</v>
      </c>
    </row>
    <row r="12" spans="2:11" s="107" customFormat="1" ht="3.75" customHeight="1"/>
    <row r="13" spans="2:11" s="107" customFormat="1" ht="15" customHeight="1">
      <c r="B13" s="120" t="s">
        <v>3073</v>
      </c>
    </row>
    <row r="14" spans="2:11" s="107" customFormat="1" ht="15" customHeight="1"/>
    <row r="15" spans="2:11" s="107" customFormat="1" ht="45" customHeight="1">
      <c r="B15" s="135" t="s">
        <v>3011</v>
      </c>
      <c r="C15" s="116" t="s">
        <v>3072</v>
      </c>
      <c r="D15" s="116" t="s">
        <v>3071</v>
      </c>
      <c r="E15" s="116" t="s">
        <v>3070</v>
      </c>
      <c r="F15" s="116" t="s">
        <v>3069</v>
      </c>
      <c r="G15" s="116" t="s">
        <v>3068</v>
      </c>
      <c r="H15" s="116" t="s">
        <v>3067</v>
      </c>
      <c r="I15" s="116" t="s">
        <v>3066</v>
      </c>
      <c r="J15" s="116" t="s">
        <v>3065</v>
      </c>
      <c r="K15" s="116" t="s">
        <v>3064</v>
      </c>
    </row>
    <row r="16" spans="2:11" s="107" customFormat="1" ht="18" customHeight="1">
      <c r="B16" s="115" t="s">
        <v>3063</v>
      </c>
      <c r="C16" s="112">
        <v>114023</v>
      </c>
      <c r="D16" s="112">
        <v>15459</v>
      </c>
      <c r="E16" s="112">
        <v>2908</v>
      </c>
      <c r="F16" s="112">
        <v>13403</v>
      </c>
      <c r="G16" s="112">
        <v>6579</v>
      </c>
      <c r="H16" s="133">
        <v>0.13873404335674899</v>
      </c>
      <c r="I16" s="133">
        <v>2.196540524208777E-2</v>
      </c>
      <c r="J16" s="133">
        <v>0.14911383903585687</v>
      </c>
      <c r="K16" s="133">
        <v>4.9095183015559124E-2</v>
      </c>
    </row>
    <row r="17" spans="2:11" s="107" customFormat="1" ht="18" customHeight="1">
      <c r="B17" s="115" t="s">
        <v>3062</v>
      </c>
      <c r="C17" s="112">
        <v>150892</v>
      </c>
      <c r="D17" s="112">
        <v>6989</v>
      </c>
      <c r="E17" s="112">
        <v>5102</v>
      </c>
      <c r="F17" s="112">
        <v>18614</v>
      </c>
      <c r="G17" s="112">
        <v>9266</v>
      </c>
      <c r="H17" s="133">
        <v>7.4185651264242286E-2</v>
      </c>
      <c r="I17" s="133">
        <v>3.1303878318597649E-2</v>
      </c>
      <c r="J17" s="133">
        <v>0.15595283377710156</v>
      </c>
      <c r="K17" s="133">
        <v>5.1831382990624932E-2</v>
      </c>
    </row>
    <row r="18" spans="2:11" s="107" customFormat="1" ht="18" customHeight="1">
      <c r="B18" s="115" t="s">
        <v>3061</v>
      </c>
      <c r="C18" s="112">
        <v>46937</v>
      </c>
      <c r="D18" s="112">
        <v>21698</v>
      </c>
      <c r="E18" s="112">
        <v>1639</v>
      </c>
      <c r="F18" s="112">
        <v>10393</v>
      </c>
      <c r="G18" s="112">
        <v>2029</v>
      </c>
      <c r="H18" s="133">
        <v>0.33208583544411874</v>
      </c>
      <c r="I18" s="133">
        <v>2.3322992856532998E-2</v>
      </c>
      <c r="J18" s="133">
        <v>0.2092690240738557</v>
      </c>
      <c r="K18" s="133">
        <v>3.4181842686029078E-2</v>
      </c>
    </row>
    <row r="19" spans="2:11" s="107" customFormat="1" ht="18" customHeight="1">
      <c r="B19" s="115" t="s">
        <v>3060</v>
      </c>
      <c r="C19" s="112">
        <v>36918</v>
      </c>
      <c r="D19" s="112">
        <v>10823</v>
      </c>
      <c r="E19" s="112">
        <v>2109</v>
      </c>
      <c r="F19" s="112">
        <v>7590</v>
      </c>
      <c r="G19" s="112">
        <v>3571</v>
      </c>
      <c r="H19" s="133">
        <v>0.25941825476429287</v>
      </c>
      <c r="I19" s="133">
        <v>4.2306920762286863E-2</v>
      </c>
      <c r="J19" s="133">
        <v>0.23213877160506666</v>
      </c>
      <c r="K19" s="133">
        <v>7.427359138085235E-2</v>
      </c>
    </row>
    <row r="20" spans="2:11" s="107" customFormat="1" ht="18" customHeight="1">
      <c r="B20" s="115" t="s">
        <v>3059</v>
      </c>
      <c r="C20" s="112">
        <v>28537</v>
      </c>
      <c r="D20" s="112">
        <v>12629</v>
      </c>
      <c r="E20" s="112">
        <v>816</v>
      </c>
      <c r="F20" s="112">
        <v>9683</v>
      </c>
      <c r="G20" s="112">
        <v>2081</v>
      </c>
      <c r="H20" s="133">
        <v>0.32025630031918439</v>
      </c>
      <c r="I20" s="133">
        <v>1.9436901529226811E-2</v>
      </c>
      <c r="J20" s="133">
        <v>0.29190342671397734</v>
      </c>
      <c r="K20" s="133">
        <v>5.1636435820451104E-2</v>
      </c>
    </row>
    <row r="21" spans="2:11" s="107" customFormat="1" ht="18" customHeight="1">
      <c r="B21" s="115" t="s">
        <v>3058</v>
      </c>
      <c r="C21" s="112">
        <v>18407</v>
      </c>
      <c r="D21" s="112">
        <v>10665</v>
      </c>
      <c r="E21" s="112">
        <v>2241</v>
      </c>
      <c r="F21" s="112">
        <v>2512</v>
      </c>
      <c r="G21" s="112">
        <v>574</v>
      </c>
      <c r="H21" s="133">
        <v>0.41216108325615558</v>
      </c>
      <c r="I21" s="133">
        <v>7.1567719477533293E-2</v>
      </c>
      <c r="J21" s="133">
        <v>0.14358163122877216</v>
      </c>
      <c r="K21" s="133">
        <v>2.6706369515656261E-2</v>
      </c>
    </row>
    <row r="22" spans="2:11" s="107" customFormat="1" ht="18" customHeight="1">
      <c r="B22" s="115" t="s">
        <v>3057</v>
      </c>
      <c r="C22" s="112">
        <v>36016</v>
      </c>
      <c r="D22" s="112">
        <v>9107</v>
      </c>
      <c r="E22" s="112">
        <v>6950</v>
      </c>
      <c r="F22" s="112">
        <v>2544</v>
      </c>
      <c r="G22" s="112">
        <v>6504</v>
      </c>
      <c r="H22" s="133">
        <v>0.30835557774662492</v>
      </c>
      <c r="I22" s="133">
        <v>0.13346647974958231</v>
      </c>
      <c r="J22" s="133">
        <v>0.20078111130836143</v>
      </c>
      <c r="K22" s="133">
        <v>0.14432806674951182</v>
      </c>
    </row>
    <row r="23" spans="2:11" s="107" customFormat="1" ht="18" customHeight="1">
      <c r="B23" s="115" t="s">
        <v>3056</v>
      </c>
      <c r="C23" s="112">
        <v>170474</v>
      </c>
      <c r="D23" s="112">
        <v>24546</v>
      </c>
      <c r="E23" s="112">
        <v>11230</v>
      </c>
      <c r="F23" s="112">
        <v>115881</v>
      </c>
      <c r="G23" s="112">
        <v>52882</v>
      </c>
      <c r="H23" s="133">
        <v>0.17345939393939394</v>
      </c>
      <c r="I23" s="133">
        <v>5.444848484848485E-2</v>
      </c>
      <c r="J23" s="133">
        <v>0.49747816423326463</v>
      </c>
      <c r="K23" s="133">
        <v>0.15588511866335336</v>
      </c>
    </row>
    <row r="24" spans="2:11" s="107" customFormat="1" ht="18" customHeight="1">
      <c r="B24" s="115" t="s">
        <v>3055</v>
      </c>
      <c r="C24" s="112">
        <v>53987</v>
      </c>
      <c r="D24" s="112">
        <v>53771</v>
      </c>
      <c r="E24" s="112">
        <v>4022</v>
      </c>
      <c r="F24" s="112">
        <v>13847</v>
      </c>
      <c r="G24" s="112">
        <v>2550</v>
      </c>
      <c r="H24" s="133">
        <v>0.51702451243514047</v>
      </c>
      <c r="I24" s="133">
        <v>3.598139202003936E-2</v>
      </c>
      <c r="J24" s="133">
        <v>0.23296487838145033</v>
      </c>
      <c r="K24" s="133">
        <v>3.6229824960218232E-2</v>
      </c>
    </row>
    <row r="25" spans="2:11" s="107" customFormat="1" ht="18" customHeight="1">
      <c r="B25" s="115" t="s">
        <v>3054</v>
      </c>
      <c r="C25" s="112">
        <v>31037</v>
      </c>
      <c r="D25" s="112">
        <v>42729</v>
      </c>
      <c r="E25" s="112">
        <v>2864</v>
      </c>
      <c r="F25" s="112">
        <v>24239</v>
      </c>
      <c r="G25" s="112">
        <v>11005</v>
      </c>
      <c r="H25" s="133">
        <v>0.59497585801905262</v>
      </c>
      <c r="I25" s="133">
        <v>3.7374396450476313E-2</v>
      </c>
      <c r="J25" s="133">
        <v>0.53173609329973903</v>
      </c>
      <c r="K25" s="133">
        <v>0.16603551545691828</v>
      </c>
    </row>
    <row r="26" spans="2:11" s="107" customFormat="1" ht="18" customHeight="1">
      <c r="B26" s="115" t="s">
        <v>3053</v>
      </c>
      <c r="C26" s="112">
        <v>65693</v>
      </c>
      <c r="D26" s="112">
        <v>31359</v>
      </c>
      <c r="E26" s="112">
        <v>2785</v>
      </c>
      <c r="F26" s="112">
        <v>21661</v>
      </c>
      <c r="G26" s="112">
        <v>5956</v>
      </c>
      <c r="H26" s="133">
        <v>0.34199745585304048</v>
      </c>
      <c r="I26" s="133">
        <v>2.789546961547322E-2</v>
      </c>
      <c r="J26" s="133">
        <v>0.29597042117672273</v>
      </c>
      <c r="K26" s="133">
        <v>6.383024327510449E-2</v>
      </c>
    </row>
    <row r="27" spans="2:11" s="107" customFormat="1" ht="18" customHeight="1">
      <c r="B27" s="115" t="s">
        <v>3052</v>
      </c>
      <c r="C27" s="112">
        <v>67841</v>
      </c>
      <c r="D27" s="112">
        <v>8768</v>
      </c>
      <c r="E27" s="112">
        <v>5026</v>
      </c>
      <c r="F27" s="112">
        <v>13119</v>
      </c>
      <c r="G27" s="112">
        <v>13488</v>
      </c>
      <c r="H27" s="133">
        <v>0.16897164206529061</v>
      </c>
      <c r="I27" s="133">
        <v>6.1566729956513751E-2</v>
      </c>
      <c r="J27" s="133">
        <v>0.28171057089615448</v>
      </c>
      <c r="K27" s="133">
        <v>0.14280874131797391</v>
      </c>
    </row>
    <row r="28" spans="2:11" s="107" customFormat="1" ht="18" customHeight="1">
      <c r="B28" s="115" t="s">
        <v>3051</v>
      </c>
      <c r="C28" s="112">
        <v>17930</v>
      </c>
      <c r="D28" s="112">
        <v>5235</v>
      </c>
      <c r="E28" s="112">
        <v>548</v>
      </c>
      <c r="F28" s="112">
        <v>2444</v>
      </c>
      <c r="G28" s="112">
        <v>670</v>
      </c>
      <c r="H28" s="133">
        <v>0.24387466790368154</v>
      </c>
      <c r="I28" s="133">
        <v>2.3109686669759204E-2</v>
      </c>
      <c r="J28" s="133">
        <v>0.14797567002471013</v>
      </c>
      <c r="K28" s="133">
        <v>3.1838053601976814E-2</v>
      </c>
    </row>
    <row r="29" spans="2:11" s="107" customFormat="1" ht="18" customHeight="1">
      <c r="B29" s="115" t="s">
        <v>3050</v>
      </c>
      <c r="C29" s="112">
        <v>85905</v>
      </c>
      <c r="D29" s="112">
        <v>17528</v>
      </c>
      <c r="E29" s="112">
        <v>3943</v>
      </c>
      <c r="F29" s="112">
        <v>18790</v>
      </c>
      <c r="G29" s="112">
        <v>6055</v>
      </c>
      <c r="H29" s="133">
        <v>0.19996088511399196</v>
      </c>
      <c r="I29" s="133">
        <v>3.6721427507077929E-2</v>
      </c>
      <c r="J29" s="133">
        <v>0.22433408577878103</v>
      </c>
      <c r="K29" s="133">
        <v>5.4672686230248305E-2</v>
      </c>
    </row>
    <row r="30" spans="2:11" s="107" customFormat="1" ht="18" customHeight="1">
      <c r="B30" s="115" t="s">
        <v>3049</v>
      </c>
      <c r="C30" s="112">
        <v>8992</v>
      </c>
      <c r="D30" s="112">
        <v>5034</v>
      </c>
      <c r="E30" s="112">
        <v>269</v>
      </c>
      <c r="F30" s="112">
        <v>1620</v>
      </c>
      <c r="G30" s="112">
        <v>118</v>
      </c>
      <c r="H30" s="133">
        <v>0.37096887023434766</v>
      </c>
      <c r="I30" s="133">
        <v>1.8817768450507172E-2</v>
      </c>
      <c r="J30" s="133">
        <v>0.1619757688723206</v>
      </c>
      <c r="K30" s="133">
        <v>1.0997204100652377E-2</v>
      </c>
    </row>
    <row r="31" spans="2:11" s="107" customFormat="1" ht="18" customHeight="1">
      <c r="B31" s="111" t="s">
        <v>839</v>
      </c>
      <c r="C31" s="108">
        <v>933589</v>
      </c>
      <c r="D31" s="108">
        <v>276340</v>
      </c>
      <c r="E31" s="108">
        <v>52452</v>
      </c>
      <c r="F31" s="108">
        <v>276340</v>
      </c>
      <c r="G31" s="108">
        <v>123328</v>
      </c>
      <c r="H31" s="132">
        <v>0.26045385664074477</v>
      </c>
      <c r="I31" s="132">
        <v>4.1550055015086573E-2</v>
      </c>
      <c r="J31" s="132">
        <v>0.2997681617272589</v>
      </c>
      <c r="K31" s="132">
        <v>9.2501295699178782E-2</v>
      </c>
    </row>
  </sheetData>
  <mergeCells count="3">
    <mergeCell ref="I2:K2"/>
    <mergeCell ref="D5:G6"/>
    <mergeCell ref="B6:B7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1"/>
  <sheetViews>
    <sheetView workbookViewId="0"/>
  </sheetViews>
  <sheetFormatPr defaultColWidth="8.85546875" defaultRowHeight="12.75"/>
  <cols>
    <col min="1" max="1" width="1.42578125" style="106" customWidth="1"/>
    <col min="2" max="2" width="40.85546875" style="106" bestFit="1" customWidth="1"/>
    <col min="3" max="11" width="13.28515625" style="106" customWidth="1"/>
    <col min="12" max="16384" width="8.85546875" style="106"/>
  </cols>
  <sheetData>
    <row r="1" spans="2:11" s="107" customFormat="1" ht="11.25" customHeight="1" thickBot="1"/>
    <row r="2" spans="2:11" s="107" customFormat="1" ht="15.75" customHeight="1">
      <c r="E2" s="180" t="s">
        <v>0</v>
      </c>
      <c r="F2" s="181"/>
      <c r="I2" s="286" t="s">
        <v>3075</v>
      </c>
      <c r="J2" s="286"/>
      <c r="K2" s="286"/>
    </row>
    <row r="3" spans="2:11" s="107" customFormat="1" ht="3" customHeight="1" thickBot="1">
      <c r="E3" s="182"/>
      <c r="F3" s="183"/>
    </row>
    <row r="4" spans="2:11" s="107" customFormat="1" ht="35.25" customHeight="1"/>
    <row r="5" spans="2:11" s="107" customFormat="1" ht="9.75" customHeight="1" thickBot="1">
      <c r="D5" s="294" t="s">
        <v>3080</v>
      </c>
      <c r="E5" s="294"/>
      <c r="F5" s="294"/>
      <c r="G5" s="294"/>
    </row>
    <row r="6" spans="2:11" s="107" customFormat="1" ht="12.75" customHeight="1" thickBot="1">
      <c r="B6" s="286" t="s">
        <v>213</v>
      </c>
      <c r="D6" s="294"/>
      <c r="E6" s="294"/>
      <c r="F6" s="294"/>
      <c r="G6" s="294"/>
    </row>
    <row r="7" spans="2:11" s="107" customFormat="1" ht="2.25" customHeight="1">
      <c r="B7" s="286"/>
    </row>
    <row r="8" spans="2:11" s="107" customFormat="1" ht="7.5" customHeight="1"/>
    <row r="9" spans="2:11" s="107" customFormat="1" ht="13.5" customHeight="1">
      <c r="B9" s="120" t="s">
        <v>1015</v>
      </c>
    </row>
    <row r="10" spans="2:11" s="107" customFormat="1" ht="6.75" customHeight="1"/>
    <row r="11" spans="2:11" s="107" customFormat="1" ht="15.75" customHeight="1">
      <c r="B11" s="120" t="s">
        <v>3041</v>
      </c>
    </row>
    <row r="12" spans="2:11" s="107" customFormat="1" ht="5.25" customHeight="1"/>
    <row r="13" spans="2:11" s="107" customFormat="1" ht="15" customHeight="1">
      <c r="B13" s="120" t="s">
        <v>3073</v>
      </c>
    </row>
    <row r="14" spans="2:11" s="107" customFormat="1" ht="15" customHeight="1"/>
    <row r="15" spans="2:11" s="107" customFormat="1" ht="45" customHeight="1">
      <c r="B15" s="138" t="s">
        <v>3011</v>
      </c>
      <c r="C15" s="116" t="s">
        <v>3072</v>
      </c>
      <c r="D15" s="116" t="s">
        <v>3071</v>
      </c>
      <c r="E15" s="116" t="s">
        <v>3070</v>
      </c>
      <c r="F15" s="116" t="s">
        <v>3069</v>
      </c>
      <c r="G15" s="116" t="s">
        <v>3068</v>
      </c>
      <c r="H15" s="116" t="s">
        <v>3079</v>
      </c>
      <c r="I15" s="116" t="s">
        <v>3078</v>
      </c>
      <c r="J15" s="116" t="s">
        <v>3077</v>
      </c>
      <c r="K15" s="116" t="s">
        <v>3076</v>
      </c>
    </row>
    <row r="16" spans="2:11" s="107" customFormat="1" ht="17.25" customHeight="1">
      <c r="B16" s="115" t="s">
        <v>3063</v>
      </c>
      <c r="C16" s="113">
        <v>1.0641354542504582</v>
      </c>
      <c r="D16" s="113">
        <v>1.1789193091403067</v>
      </c>
      <c r="E16" s="113">
        <v>1.2169976960110043</v>
      </c>
      <c r="F16" s="113">
        <v>1.288200552115198</v>
      </c>
      <c r="G16" s="113">
        <v>1.5047653442772457</v>
      </c>
      <c r="H16" s="137">
        <v>1.0962644369325922</v>
      </c>
      <c r="I16" s="137">
        <v>1.1259153237472064</v>
      </c>
      <c r="J16" s="137">
        <v>1.2267907761733123</v>
      </c>
      <c r="K16" s="137">
        <v>1.3578721606626323</v>
      </c>
    </row>
    <row r="17" spans="2:11" s="107" customFormat="1" ht="17.25" customHeight="1">
      <c r="B17" s="115" t="s">
        <v>3062</v>
      </c>
      <c r="C17" s="113">
        <v>1.0607346121729448</v>
      </c>
      <c r="D17" s="113">
        <v>1.3109982400915727</v>
      </c>
      <c r="E17" s="113">
        <v>1.2087412191297531</v>
      </c>
      <c r="F17" s="113">
        <v>1.2597204039969918</v>
      </c>
      <c r="G17" s="113">
        <v>1.4190951219512196</v>
      </c>
      <c r="H17" s="137">
        <v>1.1781894970693725</v>
      </c>
      <c r="I17" s="137">
        <v>1.1232615320540951</v>
      </c>
      <c r="J17" s="137">
        <v>1.1933237253372997</v>
      </c>
      <c r="K17" s="137">
        <v>1.2900540796779876</v>
      </c>
    </row>
    <row r="18" spans="2:11" s="107" customFormat="1" ht="17.25" customHeight="1">
      <c r="B18" s="115" t="s">
        <v>3061</v>
      </c>
      <c r="C18" s="113">
        <v>1.0822770309137781</v>
      </c>
      <c r="D18" s="113">
        <v>1.2351437736196884</v>
      </c>
      <c r="E18" s="113">
        <v>1.1592622940817572</v>
      </c>
      <c r="F18" s="113">
        <v>1.1203302703742903</v>
      </c>
      <c r="G18" s="113">
        <v>1.288903794972893</v>
      </c>
      <c r="H18" s="137">
        <v>1.0871075571219144</v>
      </c>
      <c r="I18" s="137">
        <v>1.0247422045725458</v>
      </c>
      <c r="J18" s="137">
        <v>1.0473195909882542</v>
      </c>
      <c r="K18" s="137">
        <v>1.1760043772430737</v>
      </c>
    </row>
    <row r="19" spans="2:11" s="107" customFormat="1" ht="17.25" customHeight="1">
      <c r="B19" s="115" t="s">
        <v>3060</v>
      </c>
      <c r="C19" s="113">
        <v>1.1126907416436427</v>
      </c>
      <c r="D19" s="113">
        <v>1.3487768178878319</v>
      </c>
      <c r="E19" s="113">
        <v>1.2646187292555713</v>
      </c>
      <c r="F19" s="113">
        <v>1.158841976284585</v>
      </c>
      <c r="G19" s="113">
        <v>1.122925343041165</v>
      </c>
      <c r="H19" s="137">
        <v>1.1407041687602977</v>
      </c>
      <c r="I19" s="137">
        <v>1.0805241007104254</v>
      </c>
      <c r="J19" s="137">
        <v>1.0237466612584269</v>
      </c>
      <c r="K19" s="137">
        <v>1.0019529725982084</v>
      </c>
    </row>
    <row r="20" spans="2:11" s="107" customFormat="1" ht="17.25" customHeight="1">
      <c r="B20" s="115" t="s">
        <v>3059</v>
      </c>
      <c r="C20" s="113">
        <v>1.0927303290465011</v>
      </c>
      <c r="D20" s="113">
        <v>1.1833281178240558</v>
      </c>
      <c r="E20" s="113">
        <v>1.155850612745098</v>
      </c>
      <c r="F20" s="113">
        <v>1.1428960859237842</v>
      </c>
      <c r="G20" s="113">
        <v>1.1411561268620858</v>
      </c>
      <c r="H20" s="137">
        <v>1.0539146598788556</v>
      </c>
      <c r="I20" s="137">
        <v>1.0308950375041654</v>
      </c>
      <c r="J20" s="137">
        <v>1.0318836481164257</v>
      </c>
      <c r="K20" s="137">
        <v>1.0305902420130784</v>
      </c>
    </row>
    <row r="21" spans="2:11" s="107" customFormat="1" ht="17.25" customHeight="1">
      <c r="B21" s="115" t="s">
        <v>3058</v>
      </c>
      <c r="C21" s="113">
        <v>1.017152523496496</v>
      </c>
      <c r="D21" s="113">
        <v>1.2874350961087671</v>
      </c>
      <c r="E21" s="113">
        <v>1.1613043730477466</v>
      </c>
      <c r="F21" s="113">
        <v>0.92169044585987259</v>
      </c>
      <c r="G21" s="113">
        <v>0.84043745644599321</v>
      </c>
      <c r="H21" s="137">
        <v>1.1304196562623716</v>
      </c>
      <c r="I21" s="137">
        <v>1.0373182891907586</v>
      </c>
      <c r="J21" s="137">
        <v>0.90542201101559783</v>
      </c>
      <c r="K21" s="137">
        <v>0.83936646654330471</v>
      </c>
    </row>
    <row r="22" spans="2:11" s="107" customFormat="1" ht="17.25" customHeight="1">
      <c r="B22" s="115" t="s">
        <v>3057</v>
      </c>
      <c r="C22" s="113">
        <v>1.1614082546645934</v>
      </c>
      <c r="D22" s="113">
        <v>1.2560485560557813</v>
      </c>
      <c r="E22" s="113">
        <v>1.176800129496403</v>
      </c>
      <c r="F22" s="113">
        <v>1.1100004323899371</v>
      </c>
      <c r="G22" s="113">
        <v>1.1728080873308733</v>
      </c>
      <c r="H22" s="137">
        <v>1.0353666180209977</v>
      </c>
      <c r="I22" s="137">
        <v>0.99727631946655482</v>
      </c>
      <c r="J22" s="137">
        <v>0.99568780279308422</v>
      </c>
      <c r="K22" s="137">
        <v>1.0109094765349991</v>
      </c>
    </row>
    <row r="23" spans="2:11" s="107" customFormat="1" ht="17.25" customHeight="1">
      <c r="B23" s="115" t="s">
        <v>3056</v>
      </c>
      <c r="C23" s="113">
        <v>1.1468336784494995</v>
      </c>
      <c r="D23" s="113">
        <v>1.247406176159048</v>
      </c>
      <c r="E23" s="113">
        <v>1.0570140249332145</v>
      </c>
      <c r="F23" s="113">
        <v>1.256929916897507</v>
      </c>
      <c r="G23" s="113">
        <v>1.5215992946560266</v>
      </c>
      <c r="H23" s="137">
        <v>1.0292311462362413</v>
      </c>
      <c r="I23" s="137">
        <v>0.9160262622055193</v>
      </c>
      <c r="J23" s="137">
        <v>1.0780473306171618</v>
      </c>
      <c r="K23" s="137">
        <v>1.2242703421943109</v>
      </c>
    </row>
    <row r="24" spans="2:11" s="107" customFormat="1" ht="17.25" customHeight="1">
      <c r="B24" s="115" t="s">
        <v>3055</v>
      </c>
      <c r="C24" s="113">
        <v>1.098693502139404</v>
      </c>
      <c r="D24" s="113">
        <v>1.2039354912499303</v>
      </c>
      <c r="E24" s="113">
        <v>1.119405072103431</v>
      </c>
      <c r="F24" s="113">
        <v>1.2084873402180976</v>
      </c>
      <c r="G24" s="113">
        <v>1.2677132549019607</v>
      </c>
      <c r="H24" s="137">
        <v>1.0417264192491746</v>
      </c>
      <c r="I24" s="137">
        <v>0.97334098086386489</v>
      </c>
      <c r="J24" s="137">
        <v>1.0810361961873176</v>
      </c>
      <c r="K24" s="137">
        <v>1.1254383195569082</v>
      </c>
    </row>
    <row r="25" spans="2:11" s="107" customFormat="1" ht="17.25" customHeight="1">
      <c r="B25" s="115" t="s">
        <v>3054</v>
      </c>
      <c r="C25" s="113">
        <v>1.1304994877082191</v>
      </c>
      <c r="D25" s="113">
        <v>1.1130841091530344</v>
      </c>
      <c r="E25" s="113">
        <v>1.0286505237430168</v>
      </c>
      <c r="F25" s="113">
        <v>1.4929333594620238</v>
      </c>
      <c r="G25" s="113">
        <v>1.6760551113130397</v>
      </c>
      <c r="H25" s="137">
        <v>0.99176188204141569</v>
      </c>
      <c r="I25" s="137">
        <v>0.92091943139832122</v>
      </c>
      <c r="J25" s="137">
        <v>1.1451585973596223</v>
      </c>
      <c r="K25" s="137">
        <v>1.2381990031196157</v>
      </c>
    </row>
    <row r="26" spans="2:11" s="107" customFormat="1" ht="17.25" customHeight="1">
      <c r="B26" s="115" t="s">
        <v>3053</v>
      </c>
      <c r="C26" s="113">
        <v>1.0781430639489749</v>
      </c>
      <c r="D26" s="113">
        <v>1.2194368474760038</v>
      </c>
      <c r="E26" s="113">
        <v>1.0553621543985638</v>
      </c>
      <c r="F26" s="113">
        <v>1.1174144730160196</v>
      </c>
      <c r="G26" s="113">
        <v>1.4489122733378108</v>
      </c>
      <c r="H26" s="137">
        <v>1.0750214147521107</v>
      </c>
      <c r="I26" s="137">
        <v>0.94070168383446851</v>
      </c>
      <c r="J26" s="137">
        <v>1.0701944954300908</v>
      </c>
      <c r="K26" s="137">
        <v>1.3042385379488484</v>
      </c>
    </row>
    <row r="27" spans="2:11" s="107" customFormat="1" ht="17.25" customHeight="1">
      <c r="B27" s="115" t="s">
        <v>3052</v>
      </c>
      <c r="C27" s="113">
        <v>1.081585454223847</v>
      </c>
      <c r="D27" s="113">
        <v>1.3001376710766424</v>
      </c>
      <c r="E27" s="113">
        <v>1.2191917628332669</v>
      </c>
      <c r="F27" s="113">
        <v>1.1810640521381204</v>
      </c>
      <c r="G27" s="113">
        <v>1.2318374925860023</v>
      </c>
      <c r="H27" s="137">
        <v>1.1410945058412898</v>
      </c>
      <c r="I27" s="137">
        <v>1.0948880237066509</v>
      </c>
      <c r="J27" s="137">
        <v>1.0805313908686764</v>
      </c>
      <c r="K27" s="137">
        <v>1.1029465835531138</v>
      </c>
    </row>
    <row r="28" spans="2:11" s="107" customFormat="1" ht="17.25" customHeight="1">
      <c r="B28" s="115" t="s">
        <v>3051</v>
      </c>
      <c r="C28" s="113">
        <v>1.0579566424986058</v>
      </c>
      <c r="D28" s="113">
        <v>1.3955754154727795</v>
      </c>
      <c r="E28" s="113">
        <v>1.2539598540145984</v>
      </c>
      <c r="F28" s="113">
        <v>1.0487732815057282</v>
      </c>
      <c r="G28" s="113">
        <v>1.1452158208955225</v>
      </c>
      <c r="H28" s="137">
        <v>1.2155943632268296</v>
      </c>
      <c r="I28" s="137">
        <v>1.1028470678930102</v>
      </c>
      <c r="J28" s="137">
        <v>1.0093003934430338</v>
      </c>
      <c r="K28" s="137">
        <v>1.0807305002669469</v>
      </c>
    </row>
    <row r="29" spans="2:11" s="107" customFormat="1" ht="17.25" customHeight="1">
      <c r="B29" s="115" t="s">
        <v>3050</v>
      </c>
      <c r="C29" s="113">
        <v>1.0513399033816424</v>
      </c>
      <c r="D29" s="113">
        <v>1.3817562015061615</v>
      </c>
      <c r="E29" s="113">
        <v>1.1327797616028406</v>
      </c>
      <c r="F29" s="113">
        <v>1.0795635178286322</v>
      </c>
      <c r="G29" s="113">
        <v>1.0833640462427745</v>
      </c>
      <c r="H29" s="137">
        <v>1.2055153162931047</v>
      </c>
      <c r="I29" s="137">
        <v>1.0221176690440121</v>
      </c>
      <c r="J29" s="137">
        <v>1.0213734621707879</v>
      </c>
      <c r="K29" s="137">
        <v>1.0240904999789022</v>
      </c>
    </row>
    <row r="30" spans="2:11" s="107" customFormat="1" ht="17.25" customHeight="1">
      <c r="B30" s="115" t="s">
        <v>3049</v>
      </c>
      <c r="C30" s="113">
        <v>0.93674846530249112</v>
      </c>
      <c r="D30" s="113">
        <v>1.3769843464441796</v>
      </c>
      <c r="E30" s="113">
        <v>1.1593223048327139</v>
      </c>
      <c r="F30" s="113">
        <v>0.88336981481481491</v>
      </c>
      <c r="G30" s="113">
        <v>1.013272033898305</v>
      </c>
      <c r="H30" s="137">
        <v>1.2463368147821914</v>
      </c>
      <c r="I30" s="137">
        <v>1.0578082944366003</v>
      </c>
      <c r="J30" s="137">
        <v>0.95982751913884434</v>
      </c>
      <c r="K30" s="137">
        <v>1.0900895798683681</v>
      </c>
    </row>
    <row r="31" spans="2:11" s="107" customFormat="1" ht="18" customHeight="1">
      <c r="B31" s="111" t="s">
        <v>839</v>
      </c>
      <c r="C31" s="109">
        <v>1.0891543740339698</v>
      </c>
      <c r="D31" s="109">
        <v>1.2300519877686906</v>
      </c>
      <c r="E31" s="109">
        <v>1.1410155265766797</v>
      </c>
      <c r="F31" s="109">
        <v>1.2300519877686906</v>
      </c>
      <c r="G31" s="109">
        <v>1.4189290704462898</v>
      </c>
      <c r="H31" s="136">
        <v>1.0834965330946831</v>
      </c>
      <c r="I31" s="136">
        <v>1.016809925599</v>
      </c>
      <c r="J31" s="136">
        <v>1.1214005969039964</v>
      </c>
      <c r="K31" s="136">
        <v>1.2350731562796737</v>
      </c>
    </row>
  </sheetData>
  <mergeCells count="3">
    <mergeCell ref="I2:K2"/>
    <mergeCell ref="D5:G6"/>
    <mergeCell ref="B6:B7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550"/>
  <sheetViews>
    <sheetView workbookViewId="0"/>
  </sheetViews>
  <sheetFormatPr defaultColWidth="8.85546875" defaultRowHeight="12.75"/>
  <cols>
    <col min="1" max="1" width="1.42578125" style="12" customWidth="1"/>
    <col min="2" max="2" width="73.140625" style="12" customWidth="1"/>
    <col min="3" max="8" width="9.42578125" style="12" customWidth="1"/>
    <col min="9" max="16384" width="8.85546875" style="12"/>
  </cols>
  <sheetData>
    <row r="1" spans="2:8" s="1" customFormat="1" ht="11.25" customHeight="1" thickBot="1"/>
    <row r="2" spans="2:8" s="1" customFormat="1" ht="15.75" customHeight="1" thickBot="1">
      <c r="B2" s="216" t="s">
        <v>0</v>
      </c>
      <c r="E2" s="220" t="s">
        <v>273</v>
      </c>
      <c r="F2" s="220"/>
    </row>
    <row r="3" spans="2:8" s="1" customFormat="1" ht="3" customHeight="1" thickBot="1">
      <c r="B3" s="216"/>
    </row>
    <row r="4" spans="2:8" s="1" customFormat="1" ht="36" customHeight="1"/>
    <row r="5" spans="2:8" s="1" customFormat="1" ht="18" customHeight="1" thickBot="1">
      <c r="B5" s="13" t="s">
        <v>274</v>
      </c>
    </row>
    <row r="6" spans="2:8" s="1" customFormat="1" ht="13.5" customHeight="1">
      <c r="B6" s="2" t="s">
        <v>213</v>
      </c>
    </row>
    <row r="7" spans="2:8" s="1" customFormat="1" ht="8.25" customHeight="1"/>
    <row r="8" spans="2:8" s="1" customFormat="1" ht="15" customHeight="1">
      <c r="B8" s="2" t="s">
        <v>3</v>
      </c>
    </row>
    <row r="9" spans="2:8" s="1" customFormat="1" ht="11.25" customHeight="1"/>
    <row r="10" spans="2:8" s="1" customFormat="1" ht="18" customHeight="1">
      <c r="B10" s="218" t="s">
        <v>275</v>
      </c>
      <c r="C10" s="219" t="s">
        <v>5</v>
      </c>
      <c r="D10" s="219"/>
      <c r="E10" s="219"/>
      <c r="F10" s="219" t="s">
        <v>6</v>
      </c>
      <c r="G10" s="219"/>
      <c r="H10" s="219"/>
    </row>
    <row r="11" spans="2:8" s="1" customFormat="1" ht="18" customHeight="1">
      <c r="B11" s="218"/>
      <c r="C11" s="3">
        <v>2012</v>
      </c>
      <c r="D11" s="3">
        <v>2013</v>
      </c>
      <c r="E11" s="4" t="s">
        <v>7</v>
      </c>
      <c r="F11" s="5">
        <v>2012</v>
      </c>
      <c r="G11" s="5">
        <v>2013</v>
      </c>
      <c r="H11" s="4" t="s">
        <v>7</v>
      </c>
    </row>
    <row r="12" spans="2:8" s="1" customFormat="1" ht="18.75" customHeight="1">
      <c r="B12" s="6" t="s">
        <v>276</v>
      </c>
      <c r="C12" s="7">
        <v>767</v>
      </c>
      <c r="D12" s="7">
        <v>757</v>
      </c>
      <c r="E12" s="8">
        <v>-1.303780964797914E-2</v>
      </c>
      <c r="F12" s="7"/>
      <c r="G12" s="7"/>
      <c r="H12" s="8"/>
    </row>
    <row r="13" spans="2:8" s="1" customFormat="1" ht="18.75" customHeight="1">
      <c r="B13" s="6" t="s">
        <v>277</v>
      </c>
      <c r="C13" s="7">
        <v>4149</v>
      </c>
      <c r="D13" s="7">
        <v>4305</v>
      </c>
      <c r="E13" s="8">
        <v>3.759942154736081E-2</v>
      </c>
      <c r="F13" s="7">
        <v>1</v>
      </c>
      <c r="G13" s="7">
        <v>3</v>
      </c>
      <c r="H13" s="8">
        <v>2</v>
      </c>
    </row>
    <row r="14" spans="2:8" s="1" customFormat="1" ht="18.75" customHeight="1">
      <c r="B14" s="6" t="s">
        <v>278</v>
      </c>
      <c r="C14" s="7">
        <v>396</v>
      </c>
      <c r="D14" s="7">
        <v>356</v>
      </c>
      <c r="E14" s="8">
        <v>-0.10101010101010101</v>
      </c>
      <c r="F14" s="7"/>
      <c r="G14" s="7"/>
      <c r="H14" s="8"/>
    </row>
    <row r="15" spans="2:8" s="1" customFormat="1" ht="18.75" customHeight="1">
      <c r="B15" s="6" t="s">
        <v>279</v>
      </c>
      <c r="C15" s="7">
        <v>227</v>
      </c>
      <c r="D15" s="7">
        <v>170</v>
      </c>
      <c r="E15" s="8">
        <v>-0.25110132158590309</v>
      </c>
      <c r="F15" s="7">
        <v>524</v>
      </c>
      <c r="G15" s="7">
        <v>430</v>
      </c>
      <c r="H15" s="8">
        <v>-0.17938931297709923</v>
      </c>
    </row>
    <row r="16" spans="2:8" s="1" customFormat="1" ht="18.75" customHeight="1">
      <c r="B16" s="6" t="s">
        <v>280</v>
      </c>
      <c r="C16" s="7">
        <v>268</v>
      </c>
      <c r="D16" s="7">
        <v>306</v>
      </c>
      <c r="E16" s="8">
        <v>0.1417910447761194</v>
      </c>
      <c r="F16" s="7">
        <v>6</v>
      </c>
      <c r="G16" s="7">
        <v>6</v>
      </c>
      <c r="H16" s="8">
        <v>0</v>
      </c>
    </row>
    <row r="17" spans="2:8" s="1" customFormat="1" ht="18.75" customHeight="1">
      <c r="B17" s="6" t="s">
        <v>281</v>
      </c>
      <c r="C17" s="7">
        <v>4426</v>
      </c>
      <c r="D17" s="7">
        <v>4128</v>
      </c>
      <c r="E17" s="8">
        <v>-6.7329417080885676E-2</v>
      </c>
      <c r="F17" s="7">
        <v>1446</v>
      </c>
      <c r="G17" s="7">
        <v>1461</v>
      </c>
      <c r="H17" s="8">
        <v>1.0373443983402489E-2</v>
      </c>
    </row>
    <row r="18" spans="2:8" s="1" customFormat="1" ht="18.75" customHeight="1">
      <c r="B18" s="6" t="s">
        <v>282</v>
      </c>
      <c r="C18" s="7">
        <v>3263</v>
      </c>
      <c r="D18" s="7">
        <v>3177</v>
      </c>
      <c r="E18" s="8">
        <v>-2.6356114005516396E-2</v>
      </c>
      <c r="F18" s="7">
        <v>5322</v>
      </c>
      <c r="G18" s="7">
        <v>4114</v>
      </c>
      <c r="H18" s="8">
        <v>-0.22698233746711763</v>
      </c>
    </row>
    <row r="19" spans="2:8" s="1" customFormat="1" ht="18.75" customHeight="1">
      <c r="B19" s="6" t="s">
        <v>283</v>
      </c>
      <c r="C19" s="7">
        <v>1402</v>
      </c>
      <c r="D19" s="7">
        <v>1335</v>
      </c>
      <c r="E19" s="8">
        <v>-4.7788873038516408E-2</v>
      </c>
      <c r="F19" s="7">
        <v>62</v>
      </c>
      <c r="G19" s="7">
        <v>58</v>
      </c>
      <c r="H19" s="8">
        <v>-6.4516129032258063E-2</v>
      </c>
    </row>
    <row r="20" spans="2:8" s="1" customFormat="1" ht="18.75" customHeight="1">
      <c r="B20" s="6" t="s">
        <v>284</v>
      </c>
      <c r="C20" s="7">
        <v>1936</v>
      </c>
      <c r="D20" s="7">
        <v>2025</v>
      </c>
      <c r="E20" s="8">
        <v>4.5971074380165289E-2</v>
      </c>
      <c r="F20" s="7">
        <v>110</v>
      </c>
      <c r="G20" s="7">
        <v>251</v>
      </c>
      <c r="H20" s="8">
        <v>1.2818181818181817</v>
      </c>
    </row>
    <row r="21" spans="2:8" s="1" customFormat="1" ht="18.75" customHeight="1">
      <c r="B21" s="6" t="s">
        <v>285</v>
      </c>
      <c r="C21" s="7">
        <v>19507</v>
      </c>
      <c r="D21" s="7">
        <v>20198</v>
      </c>
      <c r="E21" s="8">
        <v>3.5423181422053619E-2</v>
      </c>
      <c r="F21" s="7">
        <v>17225</v>
      </c>
      <c r="G21" s="7">
        <v>14270</v>
      </c>
      <c r="H21" s="8">
        <v>-0.17155297532656022</v>
      </c>
    </row>
    <row r="22" spans="2:8" s="1" customFormat="1" ht="18.75" customHeight="1">
      <c r="B22" s="6" t="s">
        <v>286</v>
      </c>
      <c r="C22" s="7">
        <v>3305</v>
      </c>
      <c r="D22" s="7">
        <v>3106</v>
      </c>
      <c r="E22" s="8">
        <v>-6.0211800302571859E-2</v>
      </c>
      <c r="F22" s="7">
        <v>2335</v>
      </c>
      <c r="G22" s="7">
        <v>2055</v>
      </c>
      <c r="H22" s="8">
        <v>-0.11991434689507495</v>
      </c>
    </row>
    <row r="23" spans="2:8" s="1" customFormat="1" ht="18.75" customHeight="1">
      <c r="B23" s="6" t="s">
        <v>287</v>
      </c>
      <c r="C23" s="7">
        <v>14501</v>
      </c>
      <c r="D23" s="7">
        <v>14538</v>
      </c>
      <c r="E23" s="8">
        <v>2.5515481690917869E-3</v>
      </c>
      <c r="F23" s="7">
        <v>30</v>
      </c>
      <c r="G23" s="7">
        <v>52</v>
      </c>
      <c r="H23" s="8">
        <v>0.73333333333333328</v>
      </c>
    </row>
    <row r="24" spans="2:8" s="1" customFormat="1" ht="18.75" customHeight="1">
      <c r="B24" s="6" t="s">
        <v>288</v>
      </c>
      <c r="C24" s="7">
        <v>3265</v>
      </c>
      <c r="D24" s="7">
        <v>3136</v>
      </c>
      <c r="E24" s="8">
        <v>-3.9509954058192957E-2</v>
      </c>
      <c r="F24" s="7">
        <v>22</v>
      </c>
      <c r="G24" s="7">
        <v>25</v>
      </c>
      <c r="H24" s="8">
        <v>0.13636363636363635</v>
      </c>
    </row>
    <row r="25" spans="2:8" s="1" customFormat="1" ht="18.75" customHeight="1">
      <c r="B25" s="6" t="s">
        <v>289</v>
      </c>
      <c r="C25" s="7">
        <v>969</v>
      </c>
      <c r="D25" s="7">
        <v>901</v>
      </c>
      <c r="E25" s="8">
        <v>-7.0175438596491224E-2</v>
      </c>
      <c r="F25" s="7">
        <v>9</v>
      </c>
      <c r="G25" s="7">
        <v>4</v>
      </c>
      <c r="H25" s="8">
        <v>-0.55555555555555558</v>
      </c>
    </row>
    <row r="26" spans="2:8" s="1" customFormat="1" ht="18.75" customHeight="1">
      <c r="B26" s="6" t="s">
        <v>290</v>
      </c>
      <c r="C26" s="7">
        <v>1780</v>
      </c>
      <c r="D26" s="7">
        <v>1728</v>
      </c>
      <c r="E26" s="8">
        <v>-2.9213483146067417E-2</v>
      </c>
      <c r="F26" s="7">
        <v>40</v>
      </c>
      <c r="G26" s="7">
        <v>98</v>
      </c>
      <c r="H26" s="8">
        <v>1.45</v>
      </c>
    </row>
    <row r="27" spans="2:8" s="1" customFormat="1" ht="18.75" customHeight="1">
      <c r="B27" s="6" t="s">
        <v>291</v>
      </c>
      <c r="C27" s="7">
        <v>793</v>
      </c>
      <c r="D27" s="7">
        <v>765</v>
      </c>
      <c r="E27" s="8">
        <v>-3.530895334174023E-2</v>
      </c>
      <c r="F27" s="7">
        <v>196</v>
      </c>
      <c r="G27" s="7">
        <v>119</v>
      </c>
      <c r="H27" s="8">
        <v>-0.39285714285714285</v>
      </c>
    </row>
    <row r="28" spans="2:8" s="1" customFormat="1" ht="18.75" customHeight="1">
      <c r="B28" s="6" t="s">
        <v>292</v>
      </c>
      <c r="C28" s="7">
        <v>2275</v>
      </c>
      <c r="D28" s="7">
        <v>2276</v>
      </c>
      <c r="E28" s="8">
        <v>4.3956043956043956E-4</v>
      </c>
      <c r="F28" s="7">
        <v>2310</v>
      </c>
      <c r="G28" s="7">
        <v>1894</v>
      </c>
      <c r="H28" s="8">
        <v>-0.1800865800865801</v>
      </c>
    </row>
    <row r="29" spans="2:8" s="1" customFormat="1" ht="18.75" customHeight="1">
      <c r="B29" s="6" t="s">
        <v>293</v>
      </c>
      <c r="C29" s="7">
        <v>101</v>
      </c>
      <c r="D29" s="7">
        <v>79</v>
      </c>
      <c r="E29" s="8">
        <v>-0.21782178217821782</v>
      </c>
      <c r="F29" s="7"/>
      <c r="G29" s="7"/>
      <c r="H29" s="8"/>
    </row>
    <row r="30" spans="2:8" s="1" customFormat="1" ht="18.75" customHeight="1">
      <c r="B30" s="6" t="s">
        <v>294</v>
      </c>
      <c r="C30" s="7">
        <v>196</v>
      </c>
      <c r="D30" s="7">
        <v>171</v>
      </c>
      <c r="E30" s="8">
        <v>-0.12755102040816327</v>
      </c>
      <c r="F30" s="7">
        <v>4</v>
      </c>
      <c r="G30" s="7"/>
      <c r="H30" s="8">
        <v>-1</v>
      </c>
    </row>
    <row r="31" spans="2:8" s="1" customFormat="1" ht="18.75" customHeight="1">
      <c r="B31" s="6" t="s">
        <v>295</v>
      </c>
      <c r="C31" s="7">
        <v>1646</v>
      </c>
      <c r="D31" s="7">
        <v>1573</v>
      </c>
      <c r="E31" s="8">
        <v>-4.4349939246658567E-2</v>
      </c>
      <c r="F31" s="7">
        <v>137</v>
      </c>
      <c r="G31" s="7">
        <v>299</v>
      </c>
      <c r="H31" s="8">
        <v>1.1824817518248176</v>
      </c>
    </row>
    <row r="32" spans="2:8" s="1" customFormat="1" ht="18.75" customHeight="1">
      <c r="B32" s="6" t="s">
        <v>296</v>
      </c>
      <c r="C32" s="7">
        <v>4429</v>
      </c>
      <c r="D32" s="7">
        <v>4499</v>
      </c>
      <c r="E32" s="8">
        <v>1.5804922104312485E-2</v>
      </c>
      <c r="F32" s="7">
        <v>1340</v>
      </c>
      <c r="G32" s="7">
        <v>1026</v>
      </c>
      <c r="H32" s="8">
        <v>-0.23432835820895523</v>
      </c>
    </row>
    <row r="33" spans="2:8" s="1" customFormat="1" ht="18.75" customHeight="1">
      <c r="B33" s="6" t="s">
        <v>297</v>
      </c>
      <c r="C33" s="7">
        <v>657</v>
      </c>
      <c r="D33" s="7">
        <v>584</v>
      </c>
      <c r="E33" s="8">
        <v>-0.1111111111111111</v>
      </c>
      <c r="F33" s="7">
        <v>170</v>
      </c>
      <c r="G33" s="7">
        <v>162</v>
      </c>
      <c r="H33" s="8">
        <v>-4.7058823529411764E-2</v>
      </c>
    </row>
    <row r="34" spans="2:8" s="1" customFormat="1" ht="18.75" customHeight="1">
      <c r="B34" s="6" t="s">
        <v>298</v>
      </c>
      <c r="C34" s="7">
        <v>765</v>
      </c>
      <c r="D34" s="7">
        <v>768</v>
      </c>
      <c r="E34" s="8">
        <v>3.9215686274509803E-3</v>
      </c>
      <c r="F34" s="7">
        <v>3</v>
      </c>
      <c r="G34" s="7"/>
      <c r="H34" s="8">
        <v>-1</v>
      </c>
    </row>
    <row r="35" spans="2:8" s="1" customFormat="1" ht="18.75" customHeight="1">
      <c r="B35" s="6" t="s">
        <v>299</v>
      </c>
      <c r="C35" s="7">
        <v>2316</v>
      </c>
      <c r="D35" s="7">
        <v>2307</v>
      </c>
      <c r="E35" s="8">
        <v>-3.8860103626943004E-3</v>
      </c>
      <c r="F35" s="7">
        <v>89</v>
      </c>
      <c r="G35" s="7">
        <v>25</v>
      </c>
      <c r="H35" s="8">
        <v>-0.7191011235955056</v>
      </c>
    </row>
    <row r="36" spans="2:8" s="1" customFormat="1" ht="18.75" customHeight="1">
      <c r="B36" s="6" t="s">
        <v>300</v>
      </c>
      <c r="C36" s="7">
        <v>617</v>
      </c>
      <c r="D36" s="7">
        <v>502</v>
      </c>
      <c r="E36" s="8">
        <v>-0.18638573743922204</v>
      </c>
      <c r="F36" s="7">
        <v>2</v>
      </c>
      <c r="G36" s="7">
        <v>6</v>
      </c>
      <c r="H36" s="8">
        <v>2</v>
      </c>
    </row>
    <row r="37" spans="2:8" s="1" customFormat="1" ht="18.75" customHeight="1">
      <c r="B37" s="6" t="s">
        <v>301</v>
      </c>
      <c r="C37" s="7">
        <v>227</v>
      </c>
      <c r="D37" s="7">
        <v>168</v>
      </c>
      <c r="E37" s="8">
        <v>-0.25991189427312777</v>
      </c>
      <c r="F37" s="7"/>
      <c r="G37" s="7"/>
      <c r="H37" s="8"/>
    </row>
    <row r="38" spans="2:8" s="1" customFormat="1" ht="18.75" customHeight="1">
      <c r="B38" s="6" t="s">
        <v>302</v>
      </c>
      <c r="C38" s="7">
        <v>840</v>
      </c>
      <c r="D38" s="7">
        <v>618</v>
      </c>
      <c r="E38" s="8">
        <v>-0.26428571428571429</v>
      </c>
      <c r="F38" s="7">
        <v>1</v>
      </c>
      <c r="G38" s="7">
        <v>3</v>
      </c>
      <c r="H38" s="8">
        <v>2</v>
      </c>
    </row>
    <row r="39" spans="2:8" s="1" customFormat="1" ht="18.75" customHeight="1">
      <c r="B39" s="6" t="s">
        <v>303</v>
      </c>
      <c r="C39" s="7">
        <v>644</v>
      </c>
      <c r="D39" s="7">
        <v>640</v>
      </c>
      <c r="E39" s="8">
        <v>-6.2111801242236021E-3</v>
      </c>
      <c r="F39" s="7"/>
      <c r="G39" s="7"/>
      <c r="H39" s="8"/>
    </row>
    <row r="40" spans="2:8" s="1" customFormat="1" ht="18.75" customHeight="1">
      <c r="B40" s="6" t="s">
        <v>304</v>
      </c>
      <c r="C40" s="7">
        <v>1916</v>
      </c>
      <c r="D40" s="7">
        <v>1818</v>
      </c>
      <c r="E40" s="8">
        <v>-5.1148225469728602E-2</v>
      </c>
      <c r="F40" s="7">
        <v>643</v>
      </c>
      <c r="G40" s="7">
        <v>508</v>
      </c>
      <c r="H40" s="8">
        <v>-0.2099533437013997</v>
      </c>
    </row>
    <row r="41" spans="2:8" s="1" customFormat="1" ht="18.75" customHeight="1">
      <c r="B41" s="6" t="s">
        <v>305</v>
      </c>
      <c r="C41" s="7">
        <v>5371</v>
      </c>
      <c r="D41" s="7">
        <v>5168</v>
      </c>
      <c r="E41" s="8">
        <v>-3.7795568795382609E-2</v>
      </c>
      <c r="F41" s="7">
        <v>2560</v>
      </c>
      <c r="G41" s="7">
        <v>2733</v>
      </c>
      <c r="H41" s="8">
        <v>6.7578125000000003E-2</v>
      </c>
    </row>
    <row r="42" spans="2:8" s="1" customFormat="1" ht="18.75" customHeight="1">
      <c r="B42" s="6" t="s">
        <v>306</v>
      </c>
      <c r="C42" s="7">
        <v>4126</v>
      </c>
      <c r="D42" s="7">
        <v>4727</v>
      </c>
      <c r="E42" s="8">
        <v>0.14566165777993215</v>
      </c>
      <c r="F42" s="7">
        <v>507</v>
      </c>
      <c r="G42" s="7">
        <v>549</v>
      </c>
      <c r="H42" s="8">
        <v>8.2840236686390539E-2</v>
      </c>
    </row>
    <row r="43" spans="2:8" s="1" customFormat="1" ht="18.75" customHeight="1">
      <c r="B43" s="6" t="s">
        <v>307</v>
      </c>
      <c r="C43" s="7">
        <v>468</v>
      </c>
      <c r="D43" s="7">
        <v>465</v>
      </c>
      <c r="E43" s="8">
        <v>-6.41025641025641E-3</v>
      </c>
      <c r="F43" s="7">
        <v>45</v>
      </c>
      <c r="G43" s="7">
        <v>45</v>
      </c>
      <c r="H43" s="8">
        <v>0</v>
      </c>
    </row>
    <row r="44" spans="2:8" s="1" customFormat="1" ht="18.75" customHeight="1">
      <c r="B44" s="6" t="s">
        <v>308</v>
      </c>
      <c r="C44" s="7">
        <v>234</v>
      </c>
      <c r="D44" s="7">
        <v>256</v>
      </c>
      <c r="E44" s="8">
        <v>9.4017094017094016E-2</v>
      </c>
      <c r="F44" s="7">
        <v>398</v>
      </c>
      <c r="G44" s="7">
        <v>423</v>
      </c>
      <c r="H44" s="8">
        <v>6.2814070351758788E-2</v>
      </c>
    </row>
    <row r="45" spans="2:8" s="1" customFormat="1" ht="18.75" customHeight="1">
      <c r="B45" s="6" t="s">
        <v>309</v>
      </c>
      <c r="C45" s="7">
        <v>1419</v>
      </c>
      <c r="D45" s="7">
        <v>1263</v>
      </c>
      <c r="E45" s="8">
        <v>-0.10993657505285412</v>
      </c>
      <c r="F45" s="7">
        <v>4229</v>
      </c>
      <c r="G45" s="7">
        <v>2710</v>
      </c>
      <c r="H45" s="8">
        <v>-0.35918656892882478</v>
      </c>
    </row>
    <row r="46" spans="2:8" s="1" customFormat="1" ht="18.75" customHeight="1">
      <c r="B46" s="6" t="s">
        <v>310</v>
      </c>
      <c r="C46" s="7">
        <v>1961</v>
      </c>
      <c r="D46" s="7">
        <v>1929</v>
      </c>
      <c r="E46" s="8">
        <v>-1.6318204997450281E-2</v>
      </c>
      <c r="F46" s="7">
        <v>2019</v>
      </c>
      <c r="G46" s="7">
        <v>1962</v>
      </c>
      <c r="H46" s="8">
        <v>-2.8231797919762259E-2</v>
      </c>
    </row>
    <row r="47" spans="2:8" s="1" customFormat="1" ht="18.75" customHeight="1">
      <c r="B47" s="6" t="s">
        <v>311</v>
      </c>
      <c r="C47" s="7">
        <v>687</v>
      </c>
      <c r="D47" s="7">
        <v>679</v>
      </c>
      <c r="E47" s="8">
        <v>-1.1644832605531296E-2</v>
      </c>
      <c r="F47" s="7">
        <v>1255</v>
      </c>
      <c r="G47" s="7">
        <v>1213</v>
      </c>
      <c r="H47" s="8">
        <v>-3.3466135458167331E-2</v>
      </c>
    </row>
    <row r="48" spans="2:8" s="1" customFormat="1" ht="18.75" customHeight="1">
      <c r="B48" s="6" t="s">
        <v>312</v>
      </c>
      <c r="C48" s="7">
        <v>4475</v>
      </c>
      <c r="D48" s="7">
        <v>4496</v>
      </c>
      <c r="E48" s="8">
        <v>4.6927374301675975E-3</v>
      </c>
      <c r="F48" s="7">
        <v>1335</v>
      </c>
      <c r="G48" s="7">
        <v>1425</v>
      </c>
      <c r="H48" s="8">
        <v>6.741573033707865E-2</v>
      </c>
    </row>
    <row r="49" spans="2:8" s="1" customFormat="1" ht="18.75" customHeight="1">
      <c r="B49" s="6" t="s">
        <v>313</v>
      </c>
      <c r="C49" s="7">
        <v>67</v>
      </c>
      <c r="D49" s="7">
        <v>61</v>
      </c>
      <c r="E49" s="8">
        <v>-8.9552238805970144E-2</v>
      </c>
      <c r="F49" s="7">
        <v>3</v>
      </c>
      <c r="G49" s="7"/>
      <c r="H49" s="8">
        <v>-1</v>
      </c>
    </row>
    <row r="50" spans="2:8" s="1" customFormat="1" ht="18.75" customHeight="1">
      <c r="B50" s="6" t="s">
        <v>314</v>
      </c>
      <c r="C50" s="7">
        <v>363</v>
      </c>
      <c r="D50" s="7">
        <v>436</v>
      </c>
      <c r="E50" s="8">
        <v>0.20110192837465565</v>
      </c>
      <c r="F50" s="7">
        <v>22</v>
      </c>
      <c r="G50" s="7">
        <v>80</v>
      </c>
      <c r="H50" s="8">
        <v>2.6363636363636362</v>
      </c>
    </row>
    <row r="51" spans="2:8" s="1" customFormat="1" ht="18.75" customHeight="1">
      <c r="B51" s="6" t="s">
        <v>315</v>
      </c>
      <c r="C51" s="7">
        <v>869</v>
      </c>
      <c r="D51" s="7">
        <v>889</v>
      </c>
      <c r="E51" s="8">
        <v>2.3014959723820484E-2</v>
      </c>
      <c r="F51" s="7">
        <v>113</v>
      </c>
      <c r="G51" s="7">
        <v>71</v>
      </c>
      <c r="H51" s="8">
        <v>-0.37168141592920356</v>
      </c>
    </row>
    <row r="52" spans="2:8" s="1" customFormat="1" ht="18.75" customHeight="1">
      <c r="B52" s="6" t="s">
        <v>316</v>
      </c>
      <c r="C52" s="7">
        <v>116</v>
      </c>
      <c r="D52" s="7">
        <v>100</v>
      </c>
      <c r="E52" s="8">
        <v>-0.13793103448275862</v>
      </c>
      <c r="F52" s="7">
        <v>2</v>
      </c>
      <c r="G52" s="7">
        <v>5</v>
      </c>
      <c r="H52" s="8">
        <v>1.5</v>
      </c>
    </row>
    <row r="53" spans="2:8" s="1" customFormat="1" ht="18.75" customHeight="1">
      <c r="B53" s="6" t="s">
        <v>317</v>
      </c>
      <c r="C53" s="7">
        <v>890</v>
      </c>
      <c r="D53" s="7">
        <v>765</v>
      </c>
      <c r="E53" s="8">
        <v>-0.1404494382022472</v>
      </c>
      <c r="F53" s="7">
        <v>803</v>
      </c>
      <c r="G53" s="7">
        <v>342</v>
      </c>
      <c r="H53" s="8">
        <v>-0.57409713574097132</v>
      </c>
    </row>
    <row r="54" spans="2:8" s="1" customFormat="1" ht="18.75" customHeight="1">
      <c r="B54" s="6" t="s">
        <v>318</v>
      </c>
      <c r="C54" s="7">
        <v>306</v>
      </c>
      <c r="D54" s="7">
        <v>289</v>
      </c>
      <c r="E54" s="8">
        <v>-5.5555555555555552E-2</v>
      </c>
      <c r="F54" s="7">
        <v>220</v>
      </c>
      <c r="G54" s="7">
        <v>226</v>
      </c>
      <c r="H54" s="8">
        <v>2.7272727272727271E-2</v>
      </c>
    </row>
    <row r="55" spans="2:8" s="1" customFormat="1" ht="18.75" customHeight="1">
      <c r="B55" s="6" t="s">
        <v>319</v>
      </c>
      <c r="C55" s="7">
        <v>524</v>
      </c>
      <c r="D55" s="7">
        <v>486</v>
      </c>
      <c r="E55" s="8">
        <v>-7.2519083969465645E-2</v>
      </c>
      <c r="F55" s="7">
        <v>2</v>
      </c>
      <c r="G55" s="7">
        <v>4</v>
      </c>
      <c r="H55" s="8">
        <v>1</v>
      </c>
    </row>
    <row r="56" spans="2:8" s="1" customFormat="1" ht="18.75" customHeight="1">
      <c r="B56" s="6" t="s">
        <v>320</v>
      </c>
      <c r="C56" s="7">
        <v>1247</v>
      </c>
      <c r="D56" s="7">
        <v>1266</v>
      </c>
      <c r="E56" s="8">
        <v>1.5236567762630313E-2</v>
      </c>
      <c r="F56" s="7">
        <v>13</v>
      </c>
      <c r="G56" s="7">
        <v>16</v>
      </c>
      <c r="H56" s="8">
        <v>0.23076923076923078</v>
      </c>
    </row>
    <row r="57" spans="2:8" s="1" customFormat="1" ht="18.75" customHeight="1">
      <c r="B57" s="6" t="s">
        <v>321</v>
      </c>
      <c r="C57" s="7">
        <v>232</v>
      </c>
      <c r="D57" s="7">
        <v>253</v>
      </c>
      <c r="E57" s="8">
        <v>9.0517241379310345E-2</v>
      </c>
      <c r="F57" s="7">
        <v>274</v>
      </c>
      <c r="G57" s="7">
        <v>163</v>
      </c>
      <c r="H57" s="8">
        <v>-0.4051094890510949</v>
      </c>
    </row>
    <row r="58" spans="2:8" s="1" customFormat="1" ht="18.75" customHeight="1">
      <c r="B58" s="6" t="s">
        <v>322</v>
      </c>
      <c r="C58" s="7">
        <v>213</v>
      </c>
      <c r="D58" s="7">
        <v>179</v>
      </c>
      <c r="E58" s="8">
        <v>-0.15962441314553991</v>
      </c>
      <c r="F58" s="7">
        <v>50</v>
      </c>
      <c r="G58" s="7">
        <v>73</v>
      </c>
      <c r="H58" s="8">
        <v>0.46</v>
      </c>
    </row>
    <row r="59" spans="2:8" s="1" customFormat="1" ht="18.75" customHeight="1">
      <c r="B59" s="6" t="s">
        <v>323</v>
      </c>
      <c r="C59" s="7">
        <v>6323</v>
      </c>
      <c r="D59" s="7">
        <v>6053</v>
      </c>
      <c r="E59" s="8">
        <v>-4.2701249406927093E-2</v>
      </c>
      <c r="F59" s="7">
        <v>551</v>
      </c>
      <c r="G59" s="7">
        <v>601</v>
      </c>
      <c r="H59" s="8">
        <v>9.0744101633393831E-2</v>
      </c>
    </row>
    <row r="60" spans="2:8" s="1" customFormat="1" ht="18.75" customHeight="1">
      <c r="B60" s="6" t="s">
        <v>324</v>
      </c>
      <c r="C60" s="7">
        <v>290</v>
      </c>
      <c r="D60" s="7">
        <v>260</v>
      </c>
      <c r="E60" s="8">
        <v>-0.10344827586206896</v>
      </c>
      <c r="F60" s="7">
        <v>14</v>
      </c>
      <c r="G60" s="7">
        <v>19</v>
      </c>
      <c r="H60" s="8">
        <v>0.35714285714285715</v>
      </c>
    </row>
    <row r="61" spans="2:8" s="1" customFormat="1" ht="18.75" customHeight="1">
      <c r="B61" s="6" t="s">
        <v>325</v>
      </c>
      <c r="C61" s="7">
        <v>9982</v>
      </c>
      <c r="D61" s="7">
        <v>9337</v>
      </c>
      <c r="E61" s="8">
        <v>-6.4616309356842316E-2</v>
      </c>
      <c r="F61" s="7">
        <v>3329</v>
      </c>
      <c r="G61" s="7">
        <v>3475</v>
      </c>
      <c r="H61" s="8">
        <v>4.3857014118353861E-2</v>
      </c>
    </row>
    <row r="62" spans="2:8" s="1" customFormat="1" ht="18.75" customHeight="1">
      <c r="B62" s="6" t="s">
        <v>326</v>
      </c>
      <c r="C62" s="7">
        <v>1443</v>
      </c>
      <c r="D62" s="7">
        <v>1372</v>
      </c>
      <c r="E62" s="8">
        <v>-4.9203049203049201E-2</v>
      </c>
      <c r="F62" s="7">
        <v>127</v>
      </c>
      <c r="G62" s="7">
        <v>148</v>
      </c>
      <c r="H62" s="8">
        <v>0.16535433070866143</v>
      </c>
    </row>
    <row r="63" spans="2:8" s="1" customFormat="1" ht="18.75" customHeight="1">
      <c r="B63" s="6" t="s">
        <v>327</v>
      </c>
      <c r="C63" s="7">
        <v>923</v>
      </c>
      <c r="D63" s="7">
        <v>904</v>
      </c>
      <c r="E63" s="8">
        <v>-2.0585048754062838E-2</v>
      </c>
      <c r="F63" s="7">
        <v>75</v>
      </c>
      <c r="G63" s="7">
        <v>91</v>
      </c>
      <c r="H63" s="8">
        <v>0.21333333333333335</v>
      </c>
    </row>
    <row r="64" spans="2:8" s="1" customFormat="1" ht="18.75" customHeight="1">
      <c r="B64" s="6" t="s">
        <v>328</v>
      </c>
      <c r="C64" s="7">
        <v>400</v>
      </c>
      <c r="D64" s="7">
        <v>376</v>
      </c>
      <c r="E64" s="8">
        <v>-0.06</v>
      </c>
      <c r="F64" s="7">
        <v>75</v>
      </c>
      <c r="G64" s="7">
        <v>86</v>
      </c>
      <c r="H64" s="8">
        <v>0.14666666666666667</v>
      </c>
    </row>
    <row r="65" spans="2:8" s="1" customFormat="1" ht="18.75" customHeight="1">
      <c r="B65" s="6" t="s">
        <v>329</v>
      </c>
      <c r="C65" s="7">
        <v>2115</v>
      </c>
      <c r="D65" s="7">
        <v>2120</v>
      </c>
      <c r="E65" s="8">
        <v>2.3640661938534278E-3</v>
      </c>
      <c r="F65" s="7">
        <v>25</v>
      </c>
      <c r="G65" s="7">
        <v>58</v>
      </c>
      <c r="H65" s="8">
        <v>1.32</v>
      </c>
    </row>
    <row r="66" spans="2:8" s="1" customFormat="1" ht="18.75" customHeight="1">
      <c r="B66" s="6" t="s">
        <v>330</v>
      </c>
      <c r="C66" s="7">
        <v>6101</v>
      </c>
      <c r="D66" s="7">
        <v>6383</v>
      </c>
      <c r="E66" s="8">
        <v>4.622193083101131E-2</v>
      </c>
      <c r="F66" s="7">
        <v>953</v>
      </c>
      <c r="G66" s="7">
        <v>1150</v>
      </c>
      <c r="H66" s="8">
        <v>0.20671563483735572</v>
      </c>
    </row>
    <row r="67" spans="2:8" s="1" customFormat="1" ht="18.75" customHeight="1">
      <c r="B67" s="6" t="s">
        <v>331</v>
      </c>
      <c r="C67" s="7">
        <v>167</v>
      </c>
      <c r="D67" s="7">
        <v>175</v>
      </c>
      <c r="E67" s="8">
        <v>4.790419161676647E-2</v>
      </c>
      <c r="F67" s="7">
        <v>231</v>
      </c>
      <c r="G67" s="7">
        <v>209</v>
      </c>
      <c r="H67" s="8">
        <v>-9.5238095238095233E-2</v>
      </c>
    </row>
    <row r="68" spans="2:8" s="1" customFormat="1" ht="18.75" customHeight="1">
      <c r="B68" s="6" t="s">
        <v>332</v>
      </c>
      <c r="C68" s="7">
        <v>302</v>
      </c>
      <c r="D68" s="7">
        <v>329</v>
      </c>
      <c r="E68" s="8">
        <v>8.9403973509933773E-2</v>
      </c>
      <c r="F68" s="7">
        <v>126</v>
      </c>
      <c r="G68" s="7">
        <v>123</v>
      </c>
      <c r="H68" s="8">
        <v>-2.3809523809523808E-2</v>
      </c>
    </row>
    <row r="69" spans="2:8" s="1" customFormat="1" ht="18.75" customHeight="1">
      <c r="B69" s="6" t="s">
        <v>333</v>
      </c>
      <c r="C69" s="7">
        <v>2237</v>
      </c>
      <c r="D69" s="7">
        <v>1990</v>
      </c>
      <c r="E69" s="8">
        <v>-0.11041573535985695</v>
      </c>
      <c r="F69" s="7">
        <v>319</v>
      </c>
      <c r="G69" s="7">
        <v>273</v>
      </c>
      <c r="H69" s="8">
        <v>-0.14420062695924765</v>
      </c>
    </row>
    <row r="70" spans="2:8" s="1" customFormat="1" ht="18.75" customHeight="1">
      <c r="B70" s="6" t="s">
        <v>334</v>
      </c>
      <c r="C70" s="7">
        <v>1182</v>
      </c>
      <c r="D70" s="7">
        <v>1094</v>
      </c>
      <c r="E70" s="8">
        <v>-7.4450084602368863E-2</v>
      </c>
      <c r="F70" s="7">
        <v>241</v>
      </c>
      <c r="G70" s="7">
        <v>150</v>
      </c>
      <c r="H70" s="8">
        <v>-0.37759336099585061</v>
      </c>
    </row>
    <row r="71" spans="2:8" s="1" customFormat="1" ht="18.75" customHeight="1">
      <c r="B71" s="6" t="s">
        <v>335</v>
      </c>
      <c r="C71" s="7">
        <v>3326</v>
      </c>
      <c r="D71" s="7">
        <v>3128</v>
      </c>
      <c r="E71" s="8">
        <v>-5.9530968129885752E-2</v>
      </c>
      <c r="F71" s="7">
        <v>106</v>
      </c>
      <c r="G71" s="7">
        <v>81</v>
      </c>
      <c r="H71" s="8">
        <v>-0.23584905660377359</v>
      </c>
    </row>
    <row r="72" spans="2:8" s="1" customFormat="1" ht="18.75" customHeight="1">
      <c r="B72" s="6" t="s">
        <v>336</v>
      </c>
      <c r="C72" s="7">
        <v>786</v>
      </c>
      <c r="D72" s="7">
        <v>771</v>
      </c>
      <c r="E72" s="8">
        <v>-1.9083969465648856E-2</v>
      </c>
      <c r="F72" s="7">
        <v>88</v>
      </c>
      <c r="G72" s="7">
        <v>69</v>
      </c>
      <c r="H72" s="8">
        <v>-0.21590909090909091</v>
      </c>
    </row>
    <row r="73" spans="2:8" s="1" customFormat="1" ht="18.75" customHeight="1">
      <c r="B73" s="6" t="s">
        <v>337</v>
      </c>
      <c r="C73" s="7">
        <v>63</v>
      </c>
      <c r="D73" s="7">
        <v>44</v>
      </c>
      <c r="E73" s="8">
        <v>-0.30158730158730157</v>
      </c>
      <c r="F73" s="7"/>
      <c r="G73" s="7"/>
      <c r="H73" s="8"/>
    </row>
    <row r="74" spans="2:8" s="1" customFormat="1" ht="18.75" customHeight="1">
      <c r="B74" s="6" t="s">
        <v>338</v>
      </c>
      <c r="C74" s="7">
        <v>179</v>
      </c>
      <c r="D74" s="7">
        <v>190</v>
      </c>
      <c r="E74" s="8">
        <v>6.1452513966480445E-2</v>
      </c>
      <c r="F74" s="7">
        <v>22</v>
      </c>
      <c r="G74" s="7"/>
      <c r="H74" s="8">
        <v>-1</v>
      </c>
    </row>
    <row r="75" spans="2:8" s="1" customFormat="1" ht="18.75" customHeight="1">
      <c r="B75" s="6" t="s">
        <v>339</v>
      </c>
      <c r="C75" s="7">
        <v>1615</v>
      </c>
      <c r="D75" s="7">
        <v>1586</v>
      </c>
      <c r="E75" s="8">
        <v>-1.7956656346749224E-2</v>
      </c>
      <c r="F75" s="7">
        <v>194</v>
      </c>
      <c r="G75" s="7">
        <v>276</v>
      </c>
      <c r="H75" s="8">
        <v>0.42268041237113402</v>
      </c>
    </row>
    <row r="76" spans="2:8" s="1" customFormat="1" ht="18.75" customHeight="1">
      <c r="B76" s="6" t="s">
        <v>340</v>
      </c>
      <c r="C76" s="7">
        <v>4751</v>
      </c>
      <c r="D76" s="7">
        <v>4876</v>
      </c>
      <c r="E76" s="8">
        <v>2.6310250473584509E-2</v>
      </c>
      <c r="F76" s="7">
        <v>42</v>
      </c>
      <c r="G76" s="7">
        <v>30</v>
      </c>
      <c r="H76" s="8">
        <v>-0.2857142857142857</v>
      </c>
    </row>
    <row r="77" spans="2:8" s="1" customFormat="1" ht="18.75" customHeight="1">
      <c r="B77" s="6" t="s">
        <v>341</v>
      </c>
      <c r="C77" s="7">
        <v>118</v>
      </c>
      <c r="D77" s="7">
        <v>113</v>
      </c>
      <c r="E77" s="8">
        <v>-4.2372881355932202E-2</v>
      </c>
      <c r="F77" s="7"/>
      <c r="G77" s="7"/>
      <c r="H77" s="8"/>
    </row>
    <row r="78" spans="2:8" s="1" customFormat="1" ht="18.75" customHeight="1">
      <c r="B78" s="6" t="s">
        <v>342</v>
      </c>
      <c r="C78" s="7">
        <v>1484</v>
      </c>
      <c r="D78" s="7">
        <v>1403</v>
      </c>
      <c r="E78" s="8">
        <v>-5.4582210242587602E-2</v>
      </c>
      <c r="F78" s="7">
        <v>225</v>
      </c>
      <c r="G78" s="7">
        <v>194</v>
      </c>
      <c r="H78" s="8">
        <v>-0.13777777777777778</v>
      </c>
    </row>
    <row r="79" spans="2:8" s="1" customFormat="1" ht="18.75" customHeight="1">
      <c r="B79" s="6" t="s">
        <v>343</v>
      </c>
      <c r="C79" s="7">
        <v>4567</v>
      </c>
      <c r="D79" s="7">
        <v>4110</v>
      </c>
      <c r="E79" s="8">
        <v>-0.100065688635866</v>
      </c>
      <c r="F79" s="7">
        <v>1858</v>
      </c>
      <c r="G79" s="7">
        <v>2238</v>
      </c>
      <c r="H79" s="8">
        <v>0.20452099031216361</v>
      </c>
    </row>
    <row r="80" spans="2:8" s="1" customFormat="1" ht="18.75" customHeight="1">
      <c r="B80" s="6" t="s">
        <v>344</v>
      </c>
      <c r="C80" s="7">
        <v>612</v>
      </c>
      <c r="D80" s="7">
        <v>608</v>
      </c>
      <c r="E80" s="8">
        <v>-6.5359477124183009E-3</v>
      </c>
      <c r="F80" s="7">
        <v>307</v>
      </c>
      <c r="G80" s="7">
        <v>252</v>
      </c>
      <c r="H80" s="8">
        <v>-0.17915309446254071</v>
      </c>
    </row>
    <row r="81" spans="2:8" s="1" customFormat="1" ht="18.75" customHeight="1">
      <c r="B81" s="6" t="s">
        <v>345</v>
      </c>
      <c r="C81" s="7">
        <v>4759</v>
      </c>
      <c r="D81" s="7">
        <v>4768</v>
      </c>
      <c r="E81" s="8">
        <v>1.8911536036982559E-3</v>
      </c>
      <c r="F81" s="7">
        <v>5</v>
      </c>
      <c r="G81" s="7">
        <v>5</v>
      </c>
      <c r="H81" s="8">
        <v>0</v>
      </c>
    </row>
    <row r="82" spans="2:8" s="1" customFormat="1" ht="18.75" customHeight="1">
      <c r="B82" s="6" t="s">
        <v>346</v>
      </c>
      <c r="C82" s="7">
        <v>1429</v>
      </c>
      <c r="D82" s="7">
        <v>1513</v>
      </c>
      <c r="E82" s="8">
        <v>5.8782365290412877E-2</v>
      </c>
      <c r="F82" s="7">
        <v>23</v>
      </c>
      <c r="G82" s="7">
        <v>38</v>
      </c>
      <c r="H82" s="8">
        <v>0.65217391304347827</v>
      </c>
    </row>
    <row r="83" spans="2:8" s="1" customFormat="1" ht="18.75" customHeight="1">
      <c r="B83" s="6" t="s">
        <v>347</v>
      </c>
      <c r="C83" s="7">
        <v>1630</v>
      </c>
      <c r="D83" s="7">
        <v>1830</v>
      </c>
      <c r="E83" s="8">
        <v>0.12269938650306748</v>
      </c>
      <c r="F83" s="7">
        <v>400</v>
      </c>
      <c r="G83" s="7">
        <v>433</v>
      </c>
      <c r="H83" s="8">
        <v>8.2500000000000004E-2</v>
      </c>
    </row>
    <row r="84" spans="2:8" s="1" customFormat="1" ht="18.75" customHeight="1">
      <c r="B84" s="6" t="s">
        <v>348</v>
      </c>
      <c r="C84" s="7">
        <v>4346</v>
      </c>
      <c r="D84" s="7">
        <v>4314</v>
      </c>
      <c r="E84" s="8">
        <v>-7.3630924988495172E-3</v>
      </c>
      <c r="F84" s="7">
        <v>7</v>
      </c>
      <c r="G84" s="7"/>
      <c r="H84" s="8">
        <v>-1</v>
      </c>
    </row>
    <row r="85" spans="2:8" s="1" customFormat="1" ht="18.75" customHeight="1">
      <c r="B85" s="6" t="s">
        <v>349</v>
      </c>
      <c r="C85" s="7">
        <v>2499</v>
      </c>
      <c r="D85" s="7">
        <v>2556</v>
      </c>
      <c r="E85" s="8">
        <v>2.2809123649459785E-2</v>
      </c>
      <c r="F85" s="7">
        <v>85</v>
      </c>
      <c r="G85" s="7">
        <v>16</v>
      </c>
      <c r="H85" s="8">
        <v>-0.81176470588235294</v>
      </c>
    </row>
    <row r="86" spans="2:8" s="1" customFormat="1" ht="18.75" customHeight="1">
      <c r="B86" s="6" t="s">
        <v>350</v>
      </c>
      <c r="C86" s="7">
        <v>1461</v>
      </c>
      <c r="D86" s="7">
        <v>1393</v>
      </c>
      <c r="E86" s="8">
        <v>-4.6543463381245723E-2</v>
      </c>
      <c r="F86" s="7">
        <v>34</v>
      </c>
      <c r="G86" s="7">
        <v>19</v>
      </c>
      <c r="H86" s="8">
        <v>-0.44117647058823528</v>
      </c>
    </row>
    <row r="87" spans="2:8" s="1" customFormat="1" ht="18.75" customHeight="1">
      <c r="B87" s="6" t="s">
        <v>351</v>
      </c>
      <c r="C87" s="7">
        <v>247</v>
      </c>
      <c r="D87" s="7">
        <v>288</v>
      </c>
      <c r="E87" s="8">
        <v>0.16599190283400811</v>
      </c>
      <c r="F87" s="7">
        <v>2</v>
      </c>
      <c r="G87" s="7">
        <v>6</v>
      </c>
      <c r="H87" s="8">
        <v>2</v>
      </c>
    </row>
    <row r="88" spans="2:8" s="1" customFormat="1" ht="18.75" customHeight="1">
      <c r="B88" s="6" t="s">
        <v>352</v>
      </c>
      <c r="C88" s="7">
        <v>7316</v>
      </c>
      <c r="D88" s="7">
        <v>6931</v>
      </c>
      <c r="E88" s="8">
        <v>-5.262438490978677E-2</v>
      </c>
      <c r="F88" s="7">
        <v>594</v>
      </c>
      <c r="G88" s="7">
        <v>511</v>
      </c>
      <c r="H88" s="8">
        <v>-0.13973063973063973</v>
      </c>
    </row>
    <row r="89" spans="2:8" s="1" customFormat="1" ht="18.75" customHeight="1">
      <c r="B89" s="6" t="s">
        <v>353</v>
      </c>
      <c r="C89" s="7">
        <v>517</v>
      </c>
      <c r="D89" s="7">
        <v>536</v>
      </c>
      <c r="E89" s="8">
        <v>3.6750483558994199E-2</v>
      </c>
      <c r="F89" s="7"/>
      <c r="G89" s="7"/>
      <c r="H89" s="8"/>
    </row>
    <row r="90" spans="2:8" s="1" customFormat="1" ht="18.75" customHeight="1">
      <c r="B90" s="6" t="s">
        <v>354</v>
      </c>
      <c r="C90" s="7">
        <v>779</v>
      </c>
      <c r="D90" s="7">
        <v>812</v>
      </c>
      <c r="E90" s="8">
        <v>4.2362002567394093E-2</v>
      </c>
      <c r="F90" s="7"/>
      <c r="G90" s="7"/>
      <c r="H90" s="8"/>
    </row>
    <row r="91" spans="2:8" s="1" customFormat="1" ht="18.75" customHeight="1">
      <c r="B91" s="6" t="s">
        <v>355</v>
      </c>
      <c r="C91" s="7">
        <v>1177</v>
      </c>
      <c r="D91" s="7">
        <v>1130</v>
      </c>
      <c r="E91" s="8">
        <v>-3.9932030586236192E-2</v>
      </c>
      <c r="F91" s="7">
        <v>20</v>
      </c>
      <c r="G91" s="7">
        <v>49</v>
      </c>
      <c r="H91" s="8">
        <v>1.45</v>
      </c>
    </row>
    <row r="92" spans="2:8" s="1" customFormat="1" ht="18.75" customHeight="1">
      <c r="B92" s="6" t="s">
        <v>356</v>
      </c>
      <c r="C92" s="7">
        <v>873</v>
      </c>
      <c r="D92" s="7">
        <v>857</v>
      </c>
      <c r="E92" s="8">
        <v>-1.8327605956471937E-2</v>
      </c>
      <c r="F92" s="7">
        <v>67</v>
      </c>
      <c r="G92" s="7">
        <v>62</v>
      </c>
      <c r="H92" s="8">
        <v>-7.4626865671641784E-2</v>
      </c>
    </row>
    <row r="93" spans="2:8" s="1" customFormat="1" ht="18.75" customHeight="1">
      <c r="B93" s="6" t="s">
        <v>357</v>
      </c>
      <c r="C93" s="7">
        <v>15296</v>
      </c>
      <c r="D93" s="7">
        <v>15478</v>
      </c>
      <c r="E93" s="8">
        <v>1.1898535564853556E-2</v>
      </c>
      <c r="F93" s="7">
        <v>91</v>
      </c>
      <c r="G93" s="7">
        <v>77</v>
      </c>
      <c r="H93" s="8">
        <v>-0.15384615384615385</v>
      </c>
    </row>
    <row r="94" spans="2:8" s="1" customFormat="1" ht="18.75" customHeight="1">
      <c r="B94" s="6" t="s">
        <v>358</v>
      </c>
      <c r="C94" s="7">
        <v>14053</v>
      </c>
      <c r="D94" s="7">
        <v>13495</v>
      </c>
      <c r="E94" s="8">
        <v>-3.9706824165658579E-2</v>
      </c>
      <c r="F94" s="7">
        <v>200</v>
      </c>
      <c r="G94" s="7">
        <v>210</v>
      </c>
      <c r="H94" s="8">
        <v>0.05</v>
      </c>
    </row>
    <row r="95" spans="2:8" s="1" customFormat="1" ht="18.75" customHeight="1">
      <c r="B95" s="6" t="s">
        <v>359</v>
      </c>
      <c r="C95" s="7">
        <v>11948</v>
      </c>
      <c r="D95" s="7">
        <v>12196</v>
      </c>
      <c r="E95" s="8">
        <v>2.0756611985269503E-2</v>
      </c>
      <c r="F95" s="7">
        <v>16</v>
      </c>
      <c r="G95" s="7">
        <v>5</v>
      </c>
      <c r="H95" s="8">
        <v>-0.6875</v>
      </c>
    </row>
    <row r="96" spans="2:8" s="1" customFormat="1" ht="18.75" customHeight="1">
      <c r="B96" s="6" t="s">
        <v>360</v>
      </c>
      <c r="C96" s="7">
        <v>6247</v>
      </c>
      <c r="D96" s="7">
        <v>7079</v>
      </c>
      <c r="E96" s="8">
        <v>0.13318392828557707</v>
      </c>
      <c r="F96" s="7">
        <v>29</v>
      </c>
      <c r="G96" s="7">
        <v>22</v>
      </c>
      <c r="H96" s="8">
        <v>-0.2413793103448276</v>
      </c>
    </row>
    <row r="97" spans="2:8" s="1" customFormat="1" ht="18.75" customHeight="1">
      <c r="B97" s="6" t="s">
        <v>361</v>
      </c>
      <c r="C97" s="7">
        <v>4350</v>
      </c>
      <c r="D97" s="7">
        <v>4667</v>
      </c>
      <c r="E97" s="8">
        <v>7.2873563218390808E-2</v>
      </c>
      <c r="F97" s="7">
        <v>3</v>
      </c>
      <c r="G97" s="7">
        <v>5</v>
      </c>
      <c r="H97" s="8">
        <v>0.66666666666666663</v>
      </c>
    </row>
    <row r="98" spans="2:8" s="1" customFormat="1" ht="18.75" customHeight="1">
      <c r="B98" s="6" t="s">
        <v>362</v>
      </c>
      <c r="C98" s="7">
        <v>660</v>
      </c>
      <c r="D98" s="7">
        <v>648</v>
      </c>
      <c r="E98" s="8">
        <v>-1.8181818181818181E-2</v>
      </c>
      <c r="F98" s="7">
        <v>3</v>
      </c>
      <c r="G98" s="7">
        <v>1</v>
      </c>
      <c r="H98" s="8">
        <v>-0.66666666666666663</v>
      </c>
    </row>
    <row r="99" spans="2:8" s="1" customFormat="1" ht="18.75" customHeight="1">
      <c r="B99" s="6" t="s">
        <v>363</v>
      </c>
      <c r="C99" s="7">
        <v>626</v>
      </c>
      <c r="D99" s="7">
        <v>610</v>
      </c>
      <c r="E99" s="8">
        <v>-2.5559105431309903E-2</v>
      </c>
      <c r="F99" s="7">
        <v>162</v>
      </c>
      <c r="G99" s="7">
        <v>144</v>
      </c>
      <c r="H99" s="8">
        <v>-0.1111111111111111</v>
      </c>
    </row>
    <row r="100" spans="2:8" s="1" customFormat="1" ht="18.75" customHeight="1">
      <c r="B100" s="6" t="s">
        <v>364</v>
      </c>
      <c r="C100" s="7">
        <v>508</v>
      </c>
      <c r="D100" s="7">
        <v>517</v>
      </c>
      <c r="E100" s="8">
        <v>1.7716535433070866E-2</v>
      </c>
      <c r="F100" s="7">
        <v>1</v>
      </c>
      <c r="G100" s="7">
        <v>1</v>
      </c>
      <c r="H100" s="8">
        <v>0</v>
      </c>
    </row>
    <row r="101" spans="2:8" s="1" customFormat="1" ht="18.75" customHeight="1">
      <c r="B101" s="6" t="s">
        <v>365</v>
      </c>
      <c r="C101" s="7">
        <v>1216</v>
      </c>
      <c r="D101" s="7">
        <v>1193</v>
      </c>
      <c r="E101" s="8">
        <v>-1.8914473684210526E-2</v>
      </c>
      <c r="F101" s="7">
        <v>3</v>
      </c>
      <c r="G101" s="7">
        <v>5</v>
      </c>
      <c r="H101" s="8">
        <v>0.66666666666666663</v>
      </c>
    </row>
    <row r="102" spans="2:8" s="1" customFormat="1" ht="18.75" customHeight="1">
      <c r="B102" s="6" t="s">
        <v>366</v>
      </c>
      <c r="C102" s="7">
        <v>1590</v>
      </c>
      <c r="D102" s="7">
        <v>1516</v>
      </c>
      <c r="E102" s="8">
        <v>-4.6540880503144651E-2</v>
      </c>
      <c r="F102" s="7">
        <v>1</v>
      </c>
      <c r="G102" s="7">
        <v>5</v>
      </c>
      <c r="H102" s="8">
        <v>4</v>
      </c>
    </row>
    <row r="103" spans="2:8" s="1" customFormat="1" ht="18.75" customHeight="1">
      <c r="B103" s="6" t="s">
        <v>367</v>
      </c>
      <c r="C103" s="7">
        <v>2254</v>
      </c>
      <c r="D103" s="7">
        <v>2221</v>
      </c>
      <c r="E103" s="8">
        <v>-1.4640638864241348E-2</v>
      </c>
      <c r="F103" s="7">
        <v>25</v>
      </c>
      <c r="G103" s="7">
        <v>43</v>
      </c>
      <c r="H103" s="8">
        <v>0.72</v>
      </c>
    </row>
    <row r="104" spans="2:8" s="1" customFormat="1" ht="18.75" customHeight="1">
      <c r="B104" s="6" t="s">
        <v>368</v>
      </c>
      <c r="C104" s="7">
        <v>6255</v>
      </c>
      <c r="D104" s="7">
        <v>6500</v>
      </c>
      <c r="E104" s="8">
        <v>3.9168665067945641E-2</v>
      </c>
      <c r="F104" s="7">
        <v>6</v>
      </c>
      <c r="G104" s="7">
        <v>13</v>
      </c>
      <c r="H104" s="8">
        <v>1.1666666666666667</v>
      </c>
    </row>
    <row r="105" spans="2:8" s="1" customFormat="1" ht="18.75" customHeight="1">
      <c r="B105" s="6" t="s">
        <v>369</v>
      </c>
      <c r="C105" s="7">
        <v>991</v>
      </c>
      <c r="D105" s="7">
        <v>831</v>
      </c>
      <c r="E105" s="8">
        <v>-0.16145307769929365</v>
      </c>
      <c r="F105" s="7">
        <v>8</v>
      </c>
      <c r="G105" s="7">
        <v>2</v>
      </c>
      <c r="H105" s="8">
        <v>-0.75</v>
      </c>
    </row>
    <row r="106" spans="2:8" s="1" customFormat="1" ht="18.75" customHeight="1">
      <c r="B106" s="6" t="s">
        <v>370</v>
      </c>
      <c r="C106" s="7">
        <v>1658</v>
      </c>
      <c r="D106" s="7">
        <v>1771</v>
      </c>
      <c r="E106" s="8">
        <v>6.8154402895054284E-2</v>
      </c>
      <c r="F106" s="7">
        <v>204</v>
      </c>
      <c r="G106" s="7">
        <v>156</v>
      </c>
      <c r="H106" s="8">
        <v>-0.23529411764705882</v>
      </c>
    </row>
    <row r="107" spans="2:8" s="1" customFormat="1" ht="18.75" customHeight="1">
      <c r="B107" s="6" t="s">
        <v>371</v>
      </c>
      <c r="C107" s="7">
        <v>609</v>
      </c>
      <c r="D107" s="7">
        <v>541</v>
      </c>
      <c r="E107" s="8">
        <v>-0.1116584564860427</v>
      </c>
      <c r="F107" s="7">
        <v>352</v>
      </c>
      <c r="G107" s="7">
        <v>379</v>
      </c>
      <c r="H107" s="8">
        <v>7.6704545454545456E-2</v>
      </c>
    </row>
    <row r="108" spans="2:8" s="1" customFormat="1" ht="18.75" customHeight="1">
      <c r="B108" s="6" t="s">
        <v>372</v>
      </c>
      <c r="C108" s="7">
        <v>943</v>
      </c>
      <c r="D108" s="7">
        <v>888</v>
      </c>
      <c r="E108" s="8">
        <v>-5.8324496288441142E-2</v>
      </c>
      <c r="F108" s="7">
        <v>314</v>
      </c>
      <c r="G108" s="7">
        <v>282</v>
      </c>
      <c r="H108" s="8">
        <v>-0.10191082802547771</v>
      </c>
    </row>
    <row r="109" spans="2:8" s="1" customFormat="1" ht="18.75" customHeight="1">
      <c r="B109" s="6" t="s">
        <v>373</v>
      </c>
      <c r="C109" s="7">
        <v>92</v>
      </c>
      <c r="D109" s="7">
        <v>81</v>
      </c>
      <c r="E109" s="8">
        <v>-0.11956521739130435</v>
      </c>
      <c r="F109" s="7"/>
      <c r="G109" s="7"/>
      <c r="H109" s="8"/>
    </row>
    <row r="110" spans="2:8" s="1" customFormat="1" ht="18.75" customHeight="1">
      <c r="B110" s="6" t="s">
        <v>374</v>
      </c>
      <c r="C110" s="7">
        <v>3721</v>
      </c>
      <c r="D110" s="7">
        <v>3833</v>
      </c>
      <c r="E110" s="8">
        <v>3.0099435635581834E-2</v>
      </c>
      <c r="F110" s="7"/>
      <c r="G110" s="7"/>
      <c r="H110" s="8"/>
    </row>
    <row r="111" spans="2:8" s="1" customFormat="1" ht="18.75" customHeight="1">
      <c r="B111" s="6" t="s">
        <v>375</v>
      </c>
      <c r="C111" s="7">
        <v>2125</v>
      </c>
      <c r="D111" s="7">
        <v>2101</v>
      </c>
      <c r="E111" s="8">
        <v>-1.1294117647058824E-2</v>
      </c>
      <c r="F111" s="7"/>
      <c r="G111" s="7"/>
      <c r="H111" s="8"/>
    </row>
    <row r="112" spans="2:8" s="1" customFormat="1" ht="18.75" customHeight="1">
      <c r="B112" s="6" t="s">
        <v>376</v>
      </c>
      <c r="C112" s="7">
        <v>54</v>
      </c>
      <c r="D112" s="7">
        <v>53</v>
      </c>
      <c r="E112" s="8">
        <v>-1.8518518518518517E-2</v>
      </c>
      <c r="F112" s="7"/>
      <c r="G112" s="7"/>
      <c r="H112" s="8"/>
    </row>
    <row r="113" spans="2:8" s="1" customFormat="1" ht="18.75" customHeight="1">
      <c r="B113" s="6" t="s">
        <v>377</v>
      </c>
      <c r="C113" s="7">
        <v>883</v>
      </c>
      <c r="D113" s="7">
        <v>925</v>
      </c>
      <c r="E113" s="8">
        <v>4.7565118912797279E-2</v>
      </c>
      <c r="F113" s="7"/>
      <c r="G113" s="7"/>
      <c r="H113" s="8"/>
    </row>
    <row r="114" spans="2:8" s="1" customFormat="1" ht="18.75" customHeight="1">
      <c r="B114" s="6" t="s">
        <v>378</v>
      </c>
      <c r="C114" s="7">
        <v>2187</v>
      </c>
      <c r="D114" s="7">
        <v>2127</v>
      </c>
      <c r="E114" s="8">
        <v>-2.7434842249657063E-2</v>
      </c>
      <c r="F114" s="7"/>
      <c r="G114" s="7"/>
      <c r="H114" s="8"/>
    </row>
    <row r="115" spans="2:8" s="1" customFormat="1" ht="18.75" customHeight="1">
      <c r="B115" s="6" t="s">
        <v>379</v>
      </c>
      <c r="C115" s="7">
        <v>2671</v>
      </c>
      <c r="D115" s="7">
        <v>2862</v>
      </c>
      <c r="E115" s="8">
        <v>7.1508798202920248E-2</v>
      </c>
      <c r="F115" s="7">
        <v>4</v>
      </c>
      <c r="G115" s="7">
        <v>5</v>
      </c>
      <c r="H115" s="8">
        <v>0.25</v>
      </c>
    </row>
    <row r="116" spans="2:8" s="1" customFormat="1" ht="18.75" customHeight="1">
      <c r="B116" s="6" t="s">
        <v>380</v>
      </c>
      <c r="C116" s="7">
        <v>1532</v>
      </c>
      <c r="D116" s="7">
        <v>1539</v>
      </c>
      <c r="E116" s="8">
        <v>4.5691906005221935E-3</v>
      </c>
      <c r="F116" s="7">
        <v>1</v>
      </c>
      <c r="G116" s="7">
        <v>2</v>
      </c>
      <c r="H116" s="8">
        <v>1</v>
      </c>
    </row>
    <row r="117" spans="2:8" s="1" customFormat="1" ht="18.75" customHeight="1">
      <c r="B117" s="6" t="s">
        <v>381</v>
      </c>
      <c r="C117" s="7">
        <v>730</v>
      </c>
      <c r="D117" s="7">
        <v>732</v>
      </c>
      <c r="E117" s="8">
        <v>2.7397260273972603E-3</v>
      </c>
      <c r="F117" s="7">
        <v>73</v>
      </c>
      <c r="G117" s="7">
        <v>58</v>
      </c>
      <c r="H117" s="8">
        <v>-0.20547945205479451</v>
      </c>
    </row>
    <row r="118" spans="2:8" s="1" customFormat="1" ht="18.75" customHeight="1">
      <c r="B118" s="6" t="s">
        <v>382</v>
      </c>
      <c r="C118" s="7">
        <v>874</v>
      </c>
      <c r="D118" s="7">
        <v>908</v>
      </c>
      <c r="E118" s="8">
        <v>3.8901601830663615E-2</v>
      </c>
      <c r="F118" s="7">
        <v>243</v>
      </c>
      <c r="G118" s="7">
        <v>278</v>
      </c>
      <c r="H118" s="8">
        <v>0.1440329218106996</v>
      </c>
    </row>
    <row r="119" spans="2:8" s="1" customFormat="1" ht="18.75" customHeight="1">
      <c r="B119" s="6" t="s">
        <v>383</v>
      </c>
      <c r="C119" s="7">
        <v>1977</v>
      </c>
      <c r="D119" s="7">
        <v>2009</v>
      </c>
      <c r="E119" s="8">
        <v>1.6186140617096612E-2</v>
      </c>
      <c r="F119" s="7">
        <v>1054</v>
      </c>
      <c r="G119" s="7">
        <v>1153</v>
      </c>
      <c r="H119" s="8">
        <v>9.3927893738140422E-2</v>
      </c>
    </row>
    <row r="120" spans="2:8" s="1" customFormat="1" ht="18.75" customHeight="1">
      <c r="B120" s="6" t="s">
        <v>384</v>
      </c>
      <c r="C120" s="7">
        <v>1514</v>
      </c>
      <c r="D120" s="7">
        <v>1377</v>
      </c>
      <c r="E120" s="8">
        <v>-9.0488771466314399E-2</v>
      </c>
      <c r="F120" s="7">
        <v>1276</v>
      </c>
      <c r="G120" s="7">
        <v>810</v>
      </c>
      <c r="H120" s="8">
        <v>-0.36520376175548591</v>
      </c>
    </row>
    <row r="121" spans="2:8" s="1" customFormat="1" ht="18.75" customHeight="1">
      <c r="B121" s="6" t="s">
        <v>385</v>
      </c>
      <c r="C121" s="7">
        <v>1883</v>
      </c>
      <c r="D121" s="7">
        <v>1869</v>
      </c>
      <c r="E121" s="8">
        <v>-7.4349442379182153E-3</v>
      </c>
      <c r="F121" s="7">
        <v>188</v>
      </c>
      <c r="G121" s="7">
        <v>160</v>
      </c>
      <c r="H121" s="8">
        <v>-0.14893617021276595</v>
      </c>
    </row>
    <row r="122" spans="2:8" s="1" customFormat="1" ht="18.75" customHeight="1">
      <c r="B122" s="6" t="s">
        <v>386</v>
      </c>
      <c r="C122" s="7">
        <v>2560</v>
      </c>
      <c r="D122" s="7">
        <v>2447</v>
      </c>
      <c r="E122" s="8">
        <v>-4.4140625000000003E-2</v>
      </c>
      <c r="F122" s="7"/>
      <c r="G122" s="7"/>
      <c r="H122" s="8"/>
    </row>
    <row r="123" spans="2:8" s="1" customFormat="1" ht="18.75" customHeight="1">
      <c r="B123" s="6" t="s">
        <v>387</v>
      </c>
      <c r="C123" s="7">
        <v>3651</v>
      </c>
      <c r="D123" s="7">
        <v>3262</v>
      </c>
      <c r="E123" s="8">
        <v>-0.10654615173924951</v>
      </c>
      <c r="F123" s="7"/>
      <c r="G123" s="7"/>
      <c r="H123" s="8"/>
    </row>
    <row r="124" spans="2:8" s="1" customFormat="1" ht="18.75" customHeight="1">
      <c r="B124" s="6" t="s">
        <v>388</v>
      </c>
      <c r="C124" s="7">
        <v>865</v>
      </c>
      <c r="D124" s="7">
        <v>745</v>
      </c>
      <c r="E124" s="8">
        <v>-0.13872832369942195</v>
      </c>
      <c r="F124" s="7"/>
      <c r="G124" s="7"/>
      <c r="H124" s="8"/>
    </row>
    <row r="125" spans="2:8" s="1" customFormat="1" ht="18.75" customHeight="1">
      <c r="B125" s="6" t="s">
        <v>389</v>
      </c>
      <c r="C125" s="7">
        <v>5370</v>
      </c>
      <c r="D125" s="7">
        <v>5400</v>
      </c>
      <c r="E125" s="8">
        <v>5.5865921787709499E-3</v>
      </c>
      <c r="F125" s="7">
        <v>212</v>
      </c>
      <c r="G125" s="7">
        <v>107</v>
      </c>
      <c r="H125" s="8">
        <v>-0.49528301886792453</v>
      </c>
    </row>
    <row r="126" spans="2:8" s="1" customFormat="1" ht="18.75" customHeight="1">
      <c r="B126" s="6" t="s">
        <v>390</v>
      </c>
      <c r="C126" s="7">
        <v>11225</v>
      </c>
      <c r="D126" s="7">
        <v>11089</v>
      </c>
      <c r="E126" s="8">
        <v>-1.2115812917594655E-2</v>
      </c>
      <c r="F126" s="7">
        <v>354</v>
      </c>
      <c r="G126" s="7">
        <v>328</v>
      </c>
      <c r="H126" s="8">
        <v>-7.3446327683615822E-2</v>
      </c>
    </row>
    <row r="127" spans="2:8" s="1" customFormat="1" ht="18.75" customHeight="1">
      <c r="B127" s="6" t="s">
        <v>391</v>
      </c>
      <c r="C127" s="7">
        <v>476</v>
      </c>
      <c r="D127" s="7">
        <v>497</v>
      </c>
      <c r="E127" s="8">
        <v>4.4117647058823532E-2</v>
      </c>
      <c r="F127" s="7">
        <v>1</v>
      </c>
      <c r="G127" s="7"/>
      <c r="H127" s="8">
        <v>-1</v>
      </c>
    </row>
    <row r="128" spans="2:8" s="1" customFormat="1" ht="18.75" customHeight="1">
      <c r="B128" s="6" t="s">
        <v>392</v>
      </c>
      <c r="C128" s="7">
        <v>31439</v>
      </c>
      <c r="D128" s="7">
        <v>31298</v>
      </c>
      <c r="E128" s="8">
        <v>-4.4848754731384582E-3</v>
      </c>
      <c r="F128" s="7">
        <v>2172</v>
      </c>
      <c r="G128" s="7">
        <v>1746</v>
      </c>
      <c r="H128" s="8">
        <v>-0.19613259668508287</v>
      </c>
    </row>
    <row r="129" spans="2:8" s="1" customFormat="1" ht="18.75" customHeight="1">
      <c r="B129" s="6" t="s">
        <v>393</v>
      </c>
      <c r="C129" s="7">
        <v>672</v>
      </c>
      <c r="D129" s="7">
        <v>642</v>
      </c>
      <c r="E129" s="8">
        <v>-4.4642857142857144E-2</v>
      </c>
      <c r="F129" s="7">
        <v>1</v>
      </c>
      <c r="G129" s="7">
        <v>1</v>
      </c>
      <c r="H129" s="8">
        <v>0</v>
      </c>
    </row>
    <row r="130" spans="2:8" s="1" customFormat="1" ht="18.75" customHeight="1">
      <c r="B130" s="6" t="s">
        <v>394</v>
      </c>
      <c r="C130" s="7">
        <v>338</v>
      </c>
      <c r="D130" s="7">
        <v>255</v>
      </c>
      <c r="E130" s="8">
        <v>-0.2455621301775148</v>
      </c>
      <c r="F130" s="7"/>
      <c r="G130" s="7"/>
      <c r="H130" s="8"/>
    </row>
    <row r="131" spans="2:8" s="1" customFormat="1" ht="18.75" customHeight="1">
      <c r="B131" s="6" t="s">
        <v>395</v>
      </c>
      <c r="C131" s="7">
        <v>1815</v>
      </c>
      <c r="D131" s="7">
        <v>1630</v>
      </c>
      <c r="E131" s="8">
        <v>-0.10192837465564739</v>
      </c>
      <c r="F131" s="7">
        <v>76</v>
      </c>
      <c r="G131" s="7">
        <v>17</v>
      </c>
      <c r="H131" s="8">
        <v>-0.77631578947368418</v>
      </c>
    </row>
    <row r="132" spans="2:8" s="1" customFormat="1" ht="18.75" customHeight="1">
      <c r="B132" s="6" t="s">
        <v>396</v>
      </c>
      <c r="C132" s="7">
        <v>3036</v>
      </c>
      <c r="D132" s="7">
        <v>3022</v>
      </c>
      <c r="E132" s="8">
        <v>-4.61133069828722E-3</v>
      </c>
      <c r="F132" s="7">
        <v>1571</v>
      </c>
      <c r="G132" s="7">
        <v>1134</v>
      </c>
      <c r="H132" s="8">
        <v>-0.27816677275620622</v>
      </c>
    </row>
    <row r="133" spans="2:8" s="1" customFormat="1" ht="18.75" customHeight="1">
      <c r="B133" s="6" t="s">
        <v>397</v>
      </c>
      <c r="C133" s="7">
        <v>867</v>
      </c>
      <c r="D133" s="7">
        <v>672</v>
      </c>
      <c r="E133" s="8">
        <v>-0.22491349480968859</v>
      </c>
      <c r="F133" s="7">
        <v>4</v>
      </c>
      <c r="G133" s="7">
        <v>1</v>
      </c>
      <c r="H133" s="8">
        <v>-0.75</v>
      </c>
    </row>
    <row r="134" spans="2:8" s="1" customFormat="1" ht="18.75" customHeight="1">
      <c r="B134" s="6" t="s">
        <v>398</v>
      </c>
      <c r="C134" s="7">
        <v>1194</v>
      </c>
      <c r="D134" s="7">
        <v>1251</v>
      </c>
      <c r="E134" s="8">
        <v>4.7738693467336682E-2</v>
      </c>
      <c r="F134" s="7">
        <v>38</v>
      </c>
      <c r="G134" s="7">
        <v>44</v>
      </c>
      <c r="H134" s="8">
        <v>0.15789473684210525</v>
      </c>
    </row>
    <row r="135" spans="2:8" s="1" customFormat="1" ht="18.75" customHeight="1">
      <c r="B135" s="6" t="s">
        <v>399</v>
      </c>
      <c r="C135" s="7">
        <v>1582</v>
      </c>
      <c r="D135" s="7">
        <v>1482</v>
      </c>
      <c r="E135" s="8">
        <v>-6.3211125158027806E-2</v>
      </c>
      <c r="F135" s="7">
        <v>69</v>
      </c>
      <c r="G135" s="7">
        <v>31</v>
      </c>
      <c r="H135" s="8">
        <v>-0.55072463768115942</v>
      </c>
    </row>
    <row r="136" spans="2:8" s="1" customFormat="1" ht="18.75" customHeight="1">
      <c r="B136" s="6" t="s">
        <v>400</v>
      </c>
      <c r="C136" s="7">
        <v>456</v>
      </c>
      <c r="D136" s="7">
        <v>418</v>
      </c>
      <c r="E136" s="8">
        <v>-8.3333333333333329E-2</v>
      </c>
      <c r="F136" s="7">
        <v>3</v>
      </c>
      <c r="G136" s="7">
        <v>2</v>
      </c>
      <c r="H136" s="8">
        <v>-0.33333333333333331</v>
      </c>
    </row>
    <row r="137" spans="2:8" s="1" customFormat="1" ht="18.75" customHeight="1">
      <c r="B137" s="6" t="s">
        <v>401</v>
      </c>
      <c r="C137" s="7">
        <v>518</v>
      </c>
      <c r="D137" s="7">
        <v>500</v>
      </c>
      <c r="E137" s="8">
        <v>-3.4749034749034749E-2</v>
      </c>
      <c r="F137" s="7">
        <v>9</v>
      </c>
      <c r="G137" s="7">
        <v>25</v>
      </c>
      <c r="H137" s="8">
        <v>1.7777777777777777</v>
      </c>
    </row>
    <row r="138" spans="2:8" s="1" customFormat="1" ht="18.75" customHeight="1">
      <c r="B138" s="6" t="s">
        <v>402</v>
      </c>
      <c r="C138" s="7">
        <v>551</v>
      </c>
      <c r="D138" s="7">
        <v>556</v>
      </c>
      <c r="E138" s="8">
        <v>9.0744101633393835E-3</v>
      </c>
      <c r="F138" s="7">
        <v>31</v>
      </c>
      <c r="G138" s="7">
        <v>29</v>
      </c>
      <c r="H138" s="8">
        <v>-6.4516129032258063E-2</v>
      </c>
    </row>
    <row r="139" spans="2:8" s="1" customFormat="1" ht="18.75" customHeight="1">
      <c r="B139" s="6" t="s">
        <v>403</v>
      </c>
      <c r="C139" s="7">
        <v>3067</v>
      </c>
      <c r="D139" s="7">
        <v>2604</v>
      </c>
      <c r="E139" s="8">
        <v>-0.15096185197261167</v>
      </c>
      <c r="F139" s="7">
        <v>82</v>
      </c>
      <c r="G139" s="7">
        <v>88</v>
      </c>
      <c r="H139" s="8">
        <v>7.3170731707317069E-2</v>
      </c>
    </row>
    <row r="140" spans="2:8" s="1" customFormat="1" ht="18.75" customHeight="1">
      <c r="B140" s="6" t="s">
        <v>404</v>
      </c>
      <c r="C140" s="7">
        <v>7537</v>
      </c>
      <c r="D140" s="7">
        <v>7054</v>
      </c>
      <c r="E140" s="8">
        <v>-6.4083852991906595E-2</v>
      </c>
      <c r="F140" s="7">
        <v>2615</v>
      </c>
      <c r="G140" s="7">
        <v>2747</v>
      </c>
      <c r="H140" s="8">
        <v>5.0478011472275333E-2</v>
      </c>
    </row>
    <row r="141" spans="2:8" s="1" customFormat="1" ht="18.75" customHeight="1">
      <c r="B141" s="6" t="s">
        <v>405</v>
      </c>
      <c r="C141" s="7">
        <v>2151</v>
      </c>
      <c r="D141" s="7">
        <v>1939</v>
      </c>
      <c r="E141" s="8">
        <v>-9.8558809855880988E-2</v>
      </c>
      <c r="F141" s="7">
        <v>6</v>
      </c>
      <c r="G141" s="7">
        <v>2</v>
      </c>
      <c r="H141" s="8">
        <v>-0.66666666666666663</v>
      </c>
    </row>
    <row r="142" spans="2:8" s="1" customFormat="1" ht="18.75" customHeight="1">
      <c r="B142" s="6" t="s">
        <v>406</v>
      </c>
      <c r="C142" s="7">
        <v>1449</v>
      </c>
      <c r="D142" s="7">
        <v>1320</v>
      </c>
      <c r="E142" s="8">
        <v>-8.9026915113871632E-2</v>
      </c>
      <c r="F142" s="7">
        <v>2</v>
      </c>
      <c r="G142" s="7">
        <v>2</v>
      </c>
      <c r="H142" s="8">
        <v>0</v>
      </c>
    </row>
    <row r="143" spans="2:8" s="1" customFormat="1" ht="18.75" customHeight="1">
      <c r="B143" s="6" t="s">
        <v>407</v>
      </c>
      <c r="C143" s="7">
        <v>3334</v>
      </c>
      <c r="D143" s="7">
        <v>3335</v>
      </c>
      <c r="E143" s="8">
        <v>2.9994001199760045E-4</v>
      </c>
      <c r="F143" s="7">
        <v>74</v>
      </c>
      <c r="G143" s="7">
        <v>55</v>
      </c>
      <c r="H143" s="8">
        <v>-0.25675675675675674</v>
      </c>
    </row>
    <row r="144" spans="2:8" s="1" customFormat="1" ht="18.75" customHeight="1">
      <c r="B144" s="6" t="s">
        <v>408</v>
      </c>
      <c r="C144" s="7">
        <v>3104</v>
      </c>
      <c r="D144" s="7">
        <v>2871</v>
      </c>
      <c r="E144" s="8">
        <v>-7.5064432989690719E-2</v>
      </c>
      <c r="F144" s="7">
        <v>36</v>
      </c>
      <c r="G144" s="7">
        <v>34</v>
      </c>
      <c r="H144" s="8">
        <v>-5.5555555555555552E-2</v>
      </c>
    </row>
    <row r="145" spans="2:8" s="1" customFormat="1" ht="18.75" customHeight="1">
      <c r="B145" s="6" t="s">
        <v>409</v>
      </c>
      <c r="C145" s="7">
        <v>6833</v>
      </c>
      <c r="D145" s="7">
        <v>6323</v>
      </c>
      <c r="E145" s="8">
        <v>-7.4637787209132153E-2</v>
      </c>
      <c r="F145" s="7">
        <v>117</v>
      </c>
      <c r="G145" s="7">
        <v>109</v>
      </c>
      <c r="H145" s="8">
        <v>-6.8376068376068383E-2</v>
      </c>
    </row>
    <row r="146" spans="2:8" s="1" customFormat="1" ht="18.75" customHeight="1">
      <c r="B146" s="6" t="s">
        <v>410</v>
      </c>
      <c r="C146" s="7">
        <v>9612</v>
      </c>
      <c r="D146" s="7">
        <v>9731</v>
      </c>
      <c r="E146" s="8">
        <v>1.2380357885975864E-2</v>
      </c>
      <c r="F146" s="7">
        <v>1415</v>
      </c>
      <c r="G146" s="7">
        <v>1249</v>
      </c>
      <c r="H146" s="8">
        <v>-0.11731448763250883</v>
      </c>
    </row>
    <row r="147" spans="2:8" s="1" customFormat="1" ht="18.75" customHeight="1">
      <c r="B147" s="6" t="s">
        <v>411</v>
      </c>
      <c r="C147" s="7">
        <v>581</v>
      </c>
      <c r="D147" s="7">
        <v>536</v>
      </c>
      <c r="E147" s="8">
        <v>-7.7452667814113599E-2</v>
      </c>
      <c r="F147" s="7"/>
      <c r="G147" s="7"/>
      <c r="H147" s="8"/>
    </row>
    <row r="148" spans="2:8" s="1" customFormat="1" ht="18.75" customHeight="1">
      <c r="B148" s="6" t="s">
        <v>412</v>
      </c>
      <c r="C148" s="7">
        <v>732</v>
      </c>
      <c r="D148" s="7">
        <v>682</v>
      </c>
      <c r="E148" s="8">
        <v>-6.8306010928961755E-2</v>
      </c>
      <c r="F148" s="7"/>
      <c r="G148" s="7"/>
      <c r="H148" s="8"/>
    </row>
    <row r="149" spans="2:8" s="1" customFormat="1" ht="18.75" customHeight="1">
      <c r="B149" s="6" t="s">
        <v>413</v>
      </c>
      <c r="C149" s="7">
        <v>6026</v>
      </c>
      <c r="D149" s="7">
        <v>6051</v>
      </c>
      <c r="E149" s="8">
        <v>4.1486890142714899E-3</v>
      </c>
      <c r="F149" s="7">
        <v>2</v>
      </c>
      <c r="G149" s="7">
        <v>17</v>
      </c>
      <c r="H149" s="8">
        <v>7.5</v>
      </c>
    </row>
    <row r="150" spans="2:8" s="1" customFormat="1" ht="18.75" customHeight="1">
      <c r="B150" s="6" t="s">
        <v>414</v>
      </c>
      <c r="C150" s="7">
        <v>565</v>
      </c>
      <c r="D150" s="7">
        <v>554</v>
      </c>
      <c r="E150" s="8">
        <v>-1.9469026548672566E-2</v>
      </c>
      <c r="F150" s="7"/>
      <c r="G150" s="7"/>
      <c r="H150" s="8"/>
    </row>
    <row r="151" spans="2:8" s="1" customFormat="1" ht="18.75" customHeight="1">
      <c r="B151" s="6" t="s">
        <v>415</v>
      </c>
      <c r="C151" s="7">
        <v>1589</v>
      </c>
      <c r="D151" s="7">
        <v>1619</v>
      </c>
      <c r="E151" s="8">
        <v>1.8879798615481436E-2</v>
      </c>
      <c r="F151" s="7">
        <v>7</v>
      </c>
      <c r="G151" s="7">
        <v>4</v>
      </c>
      <c r="H151" s="8">
        <v>-0.42857142857142855</v>
      </c>
    </row>
    <row r="152" spans="2:8" s="1" customFormat="1" ht="18.75" customHeight="1">
      <c r="B152" s="6" t="s">
        <v>416</v>
      </c>
      <c r="C152" s="7">
        <v>152</v>
      </c>
      <c r="D152" s="7">
        <v>116</v>
      </c>
      <c r="E152" s="8">
        <v>-0.23684210526315788</v>
      </c>
      <c r="F152" s="7"/>
      <c r="G152" s="7"/>
      <c r="H152" s="8"/>
    </row>
    <row r="153" spans="2:8" s="1" customFormat="1" ht="18.75" customHeight="1">
      <c r="B153" s="6" t="s">
        <v>417</v>
      </c>
      <c r="C153" s="7">
        <v>495</v>
      </c>
      <c r="D153" s="7">
        <v>529</v>
      </c>
      <c r="E153" s="8">
        <v>6.8686868686868685E-2</v>
      </c>
      <c r="F153" s="7">
        <v>16</v>
      </c>
      <c r="G153" s="7">
        <v>18</v>
      </c>
      <c r="H153" s="8">
        <v>0.125</v>
      </c>
    </row>
    <row r="154" spans="2:8" s="1" customFormat="1" ht="18.75" customHeight="1">
      <c r="B154" s="6" t="s">
        <v>418</v>
      </c>
      <c r="C154" s="7">
        <v>1486</v>
      </c>
      <c r="D154" s="7">
        <v>1579</v>
      </c>
      <c r="E154" s="8">
        <v>6.2584118438761771E-2</v>
      </c>
      <c r="F154" s="7">
        <v>29</v>
      </c>
      <c r="G154" s="7">
        <v>11</v>
      </c>
      <c r="H154" s="8">
        <v>-0.62068965517241381</v>
      </c>
    </row>
    <row r="155" spans="2:8" s="1" customFormat="1" ht="18.75" customHeight="1">
      <c r="B155" s="6" t="s">
        <v>419</v>
      </c>
      <c r="C155" s="7">
        <v>159</v>
      </c>
      <c r="D155" s="7">
        <v>171</v>
      </c>
      <c r="E155" s="8">
        <v>7.5471698113207544E-2</v>
      </c>
      <c r="F155" s="7">
        <v>5</v>
      </c>
      <c r="G155" s="7"/>
      <c r="H155" s="8">
        <v>-1</v>
      </c>
    </row>
    <row r="156" spans="2:8" s="1" customFormat="1" ht="18.75" customHeight="1">
      <c r="B156" s="6" t="s">
        <v>420</v>
      </c>
      <c r="C156" s="7">
        <v>594</v>
      </c>
      <c r="D156" s="7">
        <v>521</v>
      </c>
      <c r="E156" s="8">
        <v>-0.12289562289562289</v>
      </c>
      <c r="F156" s="7">
        <v>17</v>
      </c>
      <c r="G156" s="7">
        <v>12</v>
      </c>
      <c r="H156" s="8">
        <v>-0.29411764705882354</v>
      </c>
    </row>
    <row r="157" spans="2:8" s="1" customFormat="1" ht="18.75" customHeight="1">
      <c r="B157" s="6" t="s">
        <v>421</v>
      </c>
      <c r="C157" s="7">
        <v>9650</v>
      </c>
      <c r="D157" s="7">
        <v>9624</v>
      </c>
      <c r="E157" s="8">
        <v>-2.694300518134715E-3</v>
      </c>
      <c r="F157" s="7">
        <v>1854</v>
      </c>
      <c r="G157" s="7">
        <v>2120</v>
      </c>
      <c r="H157" s="8">
        <v>0.14347357065803668</v>
      </c>
    </row>
    <row r="158" spans="2:8" s="1" customFormat="1" ht="18.75" customHeight="1">
      <c r="B158" s="6" t="s">
        <v>422</v>
      </c>
      <c r="C158" s="7">
        <v>469</v>
      </c>
      <c r="D158" s="7">
        <v>415</v>
      </c>
      <c r="E158" s="8">
        <v>-0.11513859275053305</v>
      </c>
      <c r="F158" s="7">
        <v>1</v>
      </c>
      <c r="G158" s="7"/>
      <c r="H158" s="8">
        <v>-1</v>
      </c>
    </row>
    <row r="159" spans="2:8" s="1" customFormat="1" ht="18.75" customHeight="1">
      <c r="B159" s="6" t="s">
        <v>423</v>
      </c>
      <c r="C159" s="7">
        <v>5180</v>
      </c>
      <c r="D159" s="7">
        <v>5458</v>
      </c>
      <c r="E159" s="8">
        <v>5.3667953667953669E-2</v>
      </c>
      <c r="F159" s="7">
        <v>1127</v>
      </c>
      <c r="G159" s="7">
        <v>1218</v>
      </c>
      <c r="H159" s="8">
        <v>8.0745341614906832E-2</v>
      </c>
    </row>
    <row r="160" spans="2:8" s="1" customFormat="1" ht="18.75" customHeight="1">
      <c r="B160" s="6" t="s">
        <v>424</v>
      </c>
      <c r="C160" s="7">
        <v>726</v>
      </c>
      <c r="D160" s="7">
        <v>638</v>
      </c>
      <c r="E160" s="8">
        <v>-0.12121212121212122</v>
      </c>
      <c r="F160" s="7">
        <v>7</v>
      </c>
      <c r="G160" s="7">
        <v>23</v>
      </c>
      <c r="H160" s="8">
        <v>2.2857142857142856</v>
      </c>
    </row>
    <row r="161" spans="2:8" s="1" customFormat="1" ht="18.75" customHeight="1">
      <c r="B161" s="6" t="s">
        <v>425</v>
      </c>
      <c r="C161" s="7">
        <v>16880</v>
      </c>
      <c r="D161" s="7">
        <v>17559</v>
      </c>
      <c r="E161" s="8">
        <v>4.0225118483412321E-2</v>
      </c>
      <c r="F161" s="7">
        <v>7782</v>
      </c>
      <c r="G161" s="7">
        <v>7878</v>
      </c>
      <c r="H161" s="8">
        <v>1.2336160370084811E-2</v>
      </c>
    </row>
    <row r="162" spans="2:8" s="1" customFormat="1" ht="18.75" customHeight="1">
      <c r="B162" s="6" t="s">
        <v>426</v>
      </c>
      <c r="C162" s="7">
        <v>820</v>
      </c>
      <c r="D162" s="7">
        <v>821</v>
      </c>
      <c r="E162" s="8">
        <v>1.2195121951219512E-3</v>
      </c>
      <c r="F162" s="7">
        <v>887</v>
      </c>
      <c r="G162" s="7">
        <v>854</v>
      </c>
      <c r="H162" s="8">
        <v>-3.7204058624577228E-2</v>
      </c>
    </row>
    <row r="163" spans="2:8" s="1" customFormat="1" ht="18.75" customHeight="1">
      <c r="B163" s="6" t="s">
        <v>427</v>
      </c>
      <c r="C163" s="7">
        <v>236</v>
      </c>
      <c r="D163" s="7">
        <v>247</v>
      </c>
      <c r="E163" s="8">
        <v>4.6610169491525424E-2</v>
      </c>
      <c r="F163" s="7"/>
      <c r="G163" s="7"/>
      <c r="H163" s="8"/>
    </row>
    <row r="164" spans="2:8" s="1" customFormat="1" ht="18.75" customHeight="1">
      <c r="B164" s="6" t="s">
        <v>428</v>
      </c>
      <c r="C164" s="7">
        <v>2088</v>
      </c>
      <c r="D164" s="7">
        <v>2113</v>
      </c>
      <c r="E164" s="8">
        <v>1.1973180076628353E-2</v>
      </c>
      <c r="F164" s="7"/>
      <c r="G164" s="7"/>
      <c r="H164" s="8"/>
    </row>
    <row r="165" spans="2:8" s="1" customFormat="1" ht="18.75" customHeight="1">
      <c r="B165" s="6" t="s">
        <v>429</v>
      </c>
      <c r="C165" s="7">
        <v>190</v>
      </c>
      <c r="D165" s="7">
        <v>177</v>
      </c>
      <c r="E165" s="8">
        <v>-6.8421052631578952E-2</v>
      </c>
      <c r="F165" s="7"/>
      <c r="G165" s="7"/>
      <c r="H165" s="8"/>
    </row>
    <row r="166" spans="2:8" s="1" customFormat="1" ht="18.75" customHeight="1">
      <c r="B166" s="6" t="s">
        <v>430</v>
      </c>
      <c r="C166" s="7">
        <v>5067</v>
      </c>
      <c r="D166" s="7">
        <v>4932</v>
      </c>
      <c r="E166" s="8">
        <v>-2.664298401420959E-2</v>
      </c>
      <c r="F166" s="7"/>
      <c r="G166" s="7"/>
      <c r="H166" s="8"/>
    </row>
    <row r="167" spans="2:8" s="1" customFormat="1" ht="18.75" customHeight="1">
      <c r="B167" s="6" t="s">
        <v>431</v>
      </c>
      <c r="C167" s="7">
        <v>101</v>
      </c>
      <c r="D167" s="7">
        <v>98</v>
      </c>
      <c r="E167" s="8">
        <v>-2.9702970297029702E-2</v>
      </c>
      <c r="F167" s="7">
        <v>22</v>
      </c>
      <c r="G167" s="7">
        <v>11</v>
      </c>
      <c r="H167" s="8">
        <v>-0.5</v>
      </c>
    </row>
    <row r="168" spans="2:8" s="1" customFormat="1" ht="18.75" customHeight="1">
      <c r="B168" s="6" t="s">
        <v>432</v>
      </c>
      <c r="C168" s="7">
        <v>1966</v>
      </c>
      <c r="D168" s="7">
        <v>1828</v>
      </c>
      <c r="E168" s="8">
        <v>-7.019328585961343E-2</v>
      </c>
      <c r="F168" s="7">
        <v>4025</v>
      </c>
      <c r="G168" s="7">
        <v>3455</v>
      </c>
      <c r="H168" s="8">
        <v>-0.14161490683229813</v>
      </c>
    </row>
    <row r="169" spans="2:8" s="1" customFormat="1" ht="18.75" customHeight="1">
      <c r="B169" s="6" t="s">
        <v>433</v>
      </c>
      <c r="C169" s="7">
        <v>783</v>
      </c>
      <c r="D169" s="7">
        <v>693</v>
      </c>
      <c r="E169" s="8">
        <v>-0.11494252873563218</v>
      </c>
      <c r="F169" s="7">
        <v>3</v>
      </c>
      <c r="G169" s="7"/>
      <c r="H169" s="8">
        <v>-1</v>
      </c>
    </row>
    <row r="170" spans="2:8" s="1" customFormat="1" ht="18.75" customHeight="1">
      <c r="B170" s="6" t="s">
        <v>434</v>
      </c>
      <c r="C170" s="7">
        <v>826</v>
      </c>
      <c r="D170" s="7">
        <v>926</v>
      </c>
      <c r="E170" s="8">
        <v>0.12106537530266344</v>
      </c>
      <c r="F170" s="7">
        <v>23</v>
      </c>
      <c r="G170" s="7">
        <v>11</v>
      </c>
      <c r="H170" s="8">
        <v>-0.52173913043478259</v>
      </c>
    </row>
    <row r="171" spans="2:8" s="1" customFormat="1" ht="18.75" customHeight="1">
      <c r="B171" s="6" t="s">
        <v>435</v>
      </c>
      <c r="C171" s="7">
        <v>3349</v>
      </c>
      <c r="D171" s="7">
        <v>3159</v>
      </c>
      <c r="E171" s="8">
        <v>-5.673335323977307E-2</v>
      </c>
      <c r="F171" s="7">
        <v>173</v>
      </c>
      <c r="G171" s="7">
        <v>66</v>
      </c>
      <c r="H171" s="8">
        <v>-0.61849710982658956</v>
      </c>
    </row>
    <row r="172" spans="2:8" s="1" customFormat="1" ht="18.75" customHeight="1">
      <c r="B172" s="6" t="s">
        <v>436</v>
      </c>
      <c r="C172" s="7">
        <v>2073</v>
      </c>
      <c r="D172" s="7">
        <v>1965</v>
      </c>
      <c r="E172" s="8">
        <v>-5.2098408104196817E-2</v>
      </c>
      <c r="F172" s="7">
        <v>503</v>
      </c>
      <c r="G172" s="7">
        <v>358</v>
      </c>
      <c r="H172" s="8">
        <v>-0.28827037773359843</v>
      </c>
    </row>
    <row r="173" spans="2:8" s="1" customFormat="1" ht="18.75" customHeight="1">
      <c r="B173" s="6" t="s">
        <v>437</v>
      </c>
      <c r="C173" s="7">
        <v>3856</v>
      </c>
      <c r="D173" s="7">
        <v>3678</v>
      </c>
      <c r="E173" s="8">
        <v>-4.6161825726141081E-2</v>
      </c>
      <c r="F173" s="7">
        <v>6</v>
      </c>
      <c r="G173" s="7">
        <v>5</v>
      </c>
      <c r="H173" s="8">
        <v>-0.16666666666666666</v>
      </c>
    </row>
    <row r="174" spans="2:8" s="1" customFormat="1" ht="18.75" customHeight="1">
      <c r="B174" s="6" t="s">
        <v>438</v>
      </c>
      <c r="C174" s="7">
        <v>2127</v>
      </c>
      <c r="D174" s="7">
        <v>2231</v>
      </c>
      <c r="E174" s="8">
        <v>4.8895157498824636E-2</v>
      </c>
      <c r="F174" s="7">
        <v>57</v>
      </c>
      <c r="G174" s="7">
        <v>75</v>
      </c>
      <c r="H174" s="8">
        <v>0.31578947368421051</v>
      </c>
    </row>
    <row r="175" spans="2:8" s="1" customFormat="1" ht="18.75" customHeight="1">
      <c r="B175" s="6" t="s">
        <v>439</v>
      </c>
      <c r="C175" s="7">
        <v>467</v>
      </c>
      <c r="D175" s="7">
        <v>461</v>
      </c>
      <c r="E175" s="8">
        <v>-1.284796573875803E-2</v>
      </c>
      <c r="F175" s="7">
        <v>35</v>
      </c>
      <c r="G175" s="7">
        <v>29</v>
      </c>
      <c r="H175" s="8">
        <v>-0.17142857142857143</v>
      </c>
    </row>
    <row r="176" spans="2:8" s="1" customFormat="1" ht="18.75" customHeight="1">
      <c r="B176" s="6" t="s">
        <v>440</v>
      </c>
      <c r="C176" s="7">
        <v>196</v>
      </c>
      <c r="D176" s="7">
        <v>166</v>
      </c>
      <c r="E176" s="8">
        <v>-0.15306122448979592</v>
      </c>
      <c r="F176" s="7">
        <v>1</v>
      </c>
      <c r="G176" s="7"/>
      <c r="H176" s="8">
        <v>-1</v>
      </c>
    </row>
    <row r="177" spans="2:8" s="1" customFormat="1" ht="18.75" customHeight="1">
      <c r="B177" s="6" t="s">
        <v>441</v>
      </c>
      <c r="C177" s="7">
        <v>238</v>
      </c>
      <c r="D177" s="7">
        <v>231</v>
      </c>
      <c r="E177" s="8">
        <v>-2.9411764705882353E-2</v>
      </c>
      <c r="F177" s="7">
        <v>7</v>
      </c>
      <c r="G177" s="7">
        <v>7</v>
      </c>
      <c r="H177" s="8">
        <v>0</v>
      </c>
    </row>
    <row r="178" spans="2:8" s="1" customFormat="1" ht="18.75" customHeight="1">
      <c r="B178" s="6" t="s">
        <v>442</v>
      </c>
      <c r="C178" s="7">
        <v>1614</v>
      </c>
      <c r="D178" s="7">
        <v>1558</v>
      </c>
      <c r="E178" s="8">
        <v>-3.4696406443618343E-2</v>
      </c>
      <c r="F178" s="7">
        <v>325</v>
      </c>
      <c r="G178" s="7">
        <v>237</v>
      </c>
      <c r="H178" s="8">
        <v>-0.27076923076923076</v>
      </c>
    </row>
    <row r="179" spans="2:8" s="1" customFormat="1" ht="18.75" customHeight="1">
      <c r="B179" s="6" t="s">
        <v>443</v>
      </c>
      <c r="C179" s="7">
        <v>1698</v>
      </c>
      <c r="D179" s="7">
        <v>1622</v>
      </c>
      <c r="E179" s="8">
        <v>-4.47585394581861E-2</v>
      </c>
      <c r="F179" s="7"/>
      <c r="G179" s="7"/>
      <c r="H179" s="8"/>
    </row>
    <row r="180" spans="2:8" s="1" customFormat="1" ht="18.75" customHeight="1">
      <c r="B180" s="6" t="s">
        <v>444</v>
      </c>
      <c r="C180" s="7">
        <v>3949</v>
      </c>
      <c r="D180" s="7">
        <v>3854</v>
      </c>
      <c r="E180" s="8">
        <v>-2.4056723221068624E-2</v>
      </c>
      <c r="F180" s="7">
        <v>14</v>
      </c>
      <c r="G180" s="7">
        <v>21</v>
      </c>
      <c r="H180" s="8">
        <v>0.5</v>
      </c>
    </row>
    <row r="181" spans="2:8" s="1" customFormat="1" ht="18.75" customHeight="1">
      <c r="B181" s="6" t="s">
        <v>445</v>
      </c>
      <c r="C181" s="7">
        <v>3135</v>
      </c>
      <c r="D181" s="7">
        <v>2863</v>
      </c>
      <c r="E181" s="8">
        <v>-8.6762360446570971E-2</v>
      </c>
      <c r="F181" s="7">
        <v>27</v>
      </c>
      <c r="G181" s="7">
        <v>30</v>
      </c>
      <c r="H181" s="8">
        <v>0.1111111111111111</v>
      </c>
    </row>
    <row r="182" spans="2:8" s="1" customFormat="1" ht="18.75" customHeight="1">
      <c r="B182" s="6" t="s">
        <v>446</v>
      </c>
      <c r="C182" s="7">
        <v>9725</v>
      </c>
      <c r="D182" s="7">
        <v>9765</v>
      </c>
      <c r="E182" s="8">
        <v>4.1131105398457581E-3</v>
      </c>
      <c r="F182" s="7">
        <v>887</v>
      </c>
      <c r="G182" s="7">
        <v>788</v>
      </c>
      <c r="H182" s="8">
        <v>-0.11161217587373168</v>
      </c>
    </row>
    <row r="183" spans="2:8" s="1" customFormat="1" ht="18.75" customHeight="1">
      <c r="B183" s="6" t="s">
        <v>447</v>
      </c>
      <c r="C183" s="7">
        <v>9097</v>
      </c>
      <c r="D183" s="7">
        <v>7887</v>
      </c>
      <c r="E183" s="8">
        <v>-0.13301088270858524</v>
      </c>
      <c r="F183" s="7">
        <v>1284</v>
      </c>
      <c r="G183" s="7">
        <v>1046</v>
      </c>
      <c r="H183" s="8">
        <v>-0.18535825545171339</v>
      </c>
    </row>
    <row r="184" spans="2:8" s="1" customFormat="1" ht="18.75" customHeight="1">
      <c r="B184" s="6" t="s">
        <v>448</v>
      </c>
      <c r="C184" s="7">
        <v>833</v>
      </c>
      <c r="D184" s="7">
        <v>790</v>
      </c>
      <c r="E184" s="8">
        <v>-5.1620648259303722E-2</v>
      </c>
      <c r="F184" s="7">
        <v>617</v>
      </c>
      <c r="G184" s="7">
        <v>633</v>
      </c>
      <c r="H184" s="8">
        <v>2.5931928687196109E-2</v>
      </c>
    </row>
    <row r="185" spans="2:8" s="1" customFormat="1" ht="18.75" customHeight="1">
      <c r="B185" s="6" t="s">
        <v>449</v>
      </c>
      <c r="C185" s="7">
        <v>636</v>
      </c>
      <c r="D185" s="7">
        <v>606</v>
      </c>
      <c r="E185" s="8">
        <v>-4.716981132075472E-2</v>
      </c>
      <c r="F185" s="7">
        <v>566</v>
      </c>
      <c r="G185" s="7">
        <v>581</v>
      </c>
      <c r="H185" s="8">
        <v>2.6501766784452298E-2</v>
      </c>
    </row>
    <row r="186" spans="2:8" s="1" customFormat="1" ht="18.75" customHeight="1">
      <c r="B186" s="6" t="s">
        <v>450</v>
      </c>
      <c r="C186" s="7">
        <v>642</v>
      </c>
      <c r="D186" s="7">
        <v>664</v>
      </c>
      <c r="E186" s="8">
        <v>3.4267912772585667E-2</v>
      </c>
      <c r="F186" s="7">
        <v>7353</v>
      </c>
      <c r="G186" s="7">
        <v>7439</v>
      </c>
      <c r="H186" s="8">
        <v>1.1695906432748537E-2</v>
      </c>
    </row>
    <row r="187" spans="2:8" s="1" customFormat="1" ht="18.75" customHeight="1">
      <c r="B187" s="6" t="s">
        <v>451</v>
      </c>
      <c r="C187" s="7">
        <v>1659</v>
      </c>
      <c r="D187" s="7">
        <v>1504</v>
      </c>
      <c r="E187" s="8">
        <v>-9.3429776974080767E-2</v>
      </c>
      <c r="F187" s="7">
        <v>33</v>
      </c>
      <c r="G187" s="7">
        <v>22</v>
      </c>
      <c r="H187" s="8">
        <v>-0.33333333333333331</v>
      </c>
    </row>
    <row r="188" spans="2:8" s="1" customFormat="1" ht="18.75" customHeight="1">
      <c r="B188" s="6" t="s">
        <v>452</v>
      </c>
      <c r="C188" s="7">
        <v>3316</v>
      </c>
      <c r="D188" s="7">
        <v>3126</v>
      </c>
      <c r="E188" s="8">
        <v>-5.7297949336550059E-2</v>
      </c>
      <c r="F188" s="7">
        <v>1465</v>
      </c>
      <c r="G188" s="7">
        <v>1424</v>
      </c>
      <c r="H188" s="8">
        <v>-2.7986348122866895E-2</v>
      </c>
    </row>
    <row r="189" spans="2:8" s="1" customFormat="1" ht="18.75" customHeight="1">
      <c r="B189" s="6" t="s">
        <v>453</v>
      </c>
      <c r="C189" s="7">
        <v>942</v>
      </c>
      <c r="D189" s="7">
        <v>965</v>
      </c>
      <c r="E189" s="8">
        <v>2.4416135881104035E-2</v>
      </c>
      <c r="F189" s="7">
        <v>127</v>
      </c>
      <c r="G189" s="7">
        <v>83</v>
      </c>
      <c r="H189" s="8">
        <v>-0.34645669291338582</v>
      </c>
    </row>
    <row r="190" spans="2:8" s="1" customFormat="1" ht="18.75" customHeight="1">
      <c r="B190" s="6" t="s">
        <v>454</v>
      </c>
      <c r="C190" s="7">
        <v>1982</v>
      </c>
      <c r="D190" s="7">
        <v>1982</v>
      </c>
      <c r="E190" s="8">
        <v>0</v>
      </c>
      <c r="F190" s="7">
        <v>14</v>
      </c>
      <c r="G190" s="7">
        <v>6</v>
      </c>
      <c r="H190" s="8">
        <v>-0.5714285714285714</v>
      </c>
    </row>
    <row r="191" spans="2:8" s="1" customFormat="1" ht="18.75" customHeight="1">
      <c r="B191" s="6" t="s">
        <v>455</v>
      </c>
      <c r="C191" s="7">
        <v>1825</v>
      </c>
      <c r="D191" s="7">
        <v>1871</v>
      </c>
      <c r="E191" s="8">
        <v>2.5205479452054796E-2</v>
      </c>
      <c r="F191" s="7">
        <v>14</v>
      </c>
      <c r="G191" s="7">
        <v>15</v>
      </c>
      <c r="H191" s="8">
        <v>7.1428571428571425E-2</v>
      </c>
    </row>
    <row r="192" spans="2:8" s="1" customFormat="1" ht="18.75" customHeight="1">
      <c r="B192" s="6" t="s">
        <v>456</v>
      </c>
      <c r="C192" s="7">
        <v>309</v>
      </c>
      <c r="D192" s="7">
        <v>311</v>
      </c>
      <c r="E192" s="8">
        <v>6.4724919093851136E-3</v>
      </c>
      <c r="F192" s="7"/>
      <c r="G192" s="7"/>
      <c r="H192" s="8"/>
    </row>
    <row r="193" spans="2:8" s="1" customFormat="1" ht="18.75" customHeight="1">
      <c r="B193" s="6" t="s">
        <v>457</v>
      </c>
      <c r="C193" s="7">
        <v>286</v>
      </c>
      <c r="D193" s="7">
        <v>299</v>
      </c>
      <c r="E193" s="8">
        <v>4.5454545454545456E-2</v>
      </c>
      <c r="F193" s="7">
        <v>29</v>
      </c>
      <c r="G193" s="7">
        <v>32</v>
      </c>
      <c r="H193" s="8">
        <v>0.10344827586206896</v>
      </c>
    </row>
    <row r="194" spans="2:8" s="1" customFormat="1" ht="18.75" customHeight="1">
      <c r="B194" s="6" t="s">
        <v>458</v>
      </c>
      <c r="C194" s="7">
        <v>42</v>
      </c>
      <c r="D194" s="7">
        <v>34</v>
      </c>
      <c r="E194" s="8">
        <v>-0.19047619047619047</v>
      </c>
      <c r="F194" s="7"/>
      <c r="G194" s="7"/>
      <c r="H194" s="8"/>
    </row>
    <row r="195" spans="2:8" s="1" customFormat="1" ht="18.75" customHeight="1">
      <c r="B195" s="6" t="s">
        <v>459</v>
      </c>
      <c r="C195" s="7">
        <v>55</v>
      </c>
      <c r="D195" s="7">
        <v>74</v>
      </c>
      <c r="E195" s="8">
        <v>0.34545454545454546</v>
      </c>
      <c r="F195" s="7"/>
      <c r="G195" s="7"/>
      <c r="H195" s="8"/>
    </row>
    <row r="196" spans="2:8" s="1" customFormat="1" ht="18.75" customHeight="1">
      <c r="B196" s="6" t="s">
        <v>460</v>
      </c>
      <c r="C196" s="7">
        <v>557</v>
      </c>
      <c r="D196" s="7">
        <v>563</v>
      </c>
      <c r="E196" s="8">
        <v>1.0771992818671455E-2</v>
      </c>
      <c r="F196" s="7"/>
      <c r="G196" s="7"/>
      <c r="H196" s="8"/>
    </row>
    <row r="197" spans="2:8" s="1" customFormat="1" ht="18.75" customHeight="1">
      <c r="B197" s="6" t="s">
        <v>461</v>
      </c>
      <c r="C197" s="7">
        <v>857</v>
      </c>
      <c r="D197" s="7">
        <v>846</v>
      </c>
      <c r="E197" s="8">
        <v>-1.2835472578763127E-2</v>
      </c>
      <c r="F197" s="7"/>
      <c r="G197" s="7"/>
      <c r="H197" s="8"/>
    </row>
    <row r="198" spans="2:8" s="1" customFormat="1" ht="18.75" customHeight="1">
      <c r="B198" s="6" t="s">
        <v>462</v>
      </c>
      <c r="C198" s="7">
        <v>331</v>
      </c>
      <c r="D198" s="7">
        <v>290</v>
      </c>
      <c r="E198" s="8">
        <v>-0.12386706948640483</v>
      </c>
      <c r="F198" s="7">
        <v>6</v>
      </c>
      <c r="G198" s="7">
        <v>1</v>
      </c>
      <c r="H198" s="8">
        <v>-0.83333333333333337</v>
      </c>
    </row>
    <row r="199" spans="2:8" s="1" customFormat="1" ht="18.75" customHeight="1">
      <c r="B199" s="6" t="s">
        <v>463</v>
      </c>
      <c r="C199" s="7">
        <v>156</v>
      </c>
      <c r="D199" s="7">
        <v>179</v>
      </c>
      <c r="E199" s="8">
        <v>0.14743589743589744</v>
      </c>
      <c r="F199" s="7">
        <v>1</v>
      </c>
      <c r="G199" s="7">
        <v>4</v>
      </c>
      <c r="H199" s="8">
        <v>3</v>
      </c>
    </row>
    <row r="200" spans="2:8" s="1" customFormat="1" ht="18.75" customHeight="1">
      <c r="B200" s="6" t="s">
        <v>464</v>
      </c>
      <c r="C200" s="7">
        <v>156</v>
      </c>
      <c r="D200" s="7">
        <v>163</v>
      </c>
      <c r="E200" s="8">
        <v>4.4871794871794872E-2</v>
      </c>
      <c r="F200" s="7">
        <v>4</v>
      </c>
      <c r="G200" s="7">
        <v>18</v>
      </c>
      <c r="H200" s="8">
        <v>3.5</v>
      </c>
    </row>
    <row r="201" spans="2:8" s="1" customFormat="1" ht="18.75" customHeight="1">
      <c r="B201" s="6" t="s">
        <v>465</v>
      </c>
      <c r="C201" s="7">
        <v>4715</v>
      </c>
      <c r="D201" s="7">
        <v>4250</v>
      </c>
      <c r="E201" s="8">
        <v>-9.8621420996818671E-2</v>
      </c>
      <c r="F201" s="7">
        <v>1520</v>
      </c>
      <c r="G201" s="7">
        <v>943</v>
      </c>
      <c r="H201" s="8">
        <v>-0.37960526315789472</v>
      </c>
    </row>
    <row r="202" spans="2:8" s="1" customFormat="1" ht="18.75" customHeight="1">
      <c r="B202" s="6" t="s">
        <v>466</v>
      </c>
      <c r="C202" s="7">
        <v>7785</v>
      </c>
      <c r="D202" s="7">
        <v>7490</v>
      </c>
      <c r="E202" s="8">
        <v>-3.7893384714193963E-2</v>
      </c>
      <c r="F202" s="7">
        <v>794</v>
      </c>
      <c r="G202" s="7">
        <v>647</v>
      </c>
      <c r="H202" s="8">
        <v>-0.18513853904282115</v>
      </c>
    </row>
    <row r="203" spans="2:8" s="1" customFormat="1" ht="18.75" customHeight="1">
      <c r="B203" s="6" t="s">
        <v>467</v>
      </c>
      <c r="C203" s="7">
        <v>3354</v>
      </c>
      <c r="D203" s="7">
        <v>3508</v>
      </c>
      <c r="E203" s="8">
        <v>4.5915324985092425E-2</v>
      </c>
      <c r="F203" s="7">
        <v>53</v>
      </c>
      <c r="G203" s="7">
        <v>75</v>
      </c>
      <c r="H203" s="8">
        <v>0.41509433962264153</v>
      </c>
    </row>
    <row r="204" spans="2:8" s="1" customFormat="1" ht="18.75" customHeight="1">
      <c r="B204" s="6" t="s">
        <v>468</v>
      </c>
      <c r="C204" s="7">
        <v>2236</v>
      </c>
      <c r="D204" s="7">
        <v>2065</v>
      </c>
      <c r="E204" s="8">
        <v>-7.6475849731663686E-2</v>
      </c>
      <c r="F204" s="7">
        <v>29</v>
      </c>
      <c r="G204" s="7">
        <v>74</v>
      </c>
      <c r="H204" s="8">
        <v>1.5517241379310345</v>
      </c>
    </row>
    <row r="205" spans="2:8" s="1" customFormat="1" ht="18.75" customHeight="1">
      <c r="B205" s="6" t="s">
        <v>469</v>
      </c>
      <c r="C205" s="7">
        <v>2182</v>
      </c>
      <c r="D205" s="7">
        <v>2178</v>
      </c>
      <c r="E205" s="8">
        <v>-1.8331805682859762E-3</v>
      </c>
      <c r="F205" s="7">
        <v>569</v>
      </c>
      <c r="G205" s="7">
        <v>517</v>
      </c>
      <c r="H205" s="8">
        <v>-9.1388400702987704E-2</v>
      </c>
    </row>
    <row r="206" spans="2:8" s="1" customFormat="1" ht="18.75" customHeight="1">
      <c r="B206" s="6" t="s">
        <v>470</v>
      </c>
      <c r="C206" s="7">
        <v>2738</v>
      </c>
      <c r="D206" s="7">
        <v>2770</v>
      </c>
      <c r="E206" s="8">
        <v>1.168736303871439E-2</v>
      </c>
      <c r="F206" s="7">
        <v>5</v>
      </c>
      <c r="G206" s="7">
        <v>4</v>
      </c>
      <c r="H206" s="8">
        <v>-0.2</v>
      </c>
    </row>
    <row r="207" spans="2:8" s="1" customFormat="1" ht="18.75" customHeight="1">
      <c r="B207" s="6" t="s">
        <v>471</v>
      </c>
      <c r="C207" s="7">
        <v>4976</v>
      </c>
      <c r="D207" s="7">
        <v>5167</v>
      </c>
      <c r="E207" s="8">
        <v>3.8384244372990352E-2</v>
      </c>
      <c r="F207" s="7">
        <v>97</v>
      </c>
      <c r="G207" s="7">
        <v>67</v>
      </c>
      <c r="H207" s="8">
        <v>-0.30927835051546393</v>
      </c>
    </row>
    <row r="208" spans="2:8" s="1" customFormat="1" ht="18.75" customHeight="1">
      <c r="B208" s="6" t="s">
        <v>472</v>
      </c>
      <c r="C208" s="7">
        <v>4460</v>
      </c>
      <c r="D208" s="7">
        <v>4467</v>
      </c>
      <c r="E208" s="8">
        <v>1.569506726457399E-3</v>
      </c>
      <c r="F208" s="7"/>
      <c r="G208" s="7"/>
      <c r="H208" s="8"/>
    </row>
    <row r="209" spans="2:8" s="1" customFormat="1" ht="18.75" customHeight="1">
      <c r="B209" s="6" t="s">
        <v>473</v>
      </c>
      <c r="C209" s="7">
        <v>4695</v>
      </c>
      <c r="D209" s="7">
        <v>4822</v>
      </c>
      <c r="E209" s="8">
        <v>2.7050053248136315E-2</v>
      </c>
      <c r="F209" s="7">
        <v>6</v>
      </c>
      <c r="G209" s="7">
        <v>9</v>
      </c>
      <c r="H209" s="8">
        <v>0.5</v>
      </c>
    </row>
    <row r="210" spans="2:8" s="1" customFormat="1" ht="18.75" customHeight="1">
      <c r="B210" s="6" t="s">
        <v>474</v>
      </c>
      <c r="C210" s="7">
        <v>420</v>
      </c>
      <c r="D210" s="7">
        <v>427</v>
      </c>
      <c r="E210" s="8">
        <v>1.6666666666666666E-2</v>
      </c>
      <c r="F210" s="7">
        <v>2</v>
      </c>
      <c r="G210" s="7">
        <v>2</v>
      </c>
      <c r="H210" s="8">
        <v>0</v>
      </c>
    </row>
    <row r="211" spans="2:8" s="1" customFormat="1" ht="18.75" customHeight="1">
      <c r="B211" s="6" t="s">
        <v>475</v>
      </c>
      <c r="C211" s="7">
        <v>152</v>
      </c>
      <c r="D211" s="7">
        <v>195</v>
      </c>
      <c r="E211" s="8">
        <v>0.28289473684210525</v>
      </c>
      <c r="F211" s="7">
        <v>35</v>
      </c>
      <c r="G211" s="7">
        <v>40</v>
      </c>
      <c r="H211" s="8">
        <v>0.14285714285714285</v>
      </c>
    </row>
    <row r="212" spans="2:8" s="1" customFormat="1" ht="18.75" customHeight="1">
      <c r="B212" s="6" t="s">
        <v>476</v>
      </c>
      <c r="C212" s="7">
        <v>927</v>
      </c>
      <c r="D212" s="7">
        <v>826</v>
      </c>
      <c r="E212" s="8">
        <v>-0.10895361380798274</v>
      </c>
      <c r="F212" s="7">
        <v>175</v>
      </c>
      <c r="G212" s="7">
        <v>185</v>
      </c>
      <c r="H212" s="8">
        <v>5.7142857142857141E-2</v>
      </c>
    </row>
    <row r="213" spans="2:8" s="1" customFormat="1" ht="18.75" customHeight="1">
      <c r="B213" s="6" t="s">
        <v>477</v>
      </c>
      <c r="C213" s="7">
        <v>726</v>
      </c>
      <c r="D213" s="7">
        <v>683</v>
      </c>
      <c r="E213" s="8">
        <v>-5.9228650137741048E-2</v>
      </c>
      <c r="F213" s="7">
        <v>123</v>
      </c>
      <c r="G213" s="7">
        <v>105</v>
      </c>
      <c r="H213" s="8">
        <v>-0.14634146341463414</v>
      </c>
    </row>
    <row r="214" spans="2:8" s="1" customFormat="1" ht="18.75" customHeight="1">
      <c r="B214" s="6" t="s">
        <v>478</v>
      </c>
      <c r="C214" s="7">
        <v>975</v>
      </c>
      <c r="D214" s="7">
        <v>961</v>
      </c>
      <c r="E214" s="8">
        <v>-1.4358974358974359E-2</v>
      </c>
      <c r="F214" s="7">
        <v>2</v>
      </c>
      <c r="G214" s="7"/>
      <c r="H214" s="8">
        <v>-1</v>
      </c>
    </row>
    <row r="215" spans="2:8" s="1" customFormat="1" ht="18.75" customHeight="1">
      <c r="B215" s="6" t="s">
        <v>479</v>
      </c>
      <c r="C215" s="7">
        <v>8728</v>
      </c>
      <c r="D215" s="7">
        <v>8752</v>
      </c>
      <c r="E215" s="8">
        <v>2.7497708524289641E-3</v>
      </c>
      <c r="F215" s="7">
        <v>64</v>
      </c>
      <c r="G215" s="7">
        <v>52</v>
      </c>
      <c r="H215" s="8">
        <v>-0.1875</v>
      </c>
    </row>
    <row r="216" spans="2:8" s="1" customFormat="1" ht="18.75" customHeight="1">
      <c r="B216" s="6" t="s">
        <v>480</v>
      </c>
      <c r="C216" s="7">
        <v>1067</v>
      </c>
      <c r="D216" s="7">
        <v>1161</v>
      </c>
      <c r="E216" s="8">
        <v>8.8097469540768511E-2</v>
      </c>
      <c r="F216" s="7">
        <v>17</v>
      </c>
      <c r="G216" s="7">
        <v>10</v>
      </c>
      <c r="H216" s="8">
        <v>-0.41176470588235292</v>
      </c>
    </row>
    <row r="217" spans="2:8" s="1" customFormat="1" ht="18.75" customHeight="1">
      <c r="B217" s="6" t="s">
        <v>481</v>
      </c>
      <c r="C217" s="7">
        <v>2067</v>
      </c>
      <c r="D217" s="7">
        <v>1333</v>
      </c>
      <c r="E217" s="8">
        <v>-0.35510401548137399</v>
      </c>
      <c r="F217" s="7">
        <v>90</v>
      </c>
      <c r="G217" s="7">
        <v>81</v>
      </c>
      <c r="H217" s="8">
        <v>-0.1</v>
      </c>
    </row>
    <row r="218" spans="2:8" s="1" customFormat="1" ht="18.75" customHeight="1">
      <c r="B218" s="6" t="s">
        <v>482</v>
      </c>
      <c r="C218" s="7">
        <v>12679</v>
      </c>
      <c r="D218" s="7">
        <v>13841</v>
      </c>
      <c r="E218" s="8">
        <v>9.1647606278097649E-2</v>
      </c>
      <c r="F218" s="7">
        <v>923</v>
      </c>
      <c r="G218" s="7">
        <v>1046</v>
      </c>
      <c r="H218" s="8">
        <v>0.13326110509209102</v>
      </c>
    </row>
    <row r="219" spans="2:8" s="1" customFormat="1" ht="18.75" customHeight="1">
      <c r="B219" s="6" t="s">
        <v>483</v>
      </c>
      <c r="C219" s="7">
        <v>13306</v>
      </c>
      <c r="D219" s="7">
        <v>13917</v>
      </c>
      <c r="E219" s="8">
        <v>4.5919134225161584E-2</v>
      </c>
      <c r="F219" s="7">
        <v>1649</v>
      </c>
      <c r="G219" s="7">
        <v>1883</v>
      </c>
      <c r="H219" s="8">
        <v>0.14190418435415403</v>
      </c>
    </row>
    <row r="220" spans="2:8" s="1" customFormat="1" ht="18.75" customHeight="1">
      <c r="B220" s="6" t="s">
        <v>484</v>
      </c>
      <c r="C220" s="7">
        <v>272</v>
      </c>
      <c r="D220" s="7">
        <v>216</v>
      </c>
      <c r="E220" s="8">
        <v>-0.20588235294117646</v>
      </c>
      <c r="F220" s="7">
        <v>11</v>
      </c>
      <c r="G220" s="7">
        <v>12</v>
      </c>
      <c r="H220" s="8">
        <v>9.0909090909090912E-2</v>
      </c>
    </row>
    <row r="221" spans="2:8" s="1" customFormat="1" ht="18.75" customHeight="1">
      <c r="B221" s="6" t="s">
        <v>485</v>
      </c>
      <c r="C221" s="7">
        <v>6519</v>
      </c>
      <c r="D221" s="7">
        <v>6121</v>
      </c>
      <c r="E221" s="8">
        <v>-6.1052308636293913E-2</v>
      </c>
      <c r="F221" s="7">
        <v>1739</v>
      </c>
      <c r="G221" s="7">
        <v>1647</v>
      </c>
      <c r="H221" s="8">
        <v>-5.2903967797584821E-2</v>
      </c>
    </row>
    <row r="222" spans="2:8" s="1" customFormat="1" ht="18.75" customHeight="1">
      <c r="B222" s="6" t="s">
        <v>486</v>
      </c>
      <c r="C222" s="7">
        <v>695</v>
      </c>
      <c r="D222" s="7">
        <v>655</v>
      </c>
      <c r="E222" s="8">
        <v>-5.7553956834532377E-2</v>
      </c>
      <c r="F222" s="7">
        <v>217</v>
      </c>
      <c r="G222" s="7">
        <v>173</v>
      </c>
      <c r="H222" s="8">
        <v>-0.20276497695852536</v>
      </c>
    </row>
    <row r="223" spans="2:8" s="1" customFormat="1" ht="18.75" customHeight="1">
      <c r="B223" s="6" t="s">
        <v>487</v>
      </c>
      <c r="C223" s="7">
        <v>5735</v>
      </c>
      <c r="D223" s="7">
        <v>5643</v>
      </c>
      <c r="E223" s="8">
        <v>-1.6041848299912818E-2</v>
      </c>
      <c r="F223" s="7">
        <v>2322</v>
      </c>
      <c r="G223" s="7">
        <v>2626</v>
      </c>
      <c r="H223" s="8">
        <v>0.13092161929371232</v>
      </c>
    </row>
    <row r="224" spans="2:8" s="1" customFormat="1" ht="18.75" customHeight="1">
      <c r="B224" s="6" t="s">
        <v>488</v>
      </c>
      <c r="C224" s="7">
        <v>1173</v>
      </c>
      <c r="D224" s="7">
        <v>1120</v>
      </c>
      <c r="E224" s="8">
        <v>-4.5183290707587385E-2</v>
      </c>
      <c r="F224" s="7">
        <v>127</v>
      </c>
      <c r="G224" s="7">
        <v>89</v>
      </c>
      <c r="H224" s="8">
        <v>-0.29921259842519687</v>
      </c>
    </row>
    <row r="225" spans="2:8" s="1" customFormat="1" ht="18.75" customHeight="1">
      <c r="B225" s="6" t="s">
        <v>489</v>
      </c>
      <c r="C225" s="7">
        <v>1911</v>
      </c>
      <c r="D225" s="7">
        <v>1710</v>
      </c>
      <c r="E225" s="8">
        <v>-0.10518053375196232</v>
      </c>
      <c r="F225" s="7">
        <v>65</v>
      </c>
      <c r="G225" s="7">
        <v>78</v>
      </c>
      <c r="H225" s="8">
        <v>0.2</v>
      </c>
    </row>
    <row r="226" spans="2:8" s="1" customFormat="1" ht="18.75" customHeight="1">
      <c r="B226" s="6" t="s">
        <v>490</v>
      </c>
      <c r="C226" s="7">
        <v>373</v>
      </c>
      <c r="D226" s="7">
        <v>351</v>
      </c>
      <c r="E226" s="8">
        <v>-5.8981233243967826E-2</v>
      </c>
      <c r="F226" s="7">
        <v>7</v>
      </c>
      <c r="G226" s="7">
        <v>12</v>
      </c>
      <c r="H226" s="8">
        <v>0.7142857142857143</v>
      </c>
    </row>
    <row r="227" spans="2:8" s="1" customFormat="1" ht="18.75" customHeight="1">
      <c r="B227" s="6" t="s">
        <v>491</v>
      </c>
      <c r="C227" s="7">
        <v>3394</v>
      </c>
      <c r="D227" s="7">
        <v>3563</v>
      </c>
      <c r="E227" s="8">
        <v>4.9793753682969948E-2</v>
      </c>
      <c r="F227" s="7">
        <v>706</v>
      </c>
      <c r="G227" s="7">
        <v>821</v>
      </c>
      <c r="H227" s="8">
        <v>0.16288951841359772</v>
      </c>
    </row>
    <row r="228" spans="2:8" s="1" customFormat="1" ht="18.75" customHeight="1">
      <c r="B228" s="6" t="s">
        <v>492</v>
      </c>
      <c r="C228" s="7">
        <v>597</v>
      </c>
      <c r="D228" s="7">
        <v>587</v>
      </c>
      <c r="E228" s="8">
        <v>-1.675041876046901E-2</v>
      </c>
      <c r="F228" s="7">
        <v>2</v>
      </c>
      <c r="G228" s="7">
        <v>2</v>
      </c>
      <c r="H228" s="8">
        <v>0</v>
      </c>
    </row>
    <row r="229" spans="2:8" s="1" customFormat="1" ht="18.75" customHeight="1">
      <c r="B229" s="6" t="s">
        <v>493</v>
      </c>
      <c r="C229" s="7">
        <v>4778</v>
      </c>
      <c r="D229" s="7">
        <v>4760</v>
      </c>
      <c r="E229" s="8">
        <v>-3.7672666387609877E-3</v>
      </c>
      <c r="F229" s="7"/>
      <c r="G229" s="7">
        <v>24</v>
      </c>
      <c r="H229" s="8"/>
    </row>
    <row r="230" spans="2:8" s="1" customFormat="1" ht="18.75" customHeight="1">
      <c r="B230" s="6" t="s">
        <v>494</v>
      </c>
      <c r="C230" s="7">
        <v>132</v>
      </c>
      <c r="D230" s="7">
        <v>98</v>
      </c>
      <c r="E230" s="8">
        <v>-0.25757575757575757</v>
      </c>
      <c r="F230" s="7"/>
      <c r="G230" s="7">
        <v>2</v>
      </c>
      <c r="H230" s="8"/>
    </row>
    <row r="231" spans="2:8" s="1" customFormat="1" ht="18.75" customHeight="1">
      <c r="B231" s="6" t="s">
        <v>495</v>
      </c>
      <c r="C231" s="7">
        <v>392</v>
      </c>
      <c r="D231" s="7">
        <v>367</v>
      </c>
      <c r="E231" s="8">
        <v>-6.3775510204081634E-2</v>
      </c>
      <c r="F231" s="7">
        <v>214</v>
      </c>
      <c r="G231" s="7">
        <v>109</v>
      </c>
      <c r="H231" s="8">
        <v>-0.49065420560747663</v>
      </c>
    </row>
    <row r="232" spans="2:8" s="1" customFormat="1" ht="18.75" customHeight="1">
      <c r="B232" s="6" t="s">
        <v>496</v>
      </c>
      <c r="C232" s="7">
        <v>2501</v>
      </c>
      <c r="D232" s="7">
        <v>2150</v>
      </c>
      <c r="E232" s="8">
        <v>-0.14034386245501798</v>
      </c>
      <c r="F232" s="7">
        <v>554</v>
      </c>
      <c r="G232" s="7">
        <v>498</v>
      </c>
      <c r="H232" s="8">
        <v>-0.10108303249097472</v>
      </c>
    </row>
    <row r="233" spans="2:8" s="1" customFormat="1" ht="18.75" customHeight="1">
      <c r="B233" s="6" t="s">
        <v>497</v>
      </c>
      <c r="C233" s="7">
        <v>931</v>
      </c>
      <c r="D233" s="7">
        <v>842</v>
      </c>
      <c r="E233" s="8">
        <v>-9.5596133190118157E-2</v>
      </c>
      <c r="F233" s="7">
        <v>71</v>
      </c>
      <c r="G233" s="7">
        <v>47</v>
      </c>
      <c r="H233" s="8">
        <v>-0.3380281690140845</v>
      </c>
    </row>
    <row r="234" spans="2:8" s="1" customFormat="1" ht="18.75" customHeight="1">
      <c r="B234" s="6" t="s">
        <v>498</v>
      </c>
      <c r="C234" s="7">
        <v>1874</v>
      </c>
      <c r="D234" s="7">
        <v>1717</v>
      </c>
      <c r="E234" s="8">
        <v>-8.3778014941302034E-2</v>
      </c>
      <c r="F234" s="7">
        <v>3276</v>
      </c>
      <c r="G234" s="7">
        <v>2160</v>
      </c>
      <c r="H234" s="8">
        <v>-0.34065934065934067</v>
      </c>
    </row>
    <row r="235" spans="2:8" s="1" customFormat="1" ht="18.75" customHeight="1">
      <c r="B235" s="6" t="s">
        <v>499</v>
      </c>
      <c r="C235" s="7">
        <v>255</v>
      </c>
      <c r="D235" s="7">
        <v>289</v>
      </c>
      <c r="E235" s="8">
        <v>0.13333333333333333</v>
      </c>
      <c r="F235" s="7">
        <v>7</v>
      </c>
      <c r="G235" s="7">
        <v>3</v>
      </c>
      <c r="H235" s="8">
        <v>-0.5714285714285714</v>
      </c>
    </row>
    <row r="236" spans="2:8" s="1" customFormat="1" ht="18.75" customHeight="1">
      <c r="B236" s="6" t="s">
        <v>500</v>
      </c>
      <c r="C236" s="7">
        <v>7067</v>
      </c>
      <c r="D236" s="7">
        <v>6164</v>
      </c>
      <c r="E236" s="8">
        <v>-0.12777699165133721</v>
      </c>
      <c r="F236" s="7">
        <v>1976</v>
      </c>
      <c r="G236" s="7">
        <v>1776</v>
      </c>
      <c r="H236" s="8">
        <v>-0.10121457489878542</v>
      </c>
    </row>
    <row r="237" spans="2:8" s="1" customFormat="1" ht="18.75" customHeight="1">
      <c r="B237" s="6" t="s">
        <v>501</v>
      </c>
      <c r="C237" s="7">
        <v>350</v>
      </c>
      <c r="D237" s="7">
        <v>352</v>
      </c>
      <c r="E237" s="8">
        <v>5.7142857142857143E-3</v>
      </c>
      <c r="F237" s="7">
        <v>9</v>
      </c>
      <c r="G237" s="7">
        <v>2</v>
      </c>
      <c r="H237" s="8">
        <v>-0.77777777777777779</v>
      </c>
    </row>
    <row r="238" spans="2:8" s="1" customFormat="1" ht="18.75" customHeight="1">
      <c r="B238" s="6" t="s">
        <v>502</v>
      </c>
      <c r="C238" s="7">
        <v>1437</v>
      </c>
      <c r="D238" s="7">
        <v>1104</v>
      </c>
      <c r="E238" s="8">
        <v>-0.23173277661795408</v>
      </c>
      <c r="F238" s="7">
        <v>1121</v>
      </c>
      <c r="G238" s="7">
        <v>1046</v>
      </c>
      <c r="H238" s="8">
        <v>-6.690454950936664E-2</v>
      </c>
    </row>
    <row r="239" spans="2:8" s="1" customFormat="1" ht="18.75" customHeight="1">
      <c r="B239" s="6" t="s">
        <v>503</v>
      </c>
      <c r="C239" s="7">
        <v>411</v>
      </c>
      <c r="D239" s="7">
        <v>380</v>
      </c>
      <c r="E239" s="8">
        <v>-7.5425790754257913E-2</v>
      </c>
      <c r="F239" s="7">
        <v>5</v>
      </c>
      <c r="G239" s="7">
        <v>33</v>
      </c>
      <c r="H239" s="8">
        <v>5.6</v>
      </c>
    </row>
    <row r="240" spans="2:8" s="1" customFormat="1" ht="18.75" customHeight="1">
      <c r="B240" s="6" t="s">
        <v>504</v>
      </c>
      <c r="C240" s="7">
        <v>2556</v>
      </c>
      <c r="D240" s="7">
        <v>2200</v>
      </c>
      <c r="E240" s="8">
        <v>-0.13928012519561817</v>
      </c>
      <c r="F240" s="7">
        <v>780</v>
      </c>
      <c r="G240" s="7">
        <v>540</v>
      </c>
      <c r="H240" s="8">
        <v>-0.30769230769230771</v>
      </c>
    </row>
    <row r="241" spans="2:8" s="1" customFormat="1" ht="18.75" customHeight="1">
      <c r="B241" s="6" t="s">
        <v>505</v>
      </c>
      <c r="C241" s="7">
        <v>2892</v>
      </c>
      <c r="D241" s="7">
        <v>3038</v>
      </c>
      <c r="E241" s="8">
        <v>5.0484094052558784E-2</v>
      </c>
      <c r="F241" s="7">
        <v>419</v>
      </c>
      <c r="G241" s="7">
        <v>498</v>
      </c>
      <c r="H241" s="8">
        <v>0.18854415274463007</v>
      </c>
    </row>
    <row r="242" spans="2:8" s="1" customFormat="1" ht="18.75" customHeight="1">
      <c r="B242" s="6" t="s">
        <v>506</v>
      </c>
      <c r="C242" s="7">
        <v>6591</v>
      </c>
      <c r="D242" s="7">
        <v>6403</v>
      </c>
      <c r="E242" s="8">
        <v>-2.8523744500075859E-2</v>
      </c>
      <c r="F242" s="7">
        <v>309</v>
      </c>
      <c r="G242" s="7">
        <v>379</v>
      </c>
      <c r="H242" s="8">
        <v>0.22653721682847897</v>
      </c>
    </row>
    <row r="243" spans="2:8" s="1" customFormat="1" ht="18.75" customHeight="1">
      <c r="B243" s="6" t="s">
        <v>507</v>
      </c>
      <c r="C243" s="7">
        <v>119</v>
      </c>
      <c r="D243" s="7">
        <v>98</v>
      </c>
      <c r="E243" s="8">
        <v>-0.17647058823529413</v>
      </c>
      <c r="F243" s="7"/>
      <c r="G243" s="7"/>
      <c r="H243" s="8"/>
    </row>
    <row r="244" spans="2:8" s="1" customFormat="1" ht="18.75" customHeight="1">
      <c r="B244" s="6" t="s">
        <v>508</v>
      </c>
      <c r="C244" s="7">
        <v>709</v>
      </c>
      <c r="D244" s="7">
        <v>591</v>
      </c>
      <c r="E244" s="8">
        <v>-0.16643159379407615</v>
      </c>
      <c r="F244" s="7">
        <v>40</v>
      </c>
      <c r="G244" s="7">
        <v>20</v>
      </c>
      <c r="H244" s="8">
        <v>-0.5</v>
      </c>
    </row>
    <row r="245" spans="2:8" s="1" customFormat="1" ht="18.75" customHeight="1">
      <c r="B245" s="6" t="s">
        <v>509</v>
      </c>
      <c r="C245" s="7">
        <v>629</v>
      </c>
      <c r="D245" s="7">
        <v>455</v>
      </c>
      <c r="E245" s="8">
        <v>-0.27662957074721778</v>
      </c>
      <c r="F245" s="7">
        <v>12</v>
      </c>
      <c r="G245" s="7">
        <v>11</v>
      </c>
      <c r="H245" s="8">
        <v>-8.3333333333333329E-2</v>
      </c>
    </row>
    <row r="246" spans="2:8" s="1" customFormat="1" ht="18.75" customHeight="1">
      <c r="B246" s="6" t="s">
        <v>510</v>
      </c>
      <c r="C246" s="7">
        <v>378</v>
      </c>
      <c r="D246" s="7">
        <v>370</v>
      </c>
      <c r="E246" s="8">
        <v>-2.1164021164021163E-2</v>
      </c>
      <c r="F246" s="7"/>
      <c r="G246" s="7"/>
      <c r="H246" s="8"/>
    </row>
    <row r="247" spans="2:8" s="1" customFormat="1" ht="18.75" customHeight="1">
      <c r="B247" s="6" t="s">
        <v>511</v>
      </c>
      <c r="C247" s="7">
        <v>2230</v>
      </c>
      <c r="D247" s="7">
        <v>1762</v>
      </c>
      <c r="E247" s="8">
        <v>-0.20986547085201793</v>
      </c>
      <c r="F247" s="7">
        <v>86</v>
      </c>
      <c r="G247" s="7">
        <v>125</v>
      </c>
      <c r="H247" s="8">
        <v>0.45348837209302323</v>
      </c>
    </row>
    <row r="248" spans="2:8" s="1" customFormat="1" ht="18.75" customHeight="1">
      <c r="B248" s="6" t="s">
        <v>512</v>
      </c>
      <c r="C248" s="7">
        <v>513</v>
      </c>
      <c r="D248" s="7">
        <v>435</v>
      </c>
      <c r="E248" s="8">
        <v>-0.15204678362573099</v>
      </c>
      <c r="F248" s="7">
        <v>3</v>
      </c>
      <c r="G248" s="7">
        <v>7</v>
      </c>
      <c r="H248" s="8">
        <v>1.3333333333333333</v>
      </c>
    </row>
    <row r="249" spans="2:8" s="1" customFormat="1" ht="18.75" customHeight="1">
      <c r="B249" s="6" t="s">
        <v>513</v>
      </c>
      <c r="C249" s="7">
        <v>27205</v>
      </c>
      <c r="D249" s="7">
        <v>28711</v>
      </c>
      <c r="E249" s="8">
        <v>5.5357471053115233E-2</v>
      </c>
      <c r="F249" s="7">
        <v>1309</v>
      </c>
      <c r="G249" s="7">
        <v>944</v>
      </c>
      <c r="H249" s="8">
        <v>-0.27883880825057294</v>
      </c>
    </row>
    <row r="250" spans="2:8" s="1" customFormat="1" ht="18.75" customHeight="1">
      <c r="B250" s="6" t="s">
        <v>514</v>
      </c>
      <c r="C250" s="7">
        <v>1816</v>
      </c>
      <c r="D250" s="7">
        <v>1675</v>
      </c>
      <c r="E250" s="8">
        <v>-7.7643171806167408E-2</v>
      </c>
      <c r="F250" s="7"/>
      <c r="G250" s="7">
        <v>2</v>
      </c>
      <c r="H250" s="8"/>
    </row>
    <row r="251" spans="2:8" s="1" customFormat="1" ht="18.75" customHeight="1">
      <c r="B251" s="6" t="s">
        <v>515</v>
      </c>
      <c r="C251" s="7">
        <v>2914</v>
      </c>
      <c r="D251" s="7">
        <v>3032</v>
      </c>
      <c r="E251" s="8">
        <v>4.0494166094715171E-2</v>
      </c>
      <c r="F251" s="7">
        <v>8</v>
      </c>
      <c r="G251" s="7">
        <v>7</v>
      </c>
      <c r="H251" s="8">
        <v>-0.125</v>
      </c>
    </row>
    <row r="252" spans="2:8" s="1" customFormat="1" ht="18.75" customHeight="1">
      <c r="B252" s="6" t="s">
        <v>516</v>
      </c>
      <c r="C252" s="7">
        <v>1519</v>
      </c>
      <c r="D252" s="7">
        <v>1350</v>
      </c>
      <c r="E252" s="8">
        <v>-0.11125740618828177</v>
      </c>
      <c r="F252" s="7">
        <v>31</v>
      </c>
      <c r="G252" s="7">
        <v>18</v>
      </c>
      <c r="H252" s="8">
        <v>-0.41935483870967744</v>
      </c>
    </row>
    <row r="253" spans="2:8" s="1" customFormat="1" ht="18.75" customHeight="1">
      <c r="B253" s="6" t="s">
        <v>517</v>
      </c>
      <c r="C253" s="7">
        <v>6315</v>
      </c>
      <c r="D253" s="7">
        <v>6445</v>
      </c>
      <c r="E253" s="8">
        <v>2.0585906571654791E-2</v>
      </c>
      <c r="F253" s="7">
        <v>1470</v>
      </c>
      <c r="G253" s="7">
        <v>1661</v>
      </c>
      <c r="H253" s="8">
        <v>0.12993197278911564</v>
      </c>
    </row>
    <row r="254" spans="2:8" s="1" customFormat="1" ht="18.75" customHeight="1">
      <c r="B254" s="6" t="s">
        <v>518</v>
      </c>
      <c r="C254" s="7">
        <v>2149</v>
      </c>
      <c r="D254" s="7">
        <v>2058</v>
      </c>
      <c r="E254" s="8">
        <v>-4.2345276872964167E-2</v>
      </c>
      <c r="F254" s="7">
        <v>666</v>
      </c>
      <c r="G254" s="7">
        <v>721</v>
      </c>
      <c r="H254" s="8">
        <v>8.2582582582582581E-2</v>
      </c>
    </row>
    <row r="255" spans="2:8" s="1" customFormat="1" ht="18.75" customHeight="1">
      <c r="B255" s="6" t="s">
        <v>519</v>
      </c>
      <c r="C255" s="7">
        <v>1717</v>
      </c>
      <c r="D255" s="7">
        <v>1616</v>
      </c>
      <c r="E255" s="8">
        <v>-5.8823529411764705E-2</v>
      </c>
      <c r="F255" s="7">
        <v>2889</v>
      </c>
      <c r="G255" s="7">
        <v>2872</v>
      </c>
      <c r="H255" s="8">
        <v>-5.8843890619591551E-3</v>
      </c>
    </row>
    <row r="256" spans="2:8" s="1" customFormat="1" ht="18.75" customHeight="1">
      <c r="B256" s="6" t="s">
        <v>520</v>
      </c>
      <c r="C256" s="7">
        <v>137</v>
      </c>
      <c r="D256" s="7">
        <v>144</v>
      </c>
      <c r="E256" s="8">
        <v>5.1094890510948905E-2</v>
      </c>
      <c r="F256" s="7">
        <v>8</v>
      </c>
      <c r="G256" s="7">
        <v>6</v>
      </c>
      <c r="H256" s="8">
        <v>-0.25</v>
      </c>
    </row>
    <row r="257" spans="2:8" s="1" customFormat="1" ht="18.75" customHeight="1">
      <c r="B257" s="6" t="s">
        <v>521</v>
      </c>
      <c r="C257" s="7">
        <v>410</v>
      </c>
      <c r="D257" s="7">
        <v>337</v>
      </c>
      <c r="E257" s="8">
        <v>-0.17804878048780487</v>
      </c>
      <c r="F257" s="7">
        <v>123</v>
      </c>
      <c r="G257" s="7">
        <v>142</v>
      </c>
      <c r="H257" s="8">
        <v>0.15447154471544716</v>
      </c>
    </row>
    <row r="258" spans="2:8" s="1" customFormat="1" ht="18.75" customHeight="1">
      <c r="B258" s="6" t="s">
        <v>522</v>
      </c>
      <c r="C258" s="7">
        <v>301</v>
      </c>
      <c r="D258" s="7">
        <v>264</v>
      </c>
      <c r="E258" s="8">
        <v>-0.12292358803986711</v>
      </c>
      <c r="F258" s="7">
        <v>33</v>
      </c>
      <c r="G258" s="7">
        <v>18</v>
      </c>
      <c r="H258" s="8">
        <v>-0.45454545454545453</v>
      </c>
    </row>
    <row r="259" spans="2:8" s="1" customFormat="1" ht="18.75" customHeight="1">
      <c r="B259" s="6" t="s">
        <v>523</v>
      </c>
      <c r="C259" s="7">
        <v>4047</v>
      </c>
      <c r="D259" s="7">
        <v>3918</v>
      </c>
      <c r="E259" s="8">
        <v>-3.1875463306152707E-2</v>
      </c>
      <c r="F259" s="7">
        <v>8039</v>
      </c>
      <c r="G259" s="7">
        <v>7650</v>
      </c>
      <c r="H259" s="8">
        <v>-4.8389103122278891E-2</v>
      </c>
    </row>
    <row r="260" spans="2:8" s="1" customFormat="1" ht="18.75" customHeight="1">
      <c r="B260" s="6" t="s">
        <v>524</v>
      </c>
      <c r="C260" s="7">
        <v>2344</v>
      </c>
      <c r="D260" s="7">
        <v>2390</v>
      </c>
      <c r="E260" s="8">
        <v>1.9624573378839591E-2</v>
      </c>
      <c r="F260" s="7">
        <v>1537</v>
      </c>
      <c r="G260" s="7">
        <v>1624</v>
      </c>
      <c r="H260" s="8">
        <v>5.6603773584905662E-2</v>
      </c>
    </row>
    <row r="261" spans="2:8" s="1" customFormat="1" ht="18.75" customHeight="1">
      <c r="B261" s="6" t="s">
        <v>525</v>
      </c>
      <c r="C261" s="7">
        <v>1849</v>
      </c>
      <c r="D261" s="7">
        <v>1936</v>
      </c>
      <c r="E261" s="8">
        <v>4.7052460789616009E-2</v>
      </c>
      <c r="F261" s="7">
        <v>1045</v>
      </c>
      <c r="G261" s="7">
        <v>1248</v>
      </c>
      <c r="H261" s="8">
        <v>0.19425837320574163</v>
      </c>
    </row>
    <row r="262" spans="2:8" s="1" customFormat="1" ht="18.75" customHeight="1">
      <c r="B262" s="6" t="s">
        <v>526</v>
      </c>
      <c r="C262" s="7">
        <v>232</v>
      </c>
      <c r="D262" s="7">
        <v>214</v>
      </c>
      <c r="E262" s="8">
        <v>-7.7586206896551727E-2</v>
      </c>
      <c r="F262" s="7">
        <v>39</v>
      </c>
      <c r="G262" s="7">
        <v>30</v>
      </c>
      <c r="H262" s="8">
        <v>-0.23076923076923078</v>
      </c>
    </row>
    <row r="263" spans="2:8" s="1" customFormat="1" ht="18.75" customHeight="1">
      <c r="B263" s="6" t="s">
        <v>527</v>
      </c>
      <c r="C263" s="7">
        <v>2545</v>
      </c>
      <c r="D263" s="7">
        <v>2408</v>
      </c>
      <c r="E263" s="8">
        <v>-5.3831041257367387E-2</v>
      </c>
      <c r="F263" s="7">
        <v>8011</v>
      </c>
      <c r="G263" s="7">
        <v>7224</v>
      </c>
      <c r="H263" s="8">
        <v>-9.8239920109848958E-2</v>
      </c>
    </row>
    <row r="264" spans="2:8" s="1" customFormat="1" ht="18.75" customHeight="1">
      <c r="B264" s="6" t="s">
        <v>528</v>
      </c>
      <c r="C264" s="7">
        <v>703</v>
      </c>
      <c r="D264" s="7">
        <v>684</v>
      </c>
      <c r="E264" s="8">
        <v>-2.7027027027027029E-2</v>
      </c>
      <c r="F264" s="7">
        <v>326</v>
      </c>
      <c r="G264" s="7">
        <v>165</v>
      </c>
      <c r="H264" s="8">
        <v>-0.49386503067484661</v>
      </c>
    </row>
    <row r="265" spans="2:8" s="1" customFormat="1" ht="18.75" customHeight="1">
      <c r="B265" s="6" t="s">
        <v>529</v>
      </c>
      <c r="C265" s="7">
        <v>220</v>
      </c>
      <c r="D265" s="7">
        <v>253</v>
      </c>
      <c r="E265" s="8">
        <v>0.15</v>
      </c>
      <c r="F265" s="7">
        <v>2</v>
      </c>
      <c r="G265" s="7"/>
      <c r="H265" s="8">
        <v>-1</v>
      </c>
    </row>
    <row r="266" spans="2:8" s="1" customFormat="1" ht="18.75" customHeight="1">
      <c r="B266" s="6" t="s">
        <v>530</v>
      </c>
      <c r="C266" s="7">
        <v>504</v>
      </c>
      <c r="D266" s="7">
        <v>503</v>
      </c>
      <c r="E266" s="8">
        <v>-1.984126984126984E-3</v>
      </c>
      <c r="F266" s="7">
        <v>2415</v>
      </c>
      <c r="G266" s="7">
        <v>2195</v>
      </c>
      <c r="H266" s="8">
        <v>-9.1097308488612833E-2</v>
      </c>
    </row>
    <row r="267" spans="2:8" s="1" customFormat="1" ht="18.75" customHeight="1">
      <c r="B267" s="6" t="s">
        <v>531</v>
      </c>
      <c r="C267" s="7">
        <v>426</v>
      </c>
      <c r="D267" s="7">
        <v>358</v>
      </c>
      <c r="E267" s="8">
        <v>-0.15962441314553991</v>
      </c>
      <c r="F267" s="7">
        <v>6</v>
      </c>
      <c r="G267" s="7">
        <v>41</v>
      </c>
      <c r="H267" s="8">
        <v>5.833333333333333</v>
      </c>
    </row>
    <row r="268" spans="2:8" s="1" customFormat="1" ht="18.75" customHeight="1">
      <c r="B268" s="6" t="s">
        <v>532</v>
      </c>
      <c r="C268" s="7">
        <v>131</v>
      </c>
      <c r="D268" s="7">
        <v>176</v>
      </c>
      <c r="E268" s="8">
        <v>0.34351145038167941</v>
      </c>
      <c r="F268" s="7">
        <v>159</v>
      </c>
      <c r="G268" s="7">
        <v>85</v>
      </c>
      <c r="H268" s="8">
        <v>-0.46540880503144655</v>
      </c>
    </row>
    <row r="269" spans="2:8" s="1" customFormat="1" ht="18.75" customHeight="1">
      <c r="B269" s="6" t="s">
        <v>533</v>
      </c>
      <c r="C269" s="7">
        <v>86</v>
      </c>
      <c r="D269" s="7">
        <v>69</v>
      </c>
      <c r="E269" s="8">
        <v>-0.19767441860465115</v>
      </c>
      <c r="F269" s="7">
        <v>123</v>
      </c>
      <c r="G269" s="7">
        <v>116</v>
      </c>
      <c r="H269" s="8">
        <v>-5.6910569105691054E-2</v>
      </c>
    </row>
    <row r="270" spans="2:8" s="1" customFormat="1" ht="18.75" customHeight="1">
      <c r="B270" s="6" t="s">
        <v>534</v>
      </c>
      <c r="C270" s="7">
        <v>761</v>
      </c>
      <c r="D270" s="7">
        <v>761</v>
      </c>
      <c r="E270" s="8">
        <v>0</v>
      </c>
      <c r="F270" s="7">
        <v>1</v>
      </c>
      <c r="G270" s="7"/>
      <c r="H270" s="8">
        <v>-1</v>
      </c>
    </row>
    <row r="271" spans="2:8" s="1" customFormat="1" ht="18.75" customHeight="1">
      <c r="B271" s="6" t="s">
        <v>535</v>
      </c>
      <c r="C271" s="7">
        <v>1463</v>
      </c>
      <c r="D271" s="7">
        <v>1454</v>
      </c>
      <c r="E271" s="8">
        <v>-6.1517429938482571E-3</v>
      </c>
      <c r="F271" s="7">
        <v>150</v>
      </c>
      <c r="G271" s="7">
        <v>159</v>
      </c>
      <c r="H271" s="8">
        <v>0.06</v>
      </c>
    </row>
    <row r="272" spans="2:8" s="1" customFormat="1" ht="18.75" customHeight="1">
      <c r="B272" s="6" t="s">
        <v>536</v>
      </c>
      <c r="C272" s="7">
        <v>395</v>
      </c>
      <c r="D272" s="7">
        <v>385</v>
      </c>
      <c r="E272" s="8">
        <v>-2.5316455696202531E-2</v>
      </c>
      <c r="F272" s="7">
        <v>43</v>
      </c>
      <c r="G272" s="7">
        <v>25</v>
      </c>
      <c r="H272" s="8">
        <v>-0.41860465116279072</v>
      </c>
    </row>
    <row r="273" spans="2:8" s="1" customFormat="1" ht="18.75" customHeight="1">
      <c r="B273" s="6" t="s">
        <v>537</v>
      </c>
      <c r="C273" s="7">
        <v>370</v>
      </c>
      <c r="D273" s="7">
        <v>366</v>
      </c>
      <c r="E273" s="8">
        <v>-1.0810810810810811E-2</v>
      </c>
      <c r="F273" s="7">
        <v>1</v>
      </c>
      <c r="G273" s="7"/>
      <c r="H273" s="8">
        <v>-1</v>
      </c>
    </row>
    <row r="274" spans="2:8" s="1" customFormat="1" ht="18.75" customHeight="1">
      <c r="B274" s="6" t="s">
        <v>538</v>
      </c>
      <c r="C274" s="7">
        <v>1580</v>
      </c>
      <c r="D274" s="7">
        <v>1447</v>
      </c>
      <c r="E274" s="8">
        <v>-8.4177215189873422E-2</v>
      </c>
      <c r="F274" s="7">
        <v>164</v>
      </c>
      <c r="G274" s="7">
        <v>154</v>
      </c>
      <c r="H274" s="8">
        <v>-6.097560975609756E-2</v>
      </c>
    </row>
    <row r="275" spans="2:8" s="1" customFormat="1" ht="18.75" customHeight="1">
      <c r="B275" s="6" t="s">
        <v>539</v>
      </c>
      <c r="C275" s="7">
        <v>1129</v>
      </c>
      <c r="D275" s="7">
        <v>959</v>
      </c>
      <c r="E275" s="8">
        <v>-0.15057573073516387</v>
      </c>
      <c r="F275" s="7">
        <v>30</v>
      </c>
      <c r="G275" s="7">
        <v>23</v>
      </c>
      <c r="H275" s="8">
        <v>-0.23333333333333334</v>
      </c>
    </row>
    <row r="276" spans="2:8" s="1" customFormat="1" ht="18.75" customHeight="1">
      <c r="B276" s="6" t="s">
        <v>540</v>
      </c>
      <c r="C276" s="7">
        <v>314</v>
      </c>
      <c r="D276" s="7">
        <v>286</v>
      </c>
      <c r="E276" s="8">
        <v>-8.9171974522292988E-2</v>
      </c>
      <c r="F276" s="7">
        <v>12</v>
      </c>
      <c r="G276" s="7">
        <v>10</v>
      </c>
      <c r="H276" s="8">
        <v>-0.16666666666666666</v>
      </c>
    </row>
    <row r="277" spans="2:8" s="1" customFormat="1" ht="18.75" customHeight="1">
      <c r="B277" s="6" t="s">
        <v>541</v>
      </c>
      <c r="C277" s="7">
        <v>1438</v>
      </c>
      <c r="D277" s="7">
        <v>1376</v>
      </c>
      <c r="E277" s="8">
        <v>-4.3115438108484005E-2</v>
      </c>
      <c r="F277" s="7">
        <v>2353</v>
      </c>
      <c r="G277" s="7">
        <v>2307</v>
      </c>
      <c r="H277" s="8">
        <v>-1.9549511262218443E-2</v>
      </c>
    </row>
    <row r="278" spans="2:8" s="1" customFormat="1" ht="18.75" customHeight="1">
      <c r="B278" s="6" t="s">
        <v>542</v>
      </c>
      <c r="C278" s="7">
        <v>35</v>
      </c>
      <c r="D278" s="7">
        <v>23</v>
      </c>
      <c r="E278" s="8">
        <v>-0.34285714285714286</v>
      </c>
      <c r="F278" s="7"/>
      <c r="G278" s="7"/>
      <c r="H278" s="8"/>
    </row>
    <row r="279" spans="2:8" s="1" customFormat="1" ht="18.75" customHeight="1">
      <c r="B279" s="6" t="s">
        <v>543</v>
      </c>
      <c r="C279" s="7">
        <v>693</v>
      </c>
      <c r="D279" s="7">
        <v>680</v>
      </c>
      <c r="E279" s="8">
        <v>-1.875901875901876E-2</v>
      </c>
      <c r="F279" s="7"/>
      <c r="G279" s="7">
        <v>4</v>
      </c>
      <c r="H279" s="8"/>
    </row>
    <row r="280" spans="2:8" s="1" customFormat="1" ht="18.75" customHeight="1">
      <c r="B280" s="6" t="s">
        <v>544</v>
      </c>
      <c r="C280" s="7">
        <v>64</v>
      </c>
      <c r="D280" s="7">
        <v>27</v>
      </c>
      <c r="E280" s="8">
        <v>-0.578125</v>
      </c>
      <c r="F280" s="7">
        <v>4</v>
      </c>
      <c r="G280" s="7">
        <v>6</v>
      </c>
      <c r="H280" s="8">
        <v>0.5</v>
      </c>
    </row>
    <row r="281" spans="2:8" s="1" customFormat="1" ht="18.75" customHeight="1">
      <c r="B281" s="6" t="s">
        <v>545</v>
      </c>
      <c r="C281" s="7">
        <v>3575</v>
      </c>
      <c r="D281" s="7">
        <v>4203</v>
      </c>
      <c r="E281" s="8">
        <v>0.17566433566433567</v>
      </c>
      <c r="F281" s="7">
        <v>17</v>
      </c>
      <c r="G281" s="7">
        <v>13</v>
      </c>
      <c r="H281" s="8">
        <v>-0.23529411764705882</v>
      </c>
    </row>
    <row r="282" spans="2:8" s="1" customFormat="1" ht="18.75" customHeight="1">
      <c r="B282" s="6" t="s">
        <v>546</v>
      </c>
      <c r="C282" s="7">
        <v>449</v>
      </c>
      <c r="D282" s="7">
        <v>476</v>
      </c>
      <c r="E282" s="8">
        <v>6.0133630289532294E-2</v>
      </c>
      <c r="F282" s="7">
        <v>4</v>
      </c>
      <c r="G282" s="7">
        <v>5</v>
      </c>
      <c r="H282" s="8">
        <v>0.25</v>
      </c>
    </row>
    <row r="283" spans="2:8" s="1" customFormat="1" ht="18.75" customHeight="1">
      <c r="B283" s="6" t="s">
        <v>547</v>
      </c>
      <c r="C283" s="7">
        <v>4941</v>
      </c>
      <c r="D283" s="7">
        <v>5052</v>
      </c>
      <c r="E283" s="8">
        <v>2.2465088038858532E-2</v>
      </c>
      <c r="F283" s="7">
        <v>33</v>
      </c>
      <c r="G283" s="7">
        <v>63</v>
      </c>
      <c r="H283" s="8">
        <v>0.90909090909090906</v>
      </c>
    </row>
    <row r="284" spans="2:8" s="1" customFormat="1" ht="18.75" customHeight="1">
      <c r="B284" s="6" t="s">
        <v>548</v>
      </c>
      <c r="C284" s="7">
        <v>158</v>
      </c>
      <c r="D284" s="7">
        <v>183</v>
      </c>
      <c r="E284" s="8">
        <v>0.15822784810126583</v>
      </c>
      <c r="F284" s="7">
        <v>2</v>
      </c>
      <c r="G284" s="7">
        <v>3</v>
      </c>
      <c r="H284" s="8">
        <v>0.5</v>
      </c>
    </row>
    <row r="285" spans="2:8" s="1" customFormat="1" ht="18.75" customHeight="1">
      <c r="B285" s="6" t="s">
        <v>549</v>
      </c>
      <c r="C285" s="7">
        <v>35</v>
      </c>
      <c r="D285" s="7">
        <v>36</v>
      </c>
      <c r="E285" s="8">
        <v>2.8571428571428571E-2</v>
      </c>
      <c r="F285" s="7"/>
      <c r="G285" s="7"/>
      <c r="H285" s="8"/>
    </row>
    <row r="286" spans="2:8" s="1" customFormat="1" ht="18.75" customHeight="1">
      <c r="B286" s="6" t="s">
        <v>550</v>
      </c>
      <c r="C286" s="7">
        <v>150</v>
      </c>
      <c r="D286" s="7">
        <v>130</v>
      </c>
      <c r="E286" s="8">
        <v>-0.13333333333333333</v>
      </c>
      <c r="F286" s="7">
        <v>8</v>
      </c>
      <c r="G286" s="7">
        <v>17</v>
      </c>
      <c r="H286" s="8">
        <v>1.125</v>
      </c>
    </row>
    <row r="287" spans="2:8" s="1" customFormat="1" ht="18.75" customHeight="1">
      <c r="B287" s="6" t="s">
        <v>551</v>
      </c>
      <c r="C287" s="7">
        <v>2971</v>
      </c>
      <c r="D287" s="7">
        <v>2752</v>
      </c>
      <c r="E287" s="8">
        <v>-7.371255469538876E-2</v>
      </c>
      <c r="F287" s="7">
        <v>3764</v>
      </c>
      <c r="G287" s="7">
        <v>1335</v>
      </c>
      <c r="H287" s="8">
        <v>-0.64532412327311373</v>
      </c>
    </row>
    <row r="288" spans="2:8" s="1" customFormat="1" ht="18.75" customHeight="1">
      <c r="B288" s="6" t="s">
        <v>552</v>
      </c>
      <c r="C288" s="7">
        <v>811</v>
      </c>
      <c r="D288" s="7">
        <v>749</v>
      </c>
      <c r="E288" s="8">
        <v>-7.6448828606658442E-2</v>
      </c>
      <c r="F288" s="7">
        <v>756</v>
      </c>
      <c r="G288" s="7">
        <v>748</v>
      </c>
      <c r="H288" s="8">
        <v>-1.0582010582010581E-2</v>
      </c>
    </row>
    <row r="289" spans="2:8" s="1" customFormat="1" ht="18.75" customHeight="1">
      <c r="B289" s="6" t="s">
        <v>553</v>
      </c>
      <c r="C289" s="7">
        <v>2320</v>
      </c>
      <c r="D289" s="7">
        <v>2229</v>
      </c>
      <c r="E289" s="8">
        <v>-3.9224137931034485E-2</v>
      </c>
      <c r="F289" s="7">
        <v>35</v>
      </c>
      <c r="G289" s="7">
        <v>28</v>
      </c>
      <c r="H289" s="8">
        <v>-0.2</v>
      </c>
    </row>
    <row r="290" spans="2:8" s="1" customFormat="1" ht="18.75" customHeight="1">
      <c r="B290" s="6" t="s">
        <v>554</v>
      </c>
      <c r="C290" s="7">
        <v>2890</v>
      </c>
      <c r="D290" s="7">
        <v>2914</v>
      </c>
      <c r="E290" s="8">
        <v>8.3044982698961944E-3</v>
      </c>
      <c r="F290" s="7">
        <v>917</v>
      </c>
      <c r="G290" s="7">
        <v>250</v>
      </c>
      <c r="H290" s="8">
        <v>-0.72737186477644489</v>
      </c>
    </row>
    <row r="291" spans="2:8" s="1" customFormat="1" ht="18.75" customHeight="1">
      <c r="B291" s="6" t="s">
        <v>555</v>
      </c>
      <c r="C291" s="7">
        <v>1321</v>
      </c>
      <c r="D291" s="7">
        <v>1242</v>
      </c>
      <c r="E291" s="8">
        <v>-5.9803179409538228E-2</v>
      </c>
      <c r="F291" s="7">
        <v>637</v>
      </c>
      <c r="G291" s="7">
        <v>662</v>
      </c>
      <c r="H291" s="8">
        <v>3.924646781789639E-2</v>
      </c>
    </row>
    <row r="292" spans="2:8" s="1" customFormat="1" ht="18.75" customHeight="1">
      <c r="B292" s="6" t="s">
        <v>556</v>
      </c>
      <c r="C292" s="7">
        <v>445</v>
      </c>
      <c r="D292" s="7">
        <v>427</v>
      </c>
      <c r="E292" s="8">
        <v>-4.0449438202247189E-2</v>
      </c>
      <c r="F292" s="7">
        <v>956</v>
      </c>
      <c r="G292" s="7">
        <v>801</v>
      </c>
      <c r="H292" s="8">
        <v>-0.16213389121338911</v>
      </c>
    </row>
    <row r="293" spans="2:8" s="1" customFormat="1" ht="18.75" customHeight="1">
      <c r="B293" s="6" t="s">
        <v>557</v>
      </c>
      <c r="C293" s="7">
        <v>501</v>
      </c>
      <c r="D293" s="7">
        <v>536</v>
      </c>
      <c r="E293" s="8">
        <v>6.9860279441117765E-2</v>
      </c>
      <c r="F293" s="7">
        <v>77</v>
      </c>
      <c r="G293" s="7">
        <v>63</v>
      </c>
      <c r="H293" s="8">
        <v>-0.18181818181818182</v>
      </c>
    </row>
    <row r="294" spans="2:8" s="1" customFormat="1" ht="18.75" customHeight="1">
      <c r="B294" s="6" t="s">
        <v>558</v>
      </c>
      <c r="C294" s="7">
        <v>1055</v>
      </c>
      <c r="D294" s="7">
        <v>975</v>
      </c>
      <c r="E294" s="8">
        <v>-7.582938388625593E-2</v>
      </c>
      <c r="F294" s="7">
        <v>1421</v>
      </c>
      <c r="G294" s="7">
        <v>954</v>
      </c>
      <c r="H294" s="8">
        <v>-0.32864180154820549</v>
      </c>
    </row>
    <row r="295" spans="2:8" s="1" customFormat="1" ht="18.75" customHeight="1">
      <c r="B295" s="6" t="s">
        <v>559</v>
      </c>
      <c r="C295" s="7">
        <v>330</v>
      </c>
      <c r="D295" s="7">
        <v>300</v>
      </c>
      <c r="E295" s="8">
        <v>-9.0909090909090912E-2</v>
      </c>
      <c r="F295" s="7"/>
      <c r="G295" s="7"/>
      <c r="H295" s="8"/>
    </row>
    <row r="296" spans="2:8" s="1" customFormat="1" ht="18.75" customHeight="1">
      <c r="B296" s="6" t="s">
        <v>560</v>
      </c>
      <c r="C296" s="7">
        <v>2932</v>
      </c>
      <c r="D296" s="7">
        <v>3041</v>
      </c>
      <c r="E296" s="8">
        <v>3.7175989085948158E-2</v>
      </c>
      <c r="F296" s="7">
        <v>7</v>
      </c>
      <c r="G296" s="7">
        <v>4</v>
      </c>
      <c r="H296" s="8">
        <v>-0.42857142857142855</v>
      </c>
    </row>
    <row r="297" spans="2:8" s="1" customFormat="1" ht="18.75" customHeight="1">
      <c r="B297" s="6" t="s">
        <v>561</v>
      </c>
      <c r="C297" s="7">
        <v>1110</v>
      </c>
      <c r="D297" s="7">
        <v>1079</v>
      </c>
      <c r="E297" s="8">
        <v>-2.7927927927927927E-2</v>
      </c>
      <c r="F297" s="7">
        <v>35</v>
      </c>
      <c r="G297" s="7">
        <v>37</v>
      </c>
      <c r="H297" s="8">
        <v>5.7142857142857141E-2</v>
      </c>
    </row>
    <row r="298" spans="2:8" s="1" customFormat="1" ht="18.75" customHeight="1">
      <c r="B298" s="6" t="s">
        <v>562</v>
      </c>
      <c r="C298" s="7">
        <v>2153</v>
      </c>
      <c r="D298" s="7">
        <v>2216</v>
      </c>
      <c r="E298" s="8">
        <v>2.9261495587552252E-2</v>
      </c>
      <c r="F298" s="7">
        <v>193</v>
      </c>
      <c r="G298" s="7">
        <v>188</v>
      </c>
      <c r="H298" s="8">
        <v>-2.5906735751295335E-2</v>
      </c>
    </row>
    <row r="299" spans="2:8" s="1" customFormat="1" ht="18.75" customHeight="1">
      <c r="B299" s="6" t="s">
        <v>563</v>
      </c>
      <c r="C299" s="7">
        <v>73</v>
      </c>
      <c r="D299" s="7">
        <v>59</v>
      </c>
      <c r="E299" s="8">
        <v>-0.19178082191780821</v>
      </c>
      <c r="F299" s="7"/>
      <c r="G299" s="7"/>
      <c r="H299" s="8"/>
    </row>
    <row r="300" spans="2:8" s="1" customFormat="1" ht="18.75" customHeight="1">
      <c r="B300" s="6" t="s">
        <v>564</v>
      </c>
      <c r="C300" s="7">
        <v>350</v>
      </c>
      <c r="D300" s="7">
        <v>300</v>
      </c>
      <c r="E300" s="8">
        <v>-0.14285714285714285</v>
      </c>
      <c r="F300" s="7">
        <v>1</v>
      </c>
      <c r="G300" s="7"/>
      <c r="H300" s="8">
        <v>-1</v>
      </c>
    </row>
    <row r="301" spans="2:8" s="1" customFormat="1" ht="18.75" customHeight="1">
      <c r="B301" s="6" t="s">
        <v>565</v>
      </c>
      <c r="C301" s="7">
        <v>237</v>
      </c>
      <c r="D301" s="7">
        <v>238</v>
      </c>
      <c r="E301" s="8">
        <v>4.2194092827004216E-3</v>
      </c>
      <c r="F301" s="7">
        <v>15</v>
      </c>
      <c r="G301" s="7">
        <v>8</v>
      </c>
      <c r="H301" s="8">
        <v>-0.46666666666666667</v>
      </c>
    </row>
    <row r="302" spans="2:8" s="1" customFormat="1" ht="18.75" customHeight="1">
      <c r="B302" s="6" t="s">
        <v>566</v>
      </c>
      <c r="C302" s="7">
        <v>1006</v>
      </c>
      <c r="D302" s="7">
        <v>825</v>
      </c>
      <c r="E302" s="8">
        <v>-0.17992047713717693</v>
      </c>
      <c r="F302" s="7">
        <v>42</v>
      </c>
      <c r="G302" s="7">
        <v>41</v>
      </c>
      <c r="H302" s="8">
        <v>-2.3809523809523808E-2</v>
      </c>
    </row>
    <row r="303" spans="2:8" s="1" customFormat="1" ht="18.75" customHeight="1">
      <c r="B303" s="6" t="s">
        <v>567</v>
      </c>
      <c r="C303" s="7">
        <v>2591</v>
      </c>
      <c r="D303" s="7">
        <v>2661</v>
      </c>
      <c r="E303" s="8">
        <v>2.7016595908915475E-2</v>
      </c>
      <c r="F303" s="7">
        <v>69</v>
      </c>
      <c r="G303" s="7">
        <v>26</v>
      </c>
      <c r="H303" s="8">
        <v>-0.62318840579710144</v>
      </c>
    </row>
    <row r="304" spans="2:8" s="1" customFormat="1" ht="18.75" customHeight="1">
      <c r="B304" s="6" t="s">
        <v>568</v>
      </c>
      <c r="C304" s="7">
        <v>11498</v>
      </c>
      <c r="D304" s="7">
        <v>11564</v>
      </c>
      <c r="E304" s="8">
        <v>5.7401287180379196E-3</v>
      </c>
      <c r="F304" s="7">
        <v>662</v>
      </c>
      <c r="G304" s="7">
        <v>540</v>
      </c>
      <c r="H304" s="8">
        <v>-0.18429003021148035</v>
      </c>
    </row>
    <row r="305" spans="2:8" s="1" customFormat="1" ht="18.75" customHeight="1">
      <c r="B305" s="6" t="s">
        <v>569</v>
      </c>
      <c r="C305" s="7">
        <v>105</v>
      </c>
      <c r="D305" s="7">
        <v>77</v>
      </c>
      <c r="E305" s="8">
        <v>-0.26666666666666666</v>
      </c>
      <c r="F305" s="7">
        <v>1</v>
      </c>
      <c r="G305" s="7">
        <v>2</v>
      </c>
      <c r="H305" s="8">
        <v>1</v>
      </c>
    </row>
    <row r="306" spans="2:8" s="1" customFormat="1" ht="18.75" customHeight="1">
      <c r="B306" s="6" t="s">
        <v>570</v>
      </c>
      <c r="C306" s="7">
        <v>1181</v>
      </c>
      <c r="D306" s="7">
        <v>1111</v>
      </c>
      <c r="E306" s="8">
        <v>-5.9271803556308213E-2</v>
      </c>
      <c r="F306" s="7">
        <v>104</v>
      </c>
      <c r="G306" s="7">
        <v>116</v>
      </c>
      <c r="H306" s="8">
        <v>0.11538461538461539</v>
      </c>
    </row>
    <row r="307" spans="2:8" s="1" customFormat="1" ht="18.75" customHeight="1">
      <c r="B307" s="6" t="s">
        <v>571</v>
      </c>
      <c r="C307" s="7">
        <v>76</v>
      </c>
      <c r="D307" s="7">
        <v>66</v>
      </c>
      <c r="E307" s="8">
        <v>-0.13157894736842105</v>
      </c>
      <c r="F307" s="7">
        <v>38</v>
      </c>
      <c r="G307" s="7">
        <v>20</v>
      </c>
      <c r="H307" s="8">
        <v>-0.47368421052631576</v>
      </c>
    </row>
    <row r="308" spans="2:8" s="1" customFormat="1" ht="18.75" customHeight="1">
      <c r="B308" s="6" t="s">
        <v>572</v>
      </c>
      <c r="C308" s="7">
        <v>2208</v>
      </c>
      <c r="D308" s="7">
        <v>2165</v>
      </c>
      <c r="E308" s="8">
        <v>-1.947463768115942E-2</v>
      </c>
      <c r="F308" s="7">
        <v>438</v>
      </c>
      <c r="G308" s="7">
        <v>323</v>
      </c>
      <c r="H308" s="8">
        <v>-0.26255707762557079</v>
      </c>
    </row>
    <row r="309" spans="2:8" s="1" customFormat="1" ht="18.75" customHeight="1">
      <c r="B309" s="6" t="s">
        <v>573</v>
      </c>
      <c r="C309" s="7">
        <v>10034</v>
      </c>
      <c r="D309" s="7">
        <v>9791</v>
      </c>
      <c r="E309" s="8">
        <v>-2.4217659956149093E-2</v>
      </c>
      <c r="F309" s="7">
        <v>1424</v>
      </c>
      <c r="G309" s="7">
        <v>1122</v>
      </c>
      <c r="H309" s="8">
        <v>-0.21207865168539325</v>
      </c>
    </row>
    <row r="310" spans="2:8" s="1" customFormat="1" ht="18.75" customHeight="1">
      <c r="B310" s="6" t="s">
        <v>574</v>
      </c>
      <c r="C310" s="7">
        <v>139</v>
      </c>
      <c r="D310" s="7">
        <v>177</v>
      </c>
      <c r="E310" s="8">
        <v>0.2733812949640288</v>
      </c>
      <c r="F310" s="7">
        <v>351</v>
      </c>
      <c r="G310" s="7">
        <v>417</v>
      </c>
      <c r="H310" s="8">
        <v>0.18803418803418803</v>
      </c>
    </row>
    <row r="311" spans="2:8" s="1" customFormat="1" ht="18.75" customHeight="1">
      <c r="B311" s="6" t="s">
        <v>575</v>
      </c>
      <c r="C311" s="7">
        <v>748</v>
      </c>
      <c r="D311" s="7">
        <v>702</v>
      </c>
      <c r="E311" s="8">
        <v>-6.1497326203208559E-2</v>
      </c>
      <c r="F311" s="7">
        <v>17</v>
      </c>
      <c r="G311" s="7">
        <v>12</v>
      </c>
      <c r="H311" s="8">
        <v>-0.29411764705882354</v>
      </c>
    </row>
    <row r="312" spans="2:8" s="1" customFormat="1" ht="18.75" customHeight="1">
      <c r="B312" s="6" t="s">
        <v>576</v>
      </c>
      <c r="C312" s="7">
        <v>574</v>
      </c>
      <c r="D312" s="7">
        <v>583</v>
      </c>
      <c r="E312" s="8">
        <v>1.5679442508710801E-2</v>
      </c>
      <c r="F312" s="7">
        <v>185</v>
      </c>
      <c r="G312" s="7">
        <v>142</v>
      </c>
      <c r="H312" s="8">
        <v>-0.23243243243243245</v>
      </c>
    </row>
    <row r="313" spans="2:8" s="1" customFormat="1" ht="18.75" customHeight="1">
      <c r="B313" s="6" t="s">
        <v>577</v>
      </c>
      <c r="C313" s="7">
        <v>2523</v>
      </c>
      <c r="D313" s="7">
        <v>2672</v>
      </c>
      <c r="E313" s="8">
        <v>5.905667855727309E-2</v>
      </c>
      <c r="F313" s="7">
        <v>17</v>
      </c>
      <c r="G313" s="7">
        <v>43</v>
      </c>
      <c r="H313" s="8">
        <v>1.5294117647058822</v>
      </c>
    </row>
    <row r="314" spans="2:8" s="1" customFormat="1" ht="18.75" customHeight="1">
      <c r="B314" s="6" t="s">
        <v>578</v>
      </c>
      <c r="C314" s="7">
        <v>3368</v>
      </c>
      <c r="D314" s="7">
        <v>3590</v>
      </c>
      <c r="E314" s="8">
        <v>6.5914489311163893E-2</v>
      </c>
      <c r="F314" s="7">
        <v>1580</v>
      </c>
      <c r="G314" s="7">
        <v>1185</v>
      </c>
      <c r="H314" s="8">
        <v>-0.25</v>
      </c>
    </row>
    <row r="315" spans="2:8" s="1" customFormat="1" ht="18.75" customHeight="1">
      <c r="B315" s="6" t="s">
        <v>579</v>
      </c>
      <c r="C315" s="7">
        <v>1691</v>
      </c>
      <c r="D315" s="7">
        <v>1738</v>
      </c>
      <c r="E315" s="8">
        <v>2.7794204612655235E-2</v>
      </c>
      <c r="F315" s="7">
        <v>22</v>
      </c>
      <c r="G315" s="7">
        <v>15</v>
      </c>
      <c r="H315" s="8">
        <v>-0.31818181818181818</v>
      </c>
    </row>
    <row r="316" spans="2:8" s="1" customFormat="1" ht="18.75" customHeight="1">
      <c r="B316" s="6" t="s">
        <v>580</v>
      </c>
      <c r="C316" s="7">
        <v>4760</v>
      </c>
      <c r="D316" s="7">
        <v>4198</v>
      </c>
      <c r="E316" s="8">
        <v>-0.1180672268907563</v>
      </c>
      <c r="F316" s="7">
        <v>7001</v>
      </c>
      <c r="G316" s="7">
        <v>6774</v>
      </c>
      <c r="H316" s="8">
        <v>-3.2423939437223256E-2</v>
      </c>
    </row>
    <row r="317" spans="2:8" s="1" customFormat="1" ht="18.75" customHeight="1">
      <c r="B317" s="6" t="s">
        <v>581</v>
      </c>
      <c r="C317" s="7">
        <v>3938</v>
      </c>
      <c r="D317" s="7">
        <v>3979</v>
      </c>
      <c r="E317" s="8">
        <v>1.0411376333164043E-2</v>
      </c>
      <c r="F317" s="7">
        <v>577</v>
      </c>
      <c r="G317" s="7">
        <v>591</v>
      </c>
      <c r="H317" s="8">
        <v>2.4263431542461005E-2</v>
      </c>
    </row>
    <row r="318" spans="2:8" s="1" customFormat="1" ht="18.75" customHeight="1">
      <c r="B318" s="6" t="s">
        <v>582</v>
      </c>
      <c r="C318" s="7">
        <v>596</v>
      </c>
      <c r="D318" s="7">
        <v>592</v>
      </c>
      <c r="E318" s="8">
        <v>-6.7114093959731542E-3</v>
      </c>
      <c r="F318" s="7">
        <v>21</v>
      </c>
      <c r="G318" s="7"/>
      <c r="H318" s="8">
        <v>-1</v>
      </c>
    </row>
    <row r="319" spans="2:8" s="1" customFormat="1" ht="18.75" customHeight="1">
      <c r="B319" s="6" t="s">
        <v>583</v>
      </c>
      <c r="C319" s="7">
        <v>1210</v>
      </c>
      <c r="D319" s="7">
        <v>1331</v>
      </c>
      <c r="E319" s="8">
        <v>0.1</v>
      </c>
      <c r="F319" s="7">
        <v>1069</v>
      </c>
      <c r="G319" s="7">
        <v>945</v>
      </c>
      <c r="H319" s="8">
        <v>-0.11599625818521983</v>
      </c>
    </row>
    <row r="320" spans="2:8" s="1" customFormat="1" ht="18.75" customHeight="1">
      <c r="B320" s="6" t="s">
        <v>584</v>
      </c>
      <c r="C320" s="7">
        <v>186</v>
      </c>
      <c r="D320" s="7">
        <v>173</v>
      </c>
      <c r="E320" s="8">
        <v>-6.9892473118279563E-2</v>
      </c>
      <c r="F320" s="7">
        <v>20</v>
      </c>
      <c r="G320" s="7">
        <v>16</v>
      </c>
      <c r="H320" s="8">
        <v>-0.2</v>
      </c>
    </row>
    <row r="321" spans="2:8" s="1" customFormat="1" ht="18.75" customHeight="1">
      <c r="B321" s="6" t="s">
        <v>585</v>
      </c>
      <c r="C321" s="7">
        <v>47</v>
      </c>
      <c r="D321" s="7">
        <v>38</v>
      </c>
      <c r="E321" s="8">
        <v>-0.19148936170212766</v>
      </c>
      <c r="F321" s="7">
        <v>3</v>
      </c>
      <c r="G321" s="7">
        <v>1</v>
      </c>
      <c r="H321" s="8">
        <v>-0.66666666666666663</v>
      </c>
    </row>
    <row r="322" spans="2:8" s="1" customFormat="1" ht="18.75" customHeight="1">
      <c r="B322" s="6" t="s">
        <v>586</v>
      </c>
      <c r="C322" s="7">
        <v>172</v>
      </c>
      <c r="D322" s="7">
        <v>101</v>
      </c>
      <c r="E322" s="8">
        <v>-0.41279069767441862</v>
      </c>
      <c r="F322" s="7">
        <v>77</v>
      </c>
      <c r="G322" s="7">
        <v>65</v>
      </c>
      <c r="H322" s="8">
        <v>-0.15584415584415584</v>
      </c>
    </row>
    <row r="323" spans="2:8" s="1" customFormat="1" ht="18.75" customHeight="1">
      <c r="B323" s="6" t="s">
        <v>587</v>
      </c>
      <c r="C323" s="7">
        <v>14</v>
      </c>
      <c r="D323" s="7">
        <v>11</v>
      </c>
      <c r="E323" s="8">
        <v>-0.21428571428571427</v>
      </c>
      <c r="F323" s="7">
        <v>13</v>
      </c>
      <c r="G323" s="7">
        <v>8</v>
      </c>
      <c r="H323" s="8">
        <v>-0.38461538461538464</v>
      </c>
    </row>
    <row r="324" spans="2:8" s="1" customFormat="1" ht="18.75" customHeight="1">
      <c r="B324" s="6" t="s">
        <v>588</v>
      </c>
      <c r="C324" s="7">
        <v>1173</v>
      </c>
      <c r="D324" s="7">
        <v>1084</v>
      </c>
      <c r="E324" s="8">
        <v>-7.5873827791986356E-2</v>
      </c>
      <c r="F324" s="7">
        <v>378</v>
      </c>
      <c r="G324" s="7">
        <v>466</v>
      </c>
      <c r="H324" s="8">
        <v>0.23280423280423279</v>
      </c>
    </row>
    <row r="325" spans="2:8" s="1" customFormat="1" ht="18.75" customHeight="1">
      <c r="B325" s="6" t="s">
        <v>589</v>
      </c>
      <c r="C325" s="7">
        <v>2485</v>
      </c>
      <c r="D325" s="7">
        <v>2670</v>
      </c>
      <c r="E325" s="8">
        <v>7.4446680080482899E-2</v>
      </c>
      <c r="F325" s="7">
        <v>3099</v>
      </c>
      <c r="G325" s="7">
        <v>3149</v>
      </c>
      <c r="H325" s="8">
        <v>1.6134236850596968E-2</v>
      </c>
    </row>
    <row r="326" spans="2:8" s="1" customFormat="1" ht="18.75" customHeight="1">
      <c r="B326" s="6" t="s">
        <v>590</v>
      </c>
      <c r="C326" s="7">
        <v>638</v>
      </c>
      <c r="D326" s="7">
        <v>618</v>
      </c>
      <c r="E326" s="8">
        <v>-3.1347962382445138E-2</v>
      </c>
      <c r="F326" s="7">
        <v>226</v>
      </c>
      <c r="G326" s="7">
        <v>185</v>
      </c>
      <c r="H326" s="8">
        <v>-0.18141592920353983</v>
      </c>
    </row>
    <row r="327" spans="2:8" s="1" customFormat="1" ht="18.75" customHeight="1">
      <c r="B327" s="6" t="s">
        <v>591</v>
      </c>
      <c r="C327" s="7">
        <v>796</v>
      </c>
      <c r="D327" s="7">
        <v>678</v>
      </c>
      <c r="E327" s="8">
        <v>-0.14824120603015076</v>
      </c>
      <c r="F327" s="7"/>
      <c r="G327" s="7"/>
      <c r="H327" s="8"/>
    </row>
    <row r="328" spans="2:8" s="1" customFormat="1" ht="18.75" customHeight="1">
      <c r="B328" s="6" t="s">
        <v>592</v>
      </c>
      <c r="C328" s="7">
        <v>4415</v>
      </c>
      <c r="D328" s="7">
        <v>4444</v>
      </c>
      <c r="E328" s="8">
        <v>6.5685164212910532E-3</v>
      </c>
      <c r="F328" s="7">
        <v>9</v>
      </c>
      <c r="G328" s="7">
        <v>1</v>
      </c>
      <c r="H328" s="8">
        <v>-0.88888888888888884</v>
      </c>
    </row>
    <row r="329" spans="2:8" s="1" customFormat="1" ht="18.75" customHeight="1">
      <c r="B329" s="6" t="s">
        <v>593</v>
      </c>
      <c r="C329" s="7">
        <v>544</v>
      </c>
      <c r="D329" s="7">
        <v>529</v>
      </c>
      <c r="E329" s="8">
        <v>-2.7573529411764705E-2</v>
      </c>
      <c r="F329" s="7"/>
      <c r="G329" s="7"/>
      <c r="H329" s="8"/>
    </row>
    <row r="330" spans="2:8" s="1" customFormat="1" ht="18.75" customHeight="1">
      <c r="B330" s="6" t="s">
        <v>594</v>
      </c>
      <c r="C330" s="7">
        <v>5813</v>
      </c>
      <c r="D330" s="7">
        <v>6180</v>
      </c>
      <c r="E330" s="8">
        <v>6.3134354034061591E-2</v>
      </c>
      <c r="F330" s="7">
        <v>12</v>
      </c>
      <c r="G330" s="7">
        <v>14</v>
      </c>
      <c r="H330" s="8">
        <v>0.16666666666666666</v>
      </c>
    </row>
    <row r="331" spans="2:8" s="1" customFormat="1" ht="18.75" customHeight="1">
      <c r="B331" s="6" t="s">
        <v>595</v>
      </c>
      <c r="C331" s="7">
        <v>579</v>
      </c>
      <c r="D331" s="7">
        <v>556</v>
      </c>
      <c r="E331" s="8">
        <v>-3.9723661485319514E-2</v>
      </c>
      <c r="F331" s="7">
        <v>17</v>
      </c>
      <c r="G331" s="7">
        <v>30</v>
      </c>
      <c r="H331" s="8">
        <v>0.76470588235294112</v>
      </c>
    </row>
    <row r="332" spans="2:8" s="1" customFormat="1" ht="18.75" customHeight="1">
      <c r="B332" s="6" t="s">
        <v>596</v>
      </c>
      <c r="C332" s="7">
        <v>3990</v>
      </c>
      <c r="D332" s="7">
        <v>3699</v>
      </c>
      <c r="E332" s="8">
        <v>-7.2932330827067668E-2</v>
      </c>
      <c r="F332" s="7">
        <v>2115</v>
      </c>
      <c r="G332" s="7">
        <v>2019</v>
      </c>
      <c r="H332" s="8">
        <v>-4.5390070921985819E-2</v>
      </c>
    </row>
    <row r="333" spans="2:8" s="1" customFormat="1" ht="18.75" customHeight="1">
      <c r="B333" s="6" t="s">
        <v>597</v>
      </c>
      <c r="C333" s="7">
        <v>1677</v>
      </c>
      <c r="D333" s="7">
        <v>1604</v>
      </c>
      <c r="E333" s="8">
        <v>-4.3530113297555156E-2</v>
      </c>
      <c r="F333" s="7">
        <v>1390</v>
      </c>
      <c r="G333" s="7">
        <v>1350</v>
      </c>
      <c r="H333" s="8">
        <v>-2.8776978417266189E-2</v>
      </c>
    </row>
    <row r="334" spans="2:8" s="1" customFormat="1" ht="18.75" customHeight="1">
      <c r="B334" s="6" t="s">
        <v>598</v>
      </c>
      <c r="C334" s="7">
        <v>1144</v>
      </c>
      <c r="D334" s="7">
        <v>1079</v>
      </c>
      <c r="E334" s="8">
        <v>-5.6818181818181816E-2</v>
      </c>
      <c r="F334" s="7">
        <v>535</v>
      </c>
      <c r="G334" s="7">
        <v>598</v>
      </c>
      <c r="H334" s="8">
        <v>0.11775700934579439</v>
      </c>
    </row>
    <row r="335" spans="2:8" s="1" customFormat="1" ht="18.75" customHeight="1">
      <c r="B335" s="6" t="s">
        <v>599</v>
      </c>
      <c r="C335" s="7">
        <v>331</v>
      </c>
      <c r="D335" s="7">
        <v>312</v>
      </c>
      <c r="E335" s="8">
        <v>-5.7401812688821753E-2</v>
      </c>
      <c r="F335" s="7">
        <v>261</v>
      </c>
      <c r="G335" s="7">
        <v>216</v>
      </c>
      <c r="H335" s="8">
        <v>-0.17241379310344829</v>
      </c>
    </row>
    <row r="336" spans="2:8" s="1" customFormat="1" ht="18.75" customHeight="1">
      <c r="B336" s="6" t="s">
        <v>600</v>
      </c>
      <c r="C336" s="7">
        <v>158</v>
      </c>
      <c r="D336" s="7">
        <v>95</v>
      </c>
      <c r="E336" s="8">
        <v>-0.39873417721518989</v>
      </c>
      <c r="F336" s="7">
        <v>91</v>
      </c>
      <c r="G336" s="7">
        <v>90</v>
      </c>
      <c r="H336" s="8">
        <v>-1.098901098901099E-2</v>
      </c>
    </row>
    <row r="337" spans="2:8" s="1" customFormat="1" ht="18.75" customHeight="1">
      <c r="B337" s="6" t="s">
        <v>601</v>
      </c>
      <c r="C337" s="7">
        <v>257</v>
      </c>
      <c r="D337" s="7">
        <v>202</v>
      </c>
      <c r="E337" s="8">
        <v>-0.2140077821011673</v>
      </c>
      <c r="F337" s="7">
        <v>19</v>
      </c>
      <c r="G337" s="7">
        <v>17</v>
      </c>
      <c r="H337" s="8">
        <v>-0.10526315789473684</v>
      </c>
    </row>
    <row r="338" spans="2:8" s="1" customFormat="1" ht="18.75" customHeight="1">
      <c r="B338" s="6" t="s">
        <v>602</v>
      </c>
      <c r="C338" s="7">
        <v>173</v>
      </c>
      <c r="D338" s="7">
        <v>124</v>
      </c>
      <c r="E338" s="8">
        <v>-0.2832369942196532</v>
      </c>
      <c r="F338" s="7">
        <v>22</v>
      </c>
      <c r="G338" s="7">
        <v>24</v>
      </c>
      <c r="H338" s="8">
        <v>9.0909090909090912E-2</v>
      </c>
    </row>
    <row r="339" spans="2:8" s="1" customFormat="1" ht="18.75" customHeight="1">
      <c r="B339" s="6" t="s">
        <v>603</v>
      </c>
      <c r="C339" s="7">
        <v>373</v>
      </c>
      <c r="D339" s="7">
        <v>280</v>
      </c>
      <c r="E339" s="8">
        <v>-0.24932975871313673</v>
      </c>
      <c r="F339" s="7">
        <v>17</v>
      </c>
      <c r="G339" s="7">
        <v>26</v>
      </c>
      <c r="H339" s="8">
        <v>0.52941176470588236</v>
      </c>
    </row>
    <row r="340" spans="2:8" s="1" customFormat="1" ht="18.75" customHeight="1">
      <c r="B340" s="6" t="s">
        <v>604</v>
      </c>
      <c r="C340" s="7">
        <v>838</v>
      </c>
      <c r="D340" s="7">
        <v>780</v>
      </c>
      <c r="E340" s="8">
        <v>-6.9212410501193311E-2</v>
      </c>
      <c r="F340" s="7">
        <v>3947</v>
      </c>
      <c r="G340" s="7">
        <v>4410</v>
      </c>
      <c r="H340" s="8">
        <v>0.11730428173296174</v>
      </c>
    </row>
    <row r="341" spans="2:8" s="1" customFormat="1" ht="18.75" customHeight="1">
      <c r="B341" s="6" t="s">
        <v>605</v>
      </c>
      <c r="C341" s="7">
        <v>177</v>
      </c>
      <c r="D341" s="7">
        <v>154</v>
      </c>
      <c r="E341" s="8">
        <v>-0.12994350282485875</v>
      </c>
      <c r="F341" s="7">
        <v>4</v>
      </c>
      <c r="G341" s="7"/>
      <c r="H341" s="8">
        <v>-1</v>
      </c>
    </row>
    <row r="342" spans="2:8" s="1" customFormat="1" ht="18.75" customHeight="1">
      <c r="B342" s="6" t="s">
        <v>606</v>
      </c>
      <c r="C342" s="7">
        <v>630</v>
      </c>
      <c r="D342" s="7">
        <v>597</v>
      </c>
      <c r="E342" s="8">
        <v>-5.2380952380952382E-2</v>
      </c>
      <c r="F342" s="7">
        <v>3320</v>
      </c>
      <c r="G342" s="7">
        <v>3547</v>
      </c>
      <c r="H342" s="8">
        <v>6.8373493975903615E-2</v>
      </c>
    </row>
    <row r="343" spans="2:8" s="1" customFormat="1" ht="18.75" customHeight="1">
      <c r="B343" s="6" t="s">
        <v>607</v>
      </c>
      <c r="C343" s="7">
        <v>1151</v>
      </c>
      <c r="D343" s="7">
        <v>1059</v>
      </c>
      <c r="E343" s="8">
        <v>-7.993049522154648E-2</v>
      </c>
      <c r="F343" s="7">
        <v>1127</v>
      </c>
      <c r="G343" s="7">
        <v>1402</v>
      </c>
      <c r="H343" s="8">
        <v>0.24401064773735581</v>
      </c>
    </row>
    <row r="344" spans="2:8" s="1" customFormat="1" ht="18.75" customHeight="1">
      <c r="B344" s="6" t="s">
        <v>608</v>
      </c>
      <c r="C344" s="7">
        <v>8</v>
      </c>
      <c r="D344" s="7">
        <v>2</v>
      </c>
      <c r="E344" s="8">
        <v>-0.75</v>
      </c>
      <c r="F344" s="7">
        <v>52</v>
      </c>
      <c r="G344" s="7">
        <v>44</v>
      </c>
      <c r="H344" s="8">
        <v>-0.15384615384615385</v>
      </c>
    </row>
    <row r="345" spans="2:8" s="1" customFormat="1" ht="18.75" customHeight="1">
      <c r="B345" s="6" t="s">
        <v>609</v>
      </c>
      <c r="C345" s="7">
        <v>509</v>
      </c>
      <c r="D345" s="7">
        <v>476</v>
      </c>
      <c r="E345" s="8">
        <v>-6.4833005893909626E-2</v>
      </c>
      <c r="F345" s="7">
        <v>1615</v>
      </c>
      <c r="G345" s="7">
        <v>1357</v>
      </c>
      <c r="H345" s="8">
        <v>-0.15975232198142414</v>
      </c>
    </row>
    <row r="346" spans="2:8" s="1" customFormat="1" ht="18.75" customHeight="1">
      <c r="B346" s="6" t="s">
        <v>610</v>
      </c>
      <c r="C346" s="7">
        <v>1461</v>
      </c>
      <c r="D346" s="7">
        <v>1455</v>
      </c>
      <c r="E346" s="8">
        <v>-4.1067761806981521E-3</v>
      </c>
      <c r="F346" s="7"/>
      <c r="G346" s="7"/>
      <c r="H346" s="8"/>
    </row>
    <row r="347" spans="2:8" s="1" customFormat="1" ht="18.75" customHeight="1">
      <c r="B347" s="6" t="s">
        <v>611</v>
      </c>
      <c r="C347" s="7">
        <v>114</v>
      </c>
      <c r="D347" s="7">
        <v>114</v>
      </c>
      <c r="E347" s="8">
        <v>0</v>
      </c>
      <c r="F347" s="7"/>
      <c r="G347" s="7"/>
      <c r="H347" s="8"/>
    </row>
    <row r="348" spans="2:8" s="1" customFormat="1" ht="18.75" customHeight="1">
      <c r="B348" s="6" t="s">
        <v>612</v>
      </c>
      <c r="C348" s="7">
        <v>947</v>
      </c>
      <c r="D348" s="7">
        <v>902</v>
      </c>
      <c r="E348" s="8">
        <v>-4.7518479408658922E-2</v>
      </c>
      <c r="F348" s="7">
        <v>125</v>
      </c>
      <c r="G348" s="7">
        <v>117</v>
      </c>
      <c r="H348" s="8">
        <v>-6.4000000000000001E-2</v>
      </c>
    </row>
    <row r="349" spans="2:8" s="1" customFormat="1" ht="18.75" customHeight="1">
      <c r="B349" s="6" t="s">
        <v>613</v>
      </c>
      <c r="C349" s="7">
        <v>1945</v>
      </c>
      <c r="D349" s="7">
        <v>1872</v>
      </c>
      <c r="E349" s="8">
        <v>-3.7532133676092545E-2</v>
      </c>
      <c r="F349" s="7">
        <v>79</v>
      </c>
      <c r="G349" s="7">
        <v>86</v>
      </c>
      <c r="H349" s="8">
        <v>8.8607594936708861E-2</v>
      </c>
    </row>
    <row r="350" spans="2:8" s="1" customFormat="1" ht="18.75" customHeight="1">
      <c r="B350" s="6" t="s">
        <v>614</v>
      </c>
      <c r="C350" s="7">
        <v>953</v>
      </c>
      <c r="D350" s="7">
        <v>1002</v>
      </c>
      <c r="E350" s="8">
        <v>5.1416579223504719E-2</v>
      </c>
      <c r="F350" s="7">
        <v>2</v>
      </c>
      <c r="G350" s="7">
        <v>2</v>
      </c>
      <c r="H350" s="8">
        <v>0</v>
      </c>
    </row>
    <row r="351" spans="2:8" s="1" customFormat="1" ht="18.75" customHeight="1">
      <c r="B351" s="6" t="s">
        <v>615</v>
      </c>
      <c r="C351" s="7">
        <v>859</v>
      </c>
      <c r="D351" s="7">
        <v>855</v>
      </c>
      <c r="E351" s="8">
        <v>-4.6565774155995342E-3</v>
      </c>
      <c r="F351" s="7">
        <v>13</v>
      </c>
      <c r="G351" s="7">
        <v>21</v>
      </c>
      <c r="H351" s="8">
        <v>0.61538461538461542</v>
      </c>
    </row>
    <row r="352" spans="2:8" s="1" customFormat="1" ht="18.75" customHeight="1">
      <c r="B352" s="6" t="s">
        <v>616</v>
      </c>
      <c r="C352" s="7">
        <v>22260</v>
      </c>
      <c r="D352" s="7">
        <v>21064</v>
      </c>
      <c r="E352" s="8">
        <v>-5.3728661275831084E-2</v>
      </c>
      <c r="F352" s="7">
        <v>18959</v>
      </c>
      <c r="G352" s="7">
        <v>19091</v>
      </c>
      <c r="H352" s="8">
        <v>6.9623925312516481E-3</v>
      </c>
    </row>
    <row r="353" spans="2:8" s="1" customFormat="1" ht="18.75" customHeight="1">
      <c r="B353" s="6" t="s">
        <v>617</v>
      </c>
      <c r="C353" s="7">
        <v>1705</v>
      </c>
      <c r="D353" s="7">
        <v>1519</v>
      </c>
      <c r="E353" s="8">
        <v>-0.10909090909090909</v>
      </c>
      <c r="F353" s="7">
        <v>2348</v>
      </c>
      <c r="G353" s="7">
        <v>2200</v>
      </c>
      <c r="H353" s="8">
        <v>-6.3032367972742753E-2</v>
      </c>
    </row>
    <row r="354" spans="2:8" s="1" customFormat="1" ht="18.75" customHeight="1">
      <c r="B354" s="6" t="s">
        <v>618</v>
      </c>
      <c r="C354" s="7">
        <v>909</v>
      </c>
      <c r="D354" s="7">
        <v>883</v>
      </c>
      <c r="E354" s="8">
        <v>-2.8602860286028604E-2</v>
      </c>
      <c r="F354" s="7">
        <v>83</v>
      </c>
      <c r="G354" s="7">
        <v>112</v>
      </c>
      <c r="H354" s="8">
        <v>0.3493975903614458</v>
      </c>
    </row>
    <row r="355" spans="2:8" s="1" customFormat="1" ht="18.75" customHeight="1">
      <c r="B355" s="6" t="s">
        <v>619</v>
      </c>
      <c r="C355" s="7">
        <v>447</v>
      </c>
      <c r="D355" s="7">
        <v>366</v>
      </c>
      <c r="E355" s="8">
        <v>-0.18120805369127516</v>
      </c>
      <c r="F355" s="7">
        <v>357</v>
      </c>
      <c r="G355" s="7">
        <v>334</v>
      </c>
      <c r="H355" s="8">
        <v>-6.4425770308123242E-2</v>
      </c>
    </row>
    <row r="356" spans="2:8" s="1" customFormat="1" ht="18.75" customHeight="1">
      <c r="B356" s="6" t="s">
        <v>620</v>
      </c>
      <c r="C356" s="7">
        <v>221</v>
      </c>
      <c r="D356" s="7">
        <v>181</v>
      </c>
      <c r="E356" s="8">
        <v>-0.18099547511312217</v>
      </c>
      <c r="F356" s="7">
        <v>549</v>
      </c>
      <c r="G356" s="7">
        <v>490</v>
      </c>
      <c r="H356" s="8">
        <v>-0.10746812386156648</v>
      </c>
    </row>
    <row r="357" spans="2:8" s="1" customFormat="1" ht="18.75" customHeight="1">
      <c r="B357" s="6" t="s">
        <v>621</v>
      </c>
      <c r="C357" s="7">
        <v>935</v>
      </c>
      <c r="D357" s="7">
        <v>898</v>
      </c>
      <c r="E357" s="8">
        <v>-3.9572192513368985E-2</v>
      </c>
      <c r="F357" s="7">
        <v>1982</v>
      </c>
      <c r="G357" s="7">
        <v>1977</v>
      </c>
      <c r="H357" s="8">
        <v>-2.5227043390514633E-3</v>
      </c>
    </row>
    <row r="358" spans="2:8" s="1" customFormat="1" ht="18.75" customHeight="1">
      <c r="B358" s="6" t="s">
        <v>622</v>
      </c>
      <c r="C358" s="7">
        <v>2732</v>
      </c>
      <c r="D358" s="7">
        <v>1667</v>
      </c>
      <c r="E358" s="8">
        <v>-0.3898243045387994</v>
      </c>
      <c r="F358" s="7">
        <v>8907</v>
      </c>
      <c r="G358" s="7">
        <v>10478</v>
      </c>
      <c r="H358" s="8">
        <v>0.17637812956101942</v>
      </c>
    </row>
    <row r="359" spans="2:8" s="1" customFormat="1" ht="18.75" customHeight="1">
      <c r="B359" s="6" t="s">
        <v>623</v>
      </c>
      <c r="C359" s="7">
        <v>388</v>
      </c>
      <c r="D359" s="7">
        <v>363</v>
      </c>
      <c r="E359" s="8">
        <v>-6.4432989690721643E-2</v>
      </c>
      <c r="F359" s="7">
        <v>12</v>
      </c>
      <c r="G359" s="7">
        <v>11</v>
      </c>
      <c r="H359" s="8">
        <v>-8.3333333333333329E-2</v>
      </c>
    </row>
    <row r="360" spans="2:8" s="1" customFormat="1" ht="18.75" customHeight="1">
      <c r="B360" s="6" t="s">
        <v>624</v>
      </c>
      <c r="C360" s="7">
        <v>309</v>
      </c>
      <c r="D360" s="7">
        <v>240</v>
      </c>
      <c r="E360" s="8">
        <v>-0.22330097087378642</v>
      </c>
      <c r="F360" s="7">
        <v>197</v>
      </c>
      <c r="G360" s="7">
        <v>165</v>
      </c>
      <c r="H360" s="8">
        <v>-0.16243654822335024</v>
      </c>
    </row>
    <row r="361" spans="2:8" s="1" customFormat="1" ht="18.75" customHeight="1">
      <c r="B361" s="6" t="s">
        <v>625</v>
      </c>
      <c r="C361" s="7">
        <v>519</v>
      </c>
      <c r="D361" s="7">
        <v>550</v>
      </c>
      <c r="E361" s="8">
        <v>5.9730250481695571E-2</v>
      </c>
      <c r="F361" s="7">
        <v>7</v>
      </c>
      <c r="G361" s="7">
        <v>16</v>
      </c>
      <c r="H361" s="8">
        <v>1.2857142857142858</v>
      </c>
    </row>
    <row r="362" spans="2:8" s="1" customFormat="1" ht="18.75" customHeight="1">
      <c r="B362" s="6" t="s">
        <v>626</v>
      </c>
      <c r="C362" s="7">
        <v>2163</v>
      </c>
      <c r="D362" s="7">
        <v>2072</v>
      </c>
      <c r="E362" s="8">
        <v>-4.2071197411003236E-2</v>
      </c>
      <c r="F362" s="7">
        <v>969</v>
      </c>
      <c r="G362" s="7">
        <v>963</v>
      </c>
      <c r="H362" s="8">
        <v>-6.1919504643962852E-3</v>
      </c>
    </row>
    <row r="363" spans="2:8" s="1" customFormat="1" ht="18.75" customHeight="1">
      <c r="B363" s="6" t="s">
        <v>627</v>
      </c>
      <c r="C363" s="7">
        <v>1463</v>
      </c>
      <c r="D363" s="7">
        <v>1386</v>
      </c>
      <c r="E363" s="8">
        <v>-5.2631578947368418E-2</v>
      </c>
      <c r="F363" s="7"/>
      <c r="G363" s="7"/>
      <c r="H363" s="8"/>
    </row>
    <row r="364" spans="2:8" s="1" customFormat="1" ht="18.75" customHeight="1">
      <c r="B364" s="6" t="s">
        <v>628</v>
      </c>
      <c r="C364" s="7">
        <v>24360</v>
      </c>
      <c r="D364" s="7">
        <v>23625</v>
      </c>
      <c r="E364" s="8">
        <v>-3.017241379310345E-2</v>
      </c>
      <c r="F364" s="7"/>
      <c r="G364" s="7"/>
      <c r="H364" s="8"/>
    </row>
    <row r="365" spans="2:8" s="1" customFormat="1" ht="18.75" customHeight="1">
      <c r="B365" s="6" t="s">
        <v>629</v>
      </c>
      <c r="C365" s="7">
        <v>2422</v>
      </c>
      <c r="D365" s="7">
        <v>2563</v>
      </c>
      <c r="E365" s="8">
        <v>5.8216350123864571E-2</v>
      </c>
      <c r="F365" s="7">
        <v>3</v>
      </c>
      <c r="G365" s="7">
        <v>2</v>
      </c>
      <c r="H365" s="8">
        <v>-0.33333333333333331</v>
      </c>
    </row>
    <row r="366" spans="2:8" s="1" customFormat="1" ht="18.75" customHeight="1">
      <c r="B366" s="6" t="s">
        <v>630</v>
      </c>
      <c r="C366" s="7">
        <v>62474</v>
      </c>
      <c r="D366" s="7">
        <v>59128</v>
      </c>
      <c r="E366" s="8">
        <v>-5.3558280244581744E-2</v>
      </c>
      <c r="F366" s="7">
        <v>10</v>
      </c>
      <c r="G366" s="7">
        <v>10</v>
      </c>
      <c r="H366" s="8">
        <v>0</v>
      </c>
    </row>
    <row r="367" spans="2:8" s="1" customFormat="1" ht="18.75" customHeight="1">
      <c r="B367" s="6" t="s">
        <v>631</v>
      </c>
      <c r="C367" s="7">
        <v>779</v>
      </c>
      <c r="D367" s="7">
        <v>839</v>
      </c>
      <c r="E367" s="8">
        <v>7.702182284980745E-2</v>
      </c>
      <c r="F367" s="7">
        <v>2</v>
      </c>
      <c r="G367" s="7">
        <v>7</v>
      </c>
      <c r="H367" s="8">
        <v>2.5</v>
      </c>
    </row>
    <row r="368" spans="2:8" s="1" customFormat="1" ht="18.75" customHeight="1">
      <c r="B368" s="6" t="s">
        <v>632</v>
      </c>
      <c r="C368" s="7">
        <v>74</v>
      </c>
      <c r="D368" s="7">
        <v>78</v>
      </c>
      <c r="E368" s="8">
        <v>5.4054054054054057E-2</v>
      </c>
      <c r="F368" s="7"/>
      <c r="G368" s="7"/>
      <c r="H368" s="8"/>
    </row>
    <row r="369" spans="2:8" s="1" customFormat="1" ht="18.75" customHeight="1">
      <c r="B369" s="6" t="s">
        <v>633</v>
      </c>
      <c r="C369" s="7">
        <v>577</v>
      </c>
      <c r="D369" s="7">
        <v>563</v>
      </c>
      <c r="E369" s="8">
        <v>-2.4263431542461005E-2</v>
      </c>
      <c r="F369" s="7">
        <v>20</v>
      </c>
      <c r="G369" s="7">
        <v>17</v>
      </c>
      <c r="H369" s="8">
        <v>-0.15</v>
      </c>
    </row>
    <row r="370" spans="2:8" s="1" customFormat="1" ht="18.75" customHeight="1">
      <c r="B370" s="6" t="s">
        <v>634</v>
      </c>
      <c r="C370" s="7">
        <v>415</v>
      </c>
      <c r="D370" s="7">
        <v>486</v>
      </c>
      <c r="E370" s="8">
        <v>0.1710843373493976</v>
      </c>
      <c r="F370" s="7">
        <v>215</v>
      </c>
      <c r="G370" s="7">
        <v>245</v>
      </c>
      <c r="H370" s="8">
        <v>0.13953488372093023</v>
      </c>
    </row>
    <row r="371" spans="2:8" s="1" customFormat="1" ht="18.75" customHeight="1">
      <c r="B371" s="6" t="s">
        <v>635</v>
      </c>
      <c r="C371" s="7">
        <v>1251</v>
      </c>
      <c r="D371" s="7">
        <v>1340</v>
      </c>
      <c r="E371" s="8">
        <v>7.1143085531574737E-2</v>
      </c>
      <c r="F371" s="7">
        <v>48</v>
      </c>
      <c r="G371" s="7">
        <v>63</v>
      </c>
      <c r="H371" s="8">
        <v>0.3125</v>
      </c>
    </row>
    <row r="372" spans="2:8" s="1" customFormat="1" ht="18.75" customHeight="1">
      <c r="B372" s="6" t="s">
        <v>636</v>
      </c>
      <c r="C372" s="7">
        <v>3318</v>
      </c>
      <c r="D372" s="7">
        <v>2998</v>
      </c>
      <c r="E372" s="8">
        <v>-9.644364074743822E-2</v>
      </c>
      <c r="F372" s="7">
        <v>7</v>
      </c>
      <c r="G372" s="7">
        <v>4</v>
      </c>
      <c r="H372" s="8">
        <v>-0.42857142857142855</v>
      </c>
    </row>
    <row r="373" spans="2:8" s="1" customFormat="1" ht="18.75" customHeight="1">
      <c r="B373" s="6" t="s">
        <v>637</v>
      </c>
      <c r="C373" s="7">
        <v>1553</v>
      </c>
      <c r="D373" s="7">
        <v>1621</v>
      </c>
      <c r="E373" s="8">
        <v>4.3786220218931103E-2</v>
      </c>
      <c r="F373" s="7">
        <v>420</v>
      </c>
      <c r="G373" s="7">
        <v>325</v>
      </c>
      <c r="H373" s="8">
        <v>-0.22619047619047619</v>
      </c>
    </row>
    <row r="374" spans="2:8" s="1" customFormat="1" ht="18.75" customHeight="1">
      <c r="B374" s="6" t="s">
        <v>638</v>
      </c>
      <c r="C374" s="7">
        <v>5891</v>
      </c>
      <c r="D374" s="7">
        <v>5725</v>
      </c>
      <c r="E374" s="8">
        <v>-2.8178577491088101E-2</v>
      </c>
      <c r="F374" s="7">
        <v>22612</v>
      </c>
      <c r="G374" s="7">
        <v>21479</v>
      </c>
      <c r="H374" s="8">
        <v>-5.0106138333628161E-2</v>
      </c>
    </row>
    <row r="375" spans="2:8" s="1" customFormat="1" ht="18.75" customHeight="1">
      <c r="B375" s="6" t="s">
        <v>639</v>
      </c>
      <c r="C375" s="7">
        <v>924</v>
      </c>
      <c r="D375" s="7">
        <v>804</v>
      </c>
      <c r="E375" s="8">
        <v>-0.12987012987012986</v>
      </c>
      <c r="F375" s="7"/>
      <c r="G375" s="7">
        <v>1</v>
      </c>
      <c r="H375" s="8"/>
    </row>
    <row r="376" spans="2:8" s="1" customFormat="1" ht="18.75" customHeight="1">
      <c r="B376" s="6" t="s">
        <v>640</v>
      </c>
      <c r="C376" s="7">
        <v>4112</v>
      </c>
      <c r="D376" s="7">
        <v>3985</v>
      </c>
      <c r="E376" s="8">
        <v>-3.0885214007782102E-2</v>
      </c>
      <c r="F376" s="7">
        <v>153</v>
      </c>
      <c r="G376" s="7">
        <v>117</v>
      </c>
      <c r="H376" s="8">
        <v>-0.23529411764705882</v>
      </c>
    </row>
    <row r="377" spans="2:8" s="1" customFormat="1" ht="18.75" customHeight="1">
      <c r="B377" s="6" t="s">
        <v>641</v>
      </c>
      <c r="C377" s="7">
        <v>3061</v>
      </c>
      <c r="D377" s="7">
        <v>2940</v>
      </c>
      <c r="E377" s="8">
        <v>-3.9529565501470111E-2</v>
      </c>
      <c r="F377" s="7">
        <v>460</v>
      </c>
      <c r="G377" s="7">
        <v>393</v>
      </c>
      <c r="H377" s="8">
        <v>-0.14565217391304347</v>
      </c>
    </row>
    <row r="378" spans="2:8" s="1" customFormat="1" ht="18.75" customHeight="1">
      <c r="B378" s="6" t="s">
        <v>642</v>
      </c>
      <c r="C378" s="7">
        <v>965</v>
      </c>
      <c r="D378" s="7">
        <v>883</v>
      </c>
      <c r="E378" s="8">
        <v>-8.4974093264248707E-2</v>
      </c>
      <c r="F378" s="7"/>
      <c r="G378" s="7"/>
      <c r="H378" s="8"/>
    </row>
    <row r="379" spans="2:8" s="1" customFormat="1" ht="18.75" customHeight="1">
      <c r="B379" s="6" t="s">
        <v>643</v>
      </c>
      <c r="C379" s="7">
        <v>1112</v>
      </c>
      <c r="D379" s="7">
        <v>1003</v>
      </c>
      <c r="E379" s="8">
        <v>-9.8021582733812951E-2</v>
      </c>
      <c r="F379" s="7"/>
      <c r="G379" s="7"/>
      <c r="H379" s="8"/>
    </row>
    <row r="380" spans="2:8" s="1" customFormat="1" ht="18.75" customHeight="1">
      <c r="B380" s="6" t="s">
        <v>644</v>
      </c>
      <c r="C380" s="7">
        <v>1450</v>
      </c>
      <c r="D380" s="7">
        <v>1452</v>
      </c>
      <c r="E380" s="8">
        <v>1.3793103448275861E-3</v>
      </c>
      <c r="F380" s="7">
        <v>9</v>
      </c>
      <c r="G380" s="7">
        <v>5</v>
      </c>
      <c r="H380" s="8">
        <v>-0.44444444444444442</v>
      </c>
    </row>
    <row r="381" spans="2:8" s="1" customFormat="1" ht="18.75" customHeight="1">
      <c r="B381" s="6" t="s">
        <v>645</v>
      </c>
      <c r="C381" s="7">
        <v>3389</v>
      </c>
      <c r="D381" s="7">
        <v>2941</v>
      </c>
      <c r="E381" s="8">
        <v>-0.13219238713484804</v>
      </c>
      <c r="F381" s="7">
        <v>3</v>
      </c>
      <c r="G381" s="7">
        <v>2</v>
      </c>
      <c r="H381" s="8">
        <v>-0.33333333333333331</v>
      </c>
    </row>
    <row r="382" spans="2:8" s="1" customFormat="1" ht="18.75" customHeight="1">
      <c r="B382" s="6" t="s">
        <v>646</v>
      </c>
      <c r="C382" s="7">
        <v>5163</v>
      </c>
      <c r="D382" s="7">
        <v>5192</v>
      </c>
      <c r="E382" s="8">
        <v>5.6168894053844664E-3</v>
      </c>
      <c r="F382" s="7">
        <v>42</v>
      </c>
      <c r="G382" s="7">
        <v>13</v>
      </c>
      <c r="H382" s="8">
        <v>-0.69047619047619047</v>
      </c>
    </row>
    <row r="383" spans="2:8" s="1" customFormat="1" ht="18.75" customHeight="1">
      <c r="B383" s="6" t="s">
        <v>647</v>
      </c>
      <c r="C383" s="7">
        <v>4972</v>
      </c>
      <c r="D383" s="7">
        <v>4338</v>
      </c>
      <c r="E383" s="8">
        <v>-0.12751407884151247</v>
      </c>
      <c r="F383" s="7">
        <v>35</v>
      </c>
      <c r="G383" s="7">
        <v>14</v>
      </c>
      <c r="H383" s="8">
        <v>-0.6</v>
      </c>
    </row>
    <row r="384" spans="2:8" s="1" customFormat="1" ht="18.75" customHeight="1">
      <c r="B384" s="6" t="s">
        <v>648</v>
      </c>
      <c r="C384" s="7">
        <v>71330</v>
      </c>
      <c r="D384" s="7">
        <v>71093</v>
      </c>
      <c r="E384" s="8">
        <v>-3.3225851675311932E-3</v>
      </c>
      <c r="F384" s="7">
        <v>4</v>
      </c>
      <c r="G384" s="7">
        <v>2</v>
      </c>
      <c r="H384" s="8">
        <v>-0.5</v>
      </c>
    </row>
    <row r="385" spans="2:8" s="1" customFormat="1" ht="18.75" customHeight="1">
      <c r="B385" s="6" t="s">
        <v>649</v>
      </c>
      <c r="C385" s="7">
        <v>240</v>
      </c>
      <c r="D385" s="7">
        <v>212</v>
      </c>
      <c r="E385" s="8">
        <v>-0.11666666666666667</v>
      </c>
      <c r="F385" s="7"/>
      <c r="G385" s="7"/>
      <c r="H385" s="8"/>
    </row>
    <row r="386" spans="2:8" s="1" customFormat="1" ht="18.75" customHeight="1">
      <c r="B386" s="6" t="s">
        <v>650</v>
      </c>
      <c r="C386" s="7">
        <v>39</v>
      </c>
      <c r="D386" s="7">
        <v>31</v>
      </c>
      <c r="E386" s="8">
        <v>-0.20512820512820512</v>
      </c>
      <c r="F386" s="7"/>
      <c r="G386" s="7"/>
      <c r="H386" s="8"/>
    </row>
    <row r="387" spans="2:8" s="1" customFormat="1" ht="18.75" customHeight="1">
      <c r="B387" s="6" t="s">
        <v>651</v>
      </c>
      <c r="C387" s="7">
        <v>843</v>
      </c>
      <c r="D387" s="7">
        <v>804</v>
      </c>
      <c r="E387" s="8">
        <v>-4.6263345195729534E-2</v>
      </c>
      <c r="F387" s="7">
        <v>374</v>
      </c>
      <c r="G387" s="7">
        <v>340</v>
      </c>
      <c r="H387" s="8">
        <v>-9.0909090909090912E-2</v>
      </c>
    </row>
    <row r="388" spans="2:8" s="1" customFormat="1" ht="18.75" customHeight="1">
      <c r="B388" s="6" t="s">
        <v>652</v>
      </c>
      <c r="C388" s="7">
        <v>7136</v>
      </c>
      <c r="D388" s="7">
        <v>6732</v>
      </c>
      <c r="E388" s="8">
        <v>-5.661434977578475E-2</v>
      </c>
      <c r="F388" s="7">
        <v>2877</v>
      </c>
      <c r="G388" s="7">
        <v>962</v>
      </c>
      <c r="H388" s="8">
        <v>-0.66562391379909625</v>
      </c>
    </row>
    <row r="389" spans="2:8" s="1" customFormat="1" ht="18.75" customHeight="1">
      <c r="B389" s="6" t="s">
        <v>653</v>
      </c>
      <c r="C389" s="7">
        <v>372</v>
      </c>
      <c r="D389" s="7">
        <v>375</v>
      </c>
      <c r="E389" s="8">
        <v>8.0645161290322578E-3</v>
      </c>
      <c r="F389" s="7">
        <v>401</v>
      </c>
      <c r="G389" s="7">
        <v>168</v>
      </c>
      <c r="H389" s="8">
        <v>-0.58104738154613467</v>
      </c>
    </row>
    <row r="390" spans="2:8" s="1" customFormat="1" ht="18.75" customHeight="1">
      <c r="B390" s="6" t="s">
        <v>654</v>
      </c>
      <c r="C390" s="7">
        <v>1354</v>
      </c>
      <c r="D390" s="7">
        <v>1366</v>
      </c>
      <c r="E390" s="8">
        <v>8.8626292466765146E-3</v>
      </c>
      <c r="F390" s="7">
        <v>348</v>
      </c>
      <c r="G390" s="7">
        <v>327</v>
      </c>
      <c r="H390" s="8">
        <v>-6.0344827586206899E-2</v>
      </c>
    </row>
    <row r="391" spans="2:8" s="1" customFormat="1" ht="18.75" customHeight="1">
      <c r="B391" s="6" t="s">
        <v>655</v>
      </c>
      <c r="C391" s="7">
        <v>256</v>
      </c>
      <c r="D391" s="7">
        <v>261</v>
      </c>
      <c r="E391" s="8">
        <v>1.953125E-2</v>
      </c>
      <c r="F391" s="7">
        <v>251</v>
      </c>
      <c r="G391" s="7">
        <v>41</v>
      </c>
      <c r="H391" s="8">
        <v>-0.8366533864541833</v>
      </c>
    </row>
    <row r="392" spans="2:8" s="1" customFormat="1" ht="18.75" customHeight="1">
      <c r="B392" s="6" t="s">
        <v>656</v>
      </c>
      <c r="C392" s="7">
        <v>1008</v>
      </c>
      <c r="D392" s="7">
        <v>998</v>
      </c>
      <c r="E392" s="8">
        <v>-9.9206349206349201E-3</v>
      </c>
      <c r="F392" s="7">
        <v>584</v>
      </c>
      <c r="G392" s="7">
        <v>507</v>
      </c>
      <c r="H392" s="8">
        <v>-0.13184931506849315</v>
      </c>
    </row>
    <row r="393" spans="2:8" s="1" customFormat="1" ht="18.75" customHeight="1">
      <c r="B393" s="6" t="s">
        <v>657</v>
      </c>
      <c r="C393" s="7">
        <v>485</v>
      </c>
      <c r="D393" s="7">
        <v>478</v>
      </c>
      <c r="E393" s="8">
        <v>-1.443298969072165E-2</v>
      </c>
      <c r="F393" s="7">
        <v>20</v>
      </c>
      <c r="G393" s="7">
        <v>16</v>
      </c>
      <c r="H393" s="8">
        <v>-0.2</v>
      </c>
    </row>
    <row r="394" spans="2:8" s="1" customFormat="1" ht="18.75" customHeight="1">
      <c r="B394" s="6" t="s">
        <v>658</v>
      </c>
      <c r="C394" s="7">
        <v>1521</v>
      </c>
      <c r="D394" s="7">
        <v>1540</v>
      </c>
      <c r="E394" s="8">
        <v>1.2491781722550954E-2</v>
      </c>
      <c r="F394" s="7">
        <v>810</v>
      </c>
      <c r="G394" s="7">
        <v>674</v>
      </c>
      <c r="H394" s="8">
        <v>-0.16790123456790124</v>
      </c>
    </row>
    <row r="395" spans="2:8" s="1" customFormat="1" ht="18.75" customHeight="1">
      <c r="B395" s="6" t="s">
        <v>659</v>
      </c>
      <c r="C395" s="7">
        <v>2079</v>
      </c>
      <c r="D395" s="7">
        <v>1976</v>
      </c>
      <c r="E395" s="8">
        <v>-4.9543049543049542E-2</v>
      </c>
      <c r="F395" s="7">
        <v>409</v>
      </c>
      <c r="G395" s="7">
        <v>705</v>
      </c>
      <c r="H395" s="8">
        <v>0.72371638141809291</v>
      </c>
    </row>
    <row r="396" spans="2:8" s="1" customFormat="1" ht="18.75" customHeight="1">
      <c r="B396" s="6" t="s">
        <v>660</v>
      </c>
      <c r="C396" s="7">
        <v>1887</v>
      </c>
      <c r="D396" s="7">
        <v>2014</v>
      </c>
      <c r="E396" s="8">
        <v>6.7302596714361423E-2</v>
      </c>
      <c r="F396" s="7">
        <v>1689</v>
      </c>
      <c r="G396" s="7">
        <v>1698</v>
      </c>
      <c r="H396" s="8">
        <v>5.3285968028419185E-3</v>
      </c>
    </row>
    <row r="397" spans="2:8" s="1" customFormat="1" ht="18.75" customHeight="1">
      <c r="B397" s="6" t="s">
        <v>661</v>
      </c>
      <c r="C397" s="7">
        <v>139</v>
      </c>
      <c r="D397" s="7">
        <v>159</v>
      </c>
      <c r="E397" s="8">
        <v>0.14388489208633093</v>
      </c>
      <c r="F397" s="7">
        <v>272</v>
      </c>
      <c r="G397" s="7">
        <v>170</v>
      </c>
      <c r="H397" s="8">
        <v>-0.375</v>
      </c>
    </row>
    <row r="398" spans="2:8" s="1" customFormat="1" ht="18.75" customHeight="1">
      <c r="B398" s="6" t="s">
        <v>662</v>
      </c>
      <c r="C398" s="7">
        <v>379</v>
      </c>
      <c r="D398" s="7">
        <v>388</v>
      </c>
      <c r="E398" s="8">
        <v>2.3746701846965697E-2</v>
      </c>
      <c r="F398" s="7">
        <v>3</v>
      </c>
      <c r="G398" s="7">
        <v>2</v>
      </c>
      <c r="H398" s="8">
        <v>-0.33333333333333331</v>
      </c>
    </row>
    <row r="399" spans="2:8" s="1" customFormat="1" ht="18.75" customHeight="1">
      <c r="B399" s="6" t="s">
        <v>663</v>
      </c>
      <c r="C399" s="7">
        <v>1021</v>
      </c>
      <c r="D399" s="7">
        <v>946</v>
      </c>
      <c r="E399" s="8">
        <v>-7.3457394711067575E-2</v>
      </c>
      <c r="F399" s="7">
        <v>10</v>
      </c>
      <c r="G399" s="7">
        <v>17</v>
      </c>
      <c r="H399" s="8">
        <v>0.7</v>
      </c>
    </row>
    <row r="400" spans="2:8" s="1" customFormat="1" ht="18.75" customHeight="1">
      <c r="B400" s="6" t="s">
        <v>664</v>
      </c>
      <c r="C400" s="7">
        <v>4648</v>
      </c>
      <c r="D400" s="7">
        <v>4709</v>
      </c>
      <c r="E400" s="8">
        <v>1.3123924268502582E-2</v>
      </c>
      <c r="F400" s="7">
        <v>2296</v>
      </c>
      <c r="G400" s="7">
        <v>2361</v>
      </c>
      <c r="H400" s="8">
        <v>2.8310104529616725E-2</v>
      </c>
    </row>
    <row r="401" spans="2:8" s="1" customFormat="1" ht="18.75" customHeight="1">
      <c r="B401" s="6" t="s">
        <v>665</v>
      </c>
      <c r="C401" s="7">
        <v>3397</v>
      </c>
      <c r="D401" s="7">
        <v>3109</v>
      </c>
      <c r="E401" s="8">
        <v>-8.4780688843096849E-2</v>
      </c>
      <c r="F401" s="7">
        <v>151</v>
      </c>
      <c r="G401" s="7">
        <v>112</v>
      </c>
      <c r="H401" s="8">
        <v>-0.25827814569536423</v>
      </c>
    </row>
    <row r="402" spans="2:8" s="1" customFormat="1" ht="18.75" customHeight="1">
      <c r="B402" s="6" t="s">
        <v>666</v>
      </c>
      <c r="C402" s="7">
        <v>16490</v>
      </c>
      <c r="D402" s="7">
        <v>15691</v>
      </c>
      <c r="E402" s="8">
        <v>-4.8453608247422682E-2</v>
      </c>
      <c r="F402" s="7">
        <v>29298</v>
      </c>
      <c r="G402" s="7">
        <v>9575</v>
      </c>
      <c r="H402" s="8">
        <v>-0.67318588299542625</v>
      </c>
    </row>
    <row r="403" spans="2:8" s="1" customFormat="1" ht="18.75" customHeight="1">
      <c r="B403" s="6" t="s">
        <v>667</v>
      </c>
      <c r="C403" s="7">
        <v>1488</v>
      </c>
      <c r="D403" s="7">
        <v>1445</v>
      </c>
      <c r="E403" s="8">
        <v>-2.889784946236559E-2</v>
      </c>
      <c r="F403" s="7">
        <v>1315</v>
      </c>
      <c r="G403" s="7">
        <v>1182</v>
      </c>
      <c r="H403" s="8">
        <v>-0.10114068441064639</v>
      </c>
    </row>
    <row r="404" spans="2:8" s="1" customFormat="1" ht="18.75" customHeight="1">
      <c r="B404" s="6" t="s">
        <v>668</v>
      </c>
      <c r="C404" s="7">
        <v>749</v>
      </c>
      <c r="D404" s="7">
        <v>626</v>
      </c>
      <c r="E404" s="8">
        <v>-0.16421895861148197</v>
      </c>
      <c r="F404" s="7">
        <v>494</v>
      </c>
      <c r="G404" s="7">
        <v>404</v>
      </c>
      <c r="H404" s="8">
        <v>-0.18218623481781376</v>
      </c>
    </row>
    <row r="405" spans="2:8" s="1" customFormat="1" ht="18.75" customHeight="1">
      <c r="B405" s="6" t="s">
        <v>669</v>
      </c>
      <c r="C405" s="7">
        <v>391</v>
      </c>
      <c r="D405" s="7">
        <v>309</v>
      </c>
      <c r="E405" s="8">
        <v>-0.20971867007672634</v>
      </c>
      <c r="F405" s="7">
        <v>3</v>
      </c>
      <c r="G405" s="7">
        <v>23</v>
      </c>
      <c r="H405" s="8">
        <v>6.666666666666667</v>
      </c>
    </row>
    <row r="406" spans="2:8" s="1" customFormat="1" ht="18.75" customHeight="1">
      <c r="B406" s="6" t="s">
        <v>670</v>
      </c>
      <c r="C406" s="7">
        <v>664</v>
      </c>
      <c r="D406" s="7">
        <v>649</v>
      </c>
      <c r="E406" s="8">
        <v>-2.2590361445783132E-2</v>
      </c>
      <c r="F406" s="7">
        <v>113</v>
      </c>
      <c r="G406" s="7">
        <v>97</v>
      </c>
      <c r="H406" s="8">
        <v>-0.1415929203539823</v>
      </c>
    </row>
    <row r="407" spans="2:8" s="1" customFormat="1" ht="18.75" customHeight="1">
      <c r="B407" s="6" t="s">
        <v>671</v>
      </c>
      <c r="C407" s="7">
        <v>320</v>
      </c>
      <c r="D407" s="7">
        <v>234</v>
      </c>
      <c r="E407" s="8">
        <v>-0.26874999999999999</v>
      </c>
      <c r="F407" s="7">
        <v>2</v>
      </c>
      <c r="G407" s="7">
        <v>3</v>
      </c>
      <c r="H407" s="8">
        <v>0.5</v>
      </c>
    </row>
    <row r="408" spans="2:8" s="1" customFormat="1" ht="18.75" customHeight="1">
      <c r="B408" s="6" t="s">
        <v>672</v>
      </c>
      <c r="C408" s="7">
        <v>608</v>
      </c>
      <c r="D408" s="7">
        <v>618</v>
      </c>
      <c r="E408" s="8">
        <v>1.6447368421052631E-2</v>
      </c>
      <c r="F408" s="7">
        <v>58</v>
      </c>
      <c r="G408" s="7">
        <v>65</v>
      </c>
      <c r="H408" s="8">
        <v>0.1206896551724138</v>
      </c>
    </row>
    <row r="409" spans="2:8" s="1" customFormat="1" ht="18.75" customHeight="1">
      <c r="B409" s="6" t="s">
        <v>673</v>
      </c>
      <c r="C409" s="7">
        <v>702</v>
      </c>
      <c r="D409" s="7">
        <v>694</v>
      </c>
      <c r="E409" s="8">
        <v>-1.1396011396011397E-2</v>
      </c>
      <c r="F409" s="7">
        <v>2</v>
      </c>
      <c r="G409" s="7"/>
      <c r="H409" s="8">
        <v>-1</v>
      </c>
    </row>
    <row r="410" spans="2:8" s="1" customFormat="1" ht="18.75" customHeight="1">
      <c r="B410" s="6" t="s">
        <v>674</v>
      </c>
      <c r="C410" s="7">
        <v>950</v>
      </c>
      <c r="D410" s="7">
        <v>970</v>
      </c>
      <c r="E410" s="8">
        <v>2.1052631578947368E-2</v>
      </c>
      <c r="F410" s="7">
        <v>5</v>
      </c>
      <c r="G410" s="7">
        <v>2</v>
      </c>
      <c r="H410" s="8">
        <v>-0.6</v>
      </c>
    </row>
    <row r="411" spans="2:8" s="1" customFormat="1" ht="18.75" customHeight="1">
      <c r="B411" s="6" t="s">
        <v>675</v>
      </c>
      <c r="C411" s="7">
        <v>761</v>
      </c>
      <c r="D411" s="7">
        <v>911</v>
      </c>
      <c r="E411" s="8">
        <v>0.19710906701708278</v>
      </c>
      <c r="F411" s="7">
        <v>82</v>
      </c>
      <c r="G411" s="7">
        <v>24</v>
      </c>
      <c r="H411" s="8">
        <v>-0.70731707317073167</v>
      </c>
    </row>
    <row r="412" spans="2:8" s="1" customFormat="1" ht="18.75" customHeight="1">
      <c r="B412" s="6" t="s">
        <v>676</v>
      </c>
      <c r="C412" s="7">
        <v>2489</v>
      </c>
      <c r="D412" s="7">
        <v>2363</v>
      </c>
      <c r="E412" s="8">
        <v>-5.0622740056247492E-2</v>
      </c>
      <c r="F412" s="7">
        <v>109</v>
      </c>
      <c r="G412" s="7">
        <v>30</v>
      </c>
      <c r="H412" s="8">
        <v>-0.72477064220183485</v>
      </c>
    </row>
    <row r="413" spans="2:8" s="1" customFormat="1" ht="18.75" customHeight="1">
      <c r="B413" s="6" t="s">
        <v>677</v>
      </c>
      <c r="C413" s="7">
        <v>2311</v>
      </c>
      <c r="D413" s="7">
        <v>2335</v>
      </c>
      <c r="E413" s="8">
        <v>1.038511466897447E-2</v>
      </c>
      <c r="F413" s="7">
        <v>106</v>
      </c>
      <c r="G413" s="7">
        <v>99</v>
      </c>
      <c r="H413" s="8">
        <v>-6.6037735849056603E-2</v>
      </c>
    </row>
    <row r="414" spans="2:8" s="1" customFormat="1" ht="18.75" customHeight="1">
      <c r="B414" s="6" t="s">
        <v>678</v>
      </c>
      <c r="C414" s="7">
        <v>171</v>
      </c>
      <c r="D414" s="7">
        <v>168</v>
      </c>
      <c r="E414" s="8">
        <v>-1.7543859649122806E-2</v>
      </c>
      <c r="F414" s="7">
        <v>12</v>
      </c>
      <c r="G414" s="7">
        <v>26</v>
      </c>
      <c r="H414" s="8">
        <v>1.1666666666666667</v>
      </c>
    </row>
    <row r="415" spans="2:8" s="1" customFormat="1" ht="18.75" customHeight="1">
      <c r="B415" s="6" t="s">
        <v>679</v>
      </c>
      <c r="C415" s="7">
        <v>1704</v>
      </c>
      <c r="D415" s="7">
        <v>1616</v>
      </c>
      <c r="E415" s="8">
        <v>-5.1643192488262914E-2</v>
      </c>
      <c r="F415" s="7">
        <v>244</v>
      </c>
      <c r="G415" s="7">
        <v>278</v>
      </c>
      <c r="H415" s="8">
        <v>0.13934426229508196</v>
      </c>
    </row>
    <row r="416" spans="2:8" s="1" customFormat="1" ht="18.75" customHeight="1">
      <c r="B416" s="6" t="s">
        <v>680</v>
      </c>
      <c r="C416" s="7">
        <v>901</v>
      </c>
      <c r="D416" s="7">
        <v>796</v>
      </c>
      <c r="E416" s="8">
        <v>-0.11653718091009989</v>
      </c>
      <c r="F416" s="7">
        <v>488</v>
      </c>
      <c r="G416" s="7">
        <v>316</v>
      </c>
      <c r="H416" s="8">
        <v>-0.35245901639344263</v>
      </c>
    </row>
    <row r="417" spans="2:8" s="1" customFormat="1" ht="18.75" customHeight="1">
      <c r="B417" s="6" t="s">
        <v>681</v>
      </c>
      <c r="C417" s="7">
        <v>1240</v>
      </c>
      <c r="D417" s="7">
        <v>1353</v>
      </c>
      <c r="E417" s="8">
        <v>9.1129032258064513E-2</v>
      </c>
      <c r="F417" s="7">
        <v>726</v>
      </c>
      <c r="G417" s="7">
        <v>401</v>
      </c>
      <c r="H417" s="8">
        <v>-0.44765840220385678</v>
      </c>
    </row>
    <row r="418" spans="2:8" s="1" customFormat="1" ht="18.75" customHeight="1">
      <c r="B418" s="6" t="s">
        <v>682</v>
      </c>
      <c r="C418" s="7">
        <v>4723</v>
      </c>
      <c r="D418" s="7">
        <v>4930</v>
      </c>
      <c r="E418" s="8">
        <v>4.3828075375820452E-2</v>
      </c>
      <c r="F418" s="7">
        <v>8742</v>
      </c>
      <c r="G418" s="7">
        <v>8739</v>
      </c>
      <c r="H418" s="8">
        <v>-3.4317089910775565E-4</v>
      </c>
    </row>
    <row r="419" spans="2:8" s="1" customFormat="1" ht="18.75" customHeight="1">
      <c r="B419" s="6" t="s">
        <v>683</v>
      </c>
      <c r="C419" s="7">
        <v>3976</v>
      </c>
      <c r="D419" s="7">
        <v>3817</v>
      </c>
      <c r="E419" s="8">
        <v>-3.998993963782696E-2</v>
      </c>
      <c r="F419" s="7">
        <v>2297</v>
      </c>
      <c r="G419" s="7">
        <v>795</v>
      </c>
      <c r="H419" s="8">
        <v>-0.65389638659120597</v>
      </c>
    </row>
    <row r="420" spans="2:8" s="1" customFormat="1" ht="18.75" customHeight="1">
      <c r="B420" s="6" t="s">
        <v>684</v>
      </c>
      <c r="C420" s="7">
        <v>15203</v>
      </c>
      <c r="D420" s="7">
        <v>14776</v>
      </c>
      <c r="E420" s="8">
        <v>-2.8086561862790238E-2</v>
      </c>
      <c r="F420" s="7">
        <v>13786</v>
      </c>
      <c r="G420" s="7">
        <v>8816</v>
      </c>
      <c r="H420" s="8">
        <v>-0.36051066299144058</v>
      </c>
    </row>
    <row r="421" spans="2:8" s="1" customFormat="1" ht="18.75" customHeight="1">
      <c r="B421" s="6" t="s">
        <v>685</v>
      </c>
      <c r="C421" s="7">
        <v>643</v>
      </c>
      <c r="D421" s="7">
        <v>718</v>
      </c>
      <c r="E421" s="8">
        <v>0.1166407465007776</v>
      </c>
      <c r="F421" s="7">
        <v>1143</v>
      </c>
      <c r="G421" s="7">
        <v>1012</v>
      </c>
      <c r="H421" s="8">
        <v>-0.11461067366579178</v>
      </c>
    </row>
    <row r="422" spans="2:8" s="1" customFormat="1" ht="18.75" customHeight="1">
      <c r="B422" s="6" t="s">
        <v>686</v>
      </c>
      <c r="C422" s="7">
        <v>822</v>
      </c>
      <c r="D422" s="7">
        <v>762</v>
      </c>
      <c r="E422" s="8">
        <v>-7.2992700729927001E-2</v>
      </c>
      <c r="F422" s="7">
        <v>5840</v>
      </c>
      <c r="G422" s="7">
        <v>4338</v>
      </c>
      <c r="H422" s="8">
        <v>-0.25719178082191779</v>
      </c>
    </row>
    <row r="423" spans="2:8" s="1" customFormat="1" ht="18.75" customHeight="1">
      <c r="B423" s="6" t="s">
        <v>687</v>
      </c>
      <c r="C423" s="7">
        <v>307</v>
      </c>
      <c r="D423" s="7">
        <v>256</v>
      </c>
      <c r="E423" s="8">
        <v>-0.16612377850162866</v>
      </c>
      <c r="F423" s="7"/>
      <c r="G423" s="7"/>
      <c r="H423" s="8"/>
    </row>
    <row r="424" spans="2:8" s="1" customFormat="1" ht="18.75" customHeight="1">
      <c r="B424" s="6" t="s">
        <v>688</v>
      </c>
      <c r="C424" s="7">
        <v>211</v>
      </c>
      <c r="D424" s="7">
        <v>209</v>
      </c>
      <c r="E424" s="8">
        <v>-9.4786729857819912E-3</v>
      </c>
      <c r="F424" s="7">
        <v>57</v>
      </c>
      <c r="G424" s="7">
        <v>45</v>
      </c>
      <c r="H424" s="8">
        <v>-0.21052631578947367</v>
      </c>
    </row>
    <row r="425" spans="2:8" s="1" customFormat="1" ht="18.75" customHeight="1">
      <c r="B425" s="6" t="s">
        <v>689</v>
      </c>
      <c r="C425" s="7">
        <v>345</v>
      </c>
      <c r="D425" s="7">
        <v>319</v>
      </c>
      <c r="E425" s="8">
        <v>-7.5362318840579715E-2</v>
      </c>
      <c r="F425" s="7">
        <v>72</v>
      </c>
      <c r="G425" s="7">
        <v>31</v>
      </c>
      <c r="H425" s="8">
        <v>-0.56944444444444442</v>
      </c>
    </row>
    <row r="426" spans="2:8" s="1" customFormat="1" ht="18.75" customHeight="1">
      <c r="B426" s="6" t="s">
        <v>690</v>
      </c>
      <c r="C426" s="7">
        <v>752</v>
      </c>
      <c r="D426" s="7">
        <v>702</v>
      </c>
      <c r="E426" s="8">
        <v>-6.6489361702127658E-2</v>
      </c>
      <c r="F426" s="7">
        <v>118</v>
      </c>
      <c r="G426" s="7">
        <v>139</v>
      </c>
      <c r="H426" s="8">
        <v>0.17796610169491525</v>
      </c>
    </row>
    <row r="427" spans="2:8" s="1" customFormat="1" ht="18.75" customHeight="1">
      <c r="B427" s="6" t="s">
        <v>691</v>
      </c>
      <c r="C427" s="7">
        <v>582</v>
      </c>
      <c r="D427" s="7">
        <v>606</v>
      </c>
      <c r="E427" s="8">
        <v>4.1237113402061855E-2</v>
      </c>
      <c r="F427" s="7">
        <v>11</v>
      </c>
      <c r="G427" s="7">
        <v>8</v>
      </c>
      <c r="H427" s="8">
        <v>-0.27272727272727271</v>
      </c>
    </row>
    <row r="428" spans="2:8" s="1" customFormat="1" ht="18.75" customHeight="1">
      <c r="B428" s="6" t="s">
        <v>692</v>
      </c>
      <c r="C428" s="7">
        <v>1819</v>
      </c>
      <c r="D428" s="7">
        <v>1880</v>
      </c>
      <c r="E428" s="8">
        <v>3.3534909290819134E-2</v>
      </c>
      <c r="F428" s="7">
        <v>236</v>
      </c>
      <c r="G428" s="7">
        <v>251</v>
      </c>
      <c r="H428" s="8">
        <v>6.3559322033898302E-2</v>
      </c>
    </row>
    <row r="429" spans="2:8" s="1" customFormat="1" ht="18.75" customHeight="1">
      <c r="B429" s="6" t="s">
        <v>693</v>
      </c>
      <c r="C429" s="7">
        <v>190</v>
      </c>
      <c r="D429" s="7">
        <v>160</v>
      </c>
      <c r="E429" s="8">
        <v>-0.15789473684210525</v>
      </c>
      <c r="F429" s="7">
        <v>2</v>
      </c>
      <c r="G429" s="7"/>
      <c r="H429" s="8">
        <v>-1</v>
      </c>
    </row>
    <row r="430" spans="2:8" s="1" customFormat="1" ht="18.75" customHeight="1">
      <c r="B430" s="6" t="s">
        <v>694</v>
      </c>
      <c r="C430" s="7">
        <v>484</v>
      </c>
      <c r="D430" s="7">
        <v>474</v>
      </c>
      <c r="E430" s="8">
        <v>-2.0661157024793389E-2</v>
      </c>
      <c r="F430" s="7">
        <v>44</v>
      </c>
      <c r="G430" s="7">
        <v>38</v>
      </c>
      <c r="H430" s="8">
        <v>-0.13636363636363635</v>
      </c>
    </row>
    <row r="431" spans="2:8" s="1" customFormat="1" ht="18.75" customHeight="1">
      <c r="B431" s="6" t="s">
        <v>695</v>
      </c>
      <c r="C431" s="7">
        <v>548</v>
      </c>
      <c r="D431" s="7">
        <v>541</v>
      </c>
      <c r="E431" s="8">
        <v>-1.2773722627737226E-2</v>
      </c>
      <c r="F431" s="7">
        <v>5</v>
      </c>
      <c r="G431" s="7">
        <v>14</v>
      </c>
      <c r="H431" s="8">
        <v>1.8</v>
      </c>
    </row>
    <row r="432" spans="2:8" s="1" customFormat="1" ht="18.75" customHeight="1">
      <c r="B432" s="6" t="s">
        <v>696</v>
      </c>
      <c r="C432" s="7">
        <v>229</v>
      </c>
      <c r="D432" s="7">
        <v>220</v>
      </c>
      <c r="E432" s="8">
        <v>-3.9301310043668124E-2</v>
      </c>
      <c r="F432" s="7">
        <v>3</v>
      </c>
      <c r="G432" s="7">
        <v>2</v>
      </c>
      <c r="H432" s="8">
        <v>-0.33333333333333331</v>
      </c>
    </row>
    <row r="433" spans="2:8" s="1" customFormat="1" ht="18.75" customHeight="1">
      <c r="B433" s="6" t="s">
        <v>697</v>
      </c>
      <c r="C433" s="7">
        <v>136</v>
      </c>
      <c r="D433" s="7">
        <v>134</v>
      </c>
      <c r="E433" s="8">
        <v>-1.4705882352941176E-2</v>
      </c>
      <c r="F433" s="7">
        <v>63</v>
      </c>
      <c r="G433" s="7">
        <v>38</v>
      </c>
      <c r="H433" s="8">
        <v>-0.3968253968253968</v>
      </c>
    </row>
    <row r="434" spans="2:8" s="1" customFormat="1" ht="18.75" customHeight="1">
      <c r="B434" s="6" t="s">
        <v>698</v>
      </c>
      <c r="C434" s="7">
        <v>646</v>
      </c>
      <c r="D434" s="7">
        <v>613</v>
      </c>
      <c r="E434" s="8">
        <v>-5.108359133126935E-2</v>
      </c>
      <c r="F434" s="7"/>
      <c r="G434" s="7">
        <v>1</v>
      </c>
      <c r="H434" s="8"/>
    </row>
    <row r="435" spans="2:8" s="1" customFormat="1" ht="18.75" customHeight="1">
      <c r="B435" s="6" t="s">
        <v>699</v>
      </c>
      <c r="C435" s="7">
        <v>1042</v>
      </c>
      <c r="D435" s="7">
        <v>890</v>
      </c>
      <c r="E435" s="8">
        <v>-0.14587332053742802</v>
      </c>
      <c r="F435" s="7">
        <v>122</v>
      </c>
      <c r="G435" s="7">
        <v>40</v>
      </c>
      <c r="H435" s="8">
        <v>-0.67213114754098358</v>
      </c>
    </row>
    <row r="436" spans="2:8" s="1" customFormat="1" ht="18.75" customHeight="1">
      <c r="B436" s="6" t="s">
        <v>700</v>
      </c>
      <c r="C436" s="7">
        <v>502</v>
      </c>
      <c r="D436" s="7">
        <v>469</v>
      </c>
      <c r="E436" s="8">
        <v>-6.5737051792828682E-2</v>
      </c>
      <c r="F436" s="7">
        <v>27</v>
      </c>
      <c r="G436" s="7">
        <v>53</v>
      </c>
      <c r="H436" s="8">
        <v>0.96296296296296291</v>
      </c>
    </row>
    <row r="437" spans="2:8" s="1" customFormat="1" ht="18.75" customHeight="1">
      <c r="B437" s="6" t="s">
        <v>701</v>
      </c>
      <c r="C437" s="7">
        <v>399</v>
      </c>
      <c r="D437" s="7">
        <v>474</v>
      </c>
      <c r="E437" s="8">
        <v>0.18796992481203006</v>
      </c>
      <c r="F437" s="7">
        <v>138</v>
      </c>
      <c r="G437" s="7">
        <v>91</v>
      </c>
      <c r="H437" s="8">
        <v>-0.34057971014492755</v>
      </c>
    </row>
    <row r="438" spans="2:8" s="1" customFormat="1" ht="18.75" customHeight="1">
      <c r="B438" s="6" t="s">
        <v>702</v>
      </c>
      <c r="C438" s="7">
        <v>1481</v>
      </c>
      <c r="D438" s="7">
        <v>1616</v>
      </c>
      <c r="E438" s="8">
        <v>9.1154625253207291E-2</v>
      </c>
      <c r="F438" s="7">
        <v>372</v>
      </c>
      <c r="G438" s="7">
        <v>251</v>
      </c>
      <c r="H438" s="8">
        <v>-0.32526881720430106</v>
      </c>
    </row>
    <row r="439" spans="2:8" s="1" customFormat="1" ht="18.75" customHeight="1">
      <c r="B439" s="6" t="s">
        <v>703</v>
      </c>
      <c r="C439" s="7">
        <v>96</v>
      </c>
      <c r="D439" s="7">
        <v>93</v>
      </c>
      <c r="E439" s="8">
        <v>-3.125E-2</v>
      </c>
      <c r="F439" s="7">
        <v>10</v>
      </c>
      <c r="G439" s="7">
        <v>2</v>
      </c>
      <c r="H439" s="8">
        <v>-0.8</v>
      </c>
    </row>
    <row r="440" spans="2:8" s="1" customFormat="1" ht="18.75" customHeight="1">
      <c r="B440" s="6" t="s">
        <v>704</v>
      </c>
      <c r="C440" s="7">
        <v>236</v>
      </c>
      <c r="D440" s="7">
        <v>179</v>
      </c>
      <c r="E440" s="8">
        <v>-0.24152542372881355</v>
      </c>
      <c r="F440" s="7">
        <v>13</v>
      </c>
      <c r="G440" s="7">
        <v>44</v>
      </c>
      <c r="H440" s="8">
        <v>2.3846153846153846</v>
      </c>
    </row>
    <row r="441" spans="2:8" s="1" customFormat="1" ht="18.75" customHeight="1">
      <c r="B441" s="6" t="s">
        <v>705</v>
      </c>
      <c r="C441" s="7">
        <v>4372</v>
      </c>
      <c r="D441" s="7">
        <v>4511</v>
      </c>
      <c r="E441" s="8">
        <v>3.1793229643183894E-2</v>
      </c>
      <c r="F441" s="7">
        <v>2156</v>
      </c>
      <c r="G441" s="7">
        <v>1944</v>
      </c>
      <c r="H441" s="8">
        <v>-9.8330241187384038E-2</v>
      </c>
    </row>
    <row r="442" spans="2:8" s="1" customFormat="1" ht="18.75" customHeight="1">
      <c r="B442" s="6" t="s">
        <v>706</v>
      </c>
      <c r="C442" s="7">
        <v>871</v>
      </c>
      <c r="D442" s="7">
        <v>1250</v>
      </c>
      <c r="E442" s="8">
        <v>0.4351320321469575</v>
      </c>
      <c r="F442" s="7">
        <v>4</v>
      </c>
      <c r="G442" s="7">
        <v>3</v>
      </c>
      <c r="H442" s="8">
        <v>-0.25</v>
      </c>
    </row>
    <row r="443" spans="2:8" s="1" customFormat="1" ht="18.75" customHeight="1">
      <c r="B443" s="6" t="s">
        <v>707</v>
      </c>
      <c r="C443" s="7">
        <v>2603</v>
      </c>
      <c r="D443" s="7">
        <v>2899</v>
      </c>
      <c r="E443" s="8">
        <v>0.11371494429504418</v>
      </c>
      <c r="F443" s="7">
        <v>302</v>
      </c>
      <c r="G443" s="7">
        <v>181</v>
      </c>
      <c r="H443" s="8">
        <v>-0.40066225165562913</v>
      </c>
    </row>
    <row r="444" spans="2:8" s="1" customFormat="1" ht="18.75" customHeight="1">
      <c r="B444" s="6" t="s">
        <v>708</v>
      </c>
      <c r="C444" s="7">
        <v>2062</v>
      </c>
      <c r="D444" s="7">
        <v>2112</v>
      </c>
      <c r="E444" s="8">
        <v>2.4248302618816681E-2</v>
      </c>
      <c r="F444" s="7">
        <v>667</v>
      </c>
      <c r="G444" s="7">
        <v>793</v>
      </c>
      <c r="H444" s="8">
        <v>0.18890554722638681</v>
      </c>
    </row>
    <row r="445" spans="2:8" s="1" customFormat="1" ht="18.75" customHeight="1">
      <c r="B445" s="6" t="s">
        <v>709</v>
      </c>
      <c r="C445" s="7">
        <v>396</v>
      </c>
      <c r="D445" s="7">
        <v>347</v>
      </c>
      <c r="E445" s="8">
        <v>-0.12373737373737374</v>
      </c>
      <c r="F445" s="7">
        <v>1438</v>
      </c>
      <c r="G445" s="7">
        <v>750</v>
      </c>
      <c r="H445" s="8">
        <v>-0.47844228094575797</v>
      </c>
    </row>
    <row r="446" spans="2:8" s="1" customFormat="1" ht="18.75" customHeight="1">
      <c r="B446" s="6" t="s">
        <v>710</v>
      </c>
      <c r="C446" s="7">
        <v>1162</v>
      </c>
      <c r="D446" s="7">
        <v>1146</v>
      </c>
      <c r="E446" s="8">
        <v>-1.3769363166953529E-2</v>
      </c>
      <c r="F446" s="7">
        <v>10471</v>
      </c>
      <c r="G446" s="7">
        <v>8126</v>
      </c>
      <c r="H446" s="8">
        <v>-0.22395186706140771</v>
      </c>
    </row>
    <row r="447" spans="2:8" s="1" customFormat="1" ht="18.75" customHeight="1">
      <c r="B447" s="6" t="s">
        <v>711</v>
      </c>
      <c r="C447" s="7">
        <v>22536</v>
      </c>
      <c r="D447" s="7">
        <v>19190</v>
      </c>
      <c r="E447" s="8">
        <v>-0.14847355342563009</v>
      </c>
      <c r="F447" s="7">
        <v>10992</v>
      </c>
      <c r="G447" s="7">
        <v>9565</v>
      </c>
      <c r="H447" s="8">
        <v>-0.12982168850072781</v>
      </c>
    </row>
    <row r="448" spans="2:8" s="1" customFormat="1" ht="18.75" customHeight="1">
      <c r="B448" s="6" t="s">
        <v>712</v>
      </c>
      <c r="C448" s="7">
        <v>518</v>
      </c>
      <c r="D448" s="7">
        <v>535</v>
      </c>
      <c r="E448" s="8">
        <v>3.2818532818532815E-2</v>
      </c>
      <c r="F448" s="7">
        <v>37</v>
      </c>
      <c r="G448" s="7">
        <v>49</v>
      </c>
      <c r="H448" s="8">
        <v>0.32432432432432434</v>
      </c>
    </row>
    <row r="449" spans="2:8" s="1" customFormat="1" ht="18.75" customHeight="1">
      <c r="B449" s="6" t="s">
        <v>713</v>
      </c>
      <c r="C449" s="7">
        <v>58</v>
      </c>
      <c r="D449" s="7">
        <v>51</v>
      </c>
      <c r="E449" s="8">
        <v>-0.1206896551724138</v>
      </c>
      <c r="F449" s="7">
        <v>4</v>
      </c>
      <c r="G449" s="7">
        <v>15</v>
      </c>
      <c r="H449" s="8">
        <v>2.75</v>
      </c>
    </row>
    <row r="450" spans="2:8" s="1" customFormat="1" ht="18.75" customHeight="1">
      <c r="B450" s="6" t="s">
        <v>714</v>
      </c>
      <c r="C450" s="7">
        <v>3</v>
      </c>
      <c r="D450" s="7"/>
      <c r="E450" s="8">
        <v>-1</v>
      </c>
      <c r="F450" s="7"/>
      <c r="G450" s="7"/>
      <c r="H450" s="8"/>
    </row>
    <row r="451" spans="2:8" s="1" customFormat="1" ht="18.75" customHeight="1">
      <c r="B451" s="6" t="s">
        <v>715</v>
      </c>
      <c r="C451" s="7">
        <v>233</v>
      </c>
      <c r="D451" s="7">
        <v>323</v>
      </c>
      <c r="E451" s="8">
        <v>0.38626609442060084</v>
      </c>
      <c r="F451" s="7"/>
      <c r="G451" s="7"/>
      <c r="H451" s="8"/>
    </row>
    <row r="452" spans="2:8" s="1" customFormat="1" ht="18.75" customHeight="1">
      <c r="B452" s="6" t="s">
        <v>716</v>
      </c>
      <c r="C452" s="7">
        <v>1217</v>
      </c>
      <c r="D452" s="7">
        <v>1161</v>
      </c>
      <c r="E452" s="8">
        <v>-4.6014790468364833E-2</v>
      </c>
      <c r="F452" s="7">
        <v>1783</v>
      </c>
      <c r="G452" s="7">
        <v>3017</v>
      </c>
      <c r="H452" s="8">
        <v>0.69209197980931014</v>
      </c>
    </row>
    <row r="453" spans="2:8" s="1" customFormat="1" ht="18.75" customHeight="1">
      <c r="B453" s="6" t="s">
        <v>717</v>
      </c>
      <c r="C453" s="7">
        <v>16</v>
      </c>
      <c r="D453" s="7">
        <v>14</v>
      </c>
      <c r="E453" s="8">
        <v>-0.125</v>
      </c>
      <c r="F453" s="7"/>
      <c r="G453" s="7"/>
      <c r="H453" s="8"/>
    </row>
    <row r="454" spans="2:8" s="1" customFormat="1" ht="18.75" customHeight="1">
      <c r="B454" s="6" t="s">
        <v>718</v>
      </c>
      <c r="C454" s="7">
        <v>348</v>
      </c>
      <c r="D454" s="7">
        <v>320</v>
      </c>
      <c r="E454" s="8">
        <v>-8.0459770114942528E-2</v>
      </c>
      <c r="F454" s="7">
        <v>52</v>
      </c>
      <c r="G454" s="7">
        <v>42</v>
      </c>
      <c r="H454" s="8">
        <v>-0.19230769230769232</v>
      </c>
    </row>
    <row r="455" spans="2:8" s="1" customFormat="1" ht="18.75" customHeight="1">
      <c r="B455" s="6" t="s">
        <v>719</v>
      </c>
      <c r="C455" s="7">
        <v>7306</v>
      </c>
      <c r="D455" s="7">
        <v>7338</v>
      </c>
      <c r="E455" s="8">
        <v>4.3799616753353405E-3</v>
      </c>
      <c r="F455" s="7">
        <v>166</v>
      </c>
      <c r="G455" s="7">
        <v>141</v>
      </c>
      <c r="H455" s="8">
        <v>-0.15060240963855423</v>
      </c>
    </row>
    <row r="456" spans="2:8" s="1" customFormat="1" ht="18.75" customHeight="1">
      <c r="B456" s="6" t="s">
        <v>720</v>
      </c>
      <c r="C456" s="7">
        <v>254</v>
      </c>
      <c r="D456" s="7">
        <v>225</v>
      </c>
      <c r="E456" s="8">
        <v>-0.1141732283464567</v>
      </c>
      <c r="F456" s="7"/>
      <c r="G456" s="7"/>
      <c r="H456" s="8"/>
    </row>
    <row r="457" spans="2:8" s="1" customFormat="1" ht="18.75" customHeight="1">
      <c r="B457" s="6" t="s">
        <v>721</v>
      </c>
      <c r="C457" s="7">
        <v>1325</v>
      </c>
      <c r="D457" s="7">
        <v>1262</v>
      </c>
      <c r="E457" s="8">
        <v>-4.7547169811320754E-2</v>
      </c>
      <c r="F457" s="7"/>
      <c r="G457" s="7"/>
      <c r="H457" s="8"/>
    </row>
    <row r="458" spans="2:8" s="1" customFormat="1" ht="18.75" customHeight="1">
      <c r="B458" s="6" t="s">
        <v>722</v>
      </c>
      <c r="C458" s="7">
        <v>1198</v>
      </c>
      <c r="D458" s="7">
        <v>1134</v>
      </c>
      <c r="E458" s="8">
        <v>-5.3422370617696162E-2</v>
      </c>
      <c r="F458" s="7"/>
      <c r="G458" s="7">
        <v>1</v>
      </c>
      <c r="H458" s="8"/>
    </row>
    <row r="459" spans="2:8" s="1" customFormat="1" ht="18.75" customHeight="1">
      <c r="B459" s="6" t="s">
        <v>723</v>
      </c>
      <c r="C459" s="7">
        <v>25</v>
      </c>
      <c r="D459" s="7">
        <v>40</v>
      </c>
      <c r="E459" s="8">
        <v>0.6</v>
      </c>
      <c r="F459" s="7"/>
      <c r="G459" s="7"/>
      <c r="H459" s="8"/>
    </row>
    <row r="460" spans="2:8" s="1" customFormat="1" ht="18.75" customHeight="1">
      <c r="B460" s="6" t="s">
        <v>724</v>
      </c>
      <c r="C460" s="7">
        <v>238</v>
      </c>
      <c r="D460" s="7">
        <v>225</v>
      </c>
      <c r="E460" s="8">
        <v>-5.4621848739495799E-2</v>
      </c>
      <c r="F460" s="7"/>
      <c r="G460" s="7"/>
      <c r="H460" s="8"/>
    </row>
    <row r="461" spans="2:8" s="1" customFormat="1" ht="18.75" customHeight="1">
      <c r="B461" s="6" t="s">
        <v>725</v>
      </c>
      <c r="C461" s="7">
        <v>374</v>
      </c>
      <c r="D461" s="7">
        <v>360</v>
      </c>
      <c r="E461" s="8">
        <v>-3.7433155080213901E-2</v>
      </c>
      <c r="F461" s="7"/>
      <c r="G461" s="7"/>
      <c r="H461" s="8"/>
    </row>
    <row r="462" spans="2:8" s="1" customFormat="1" ht="18.75" customHeight="1">
      <c r="B462" s="6" t="s">
        <v>726</v>
      </c>
      <c r="C462" s="7">
        <v>470</v>
      </c>
      <c r="D462" s="7">
        <v>496</v>
      </c>
      <c r="E462" s="8">
        <v>5.5319148936170209E-2</v>
      </c>
      <c r="F462" s="7"/>
      <c r="G462" s="7"/>
      <c r="H462" s="8"/>
    </row>
    <row r="463" spans="2:8" s="1" customFormat="1" ht="18.75" customHeight="1">
      <c r="B463" s="6" t="s">
        <v>727</v>
      </c>
      <c r="C463" s="7">
        <v>59</v>
      </c>
      <c r="D463" s="7">
        <v>52</v>
      </c>
      <c r="E463" s="8">
        <v>-0.11864406779661017</v>
      </c>
      <c r="F463" s="7"/>
      <c r="G463" s="7"/>
      <c r="H463" s="8"/>
    </row>
    <row r="464" spans="2:8" s="1" customFormat="1" ht="18.75" customHeight="1">
      <c r="B464" s="6" t="s">
        <v>728</v>
      </c>
      <c r="C464" s="7">
        <v>1146</v>
      </c>
      <c r="D464" s="7">
        <v>1166</v>
      </c>
      <c r="E464" s="8">
        <v>1.7452006980802792E-2</v>
      </c>
      <c r="F464" s="7">
        <v>17</v>
      </c>
      <c r="G464" s="7">
        <v>109</v>
      </c>
      <c r="H464" s="8">
        <v>5.4117647058823533</v>
      </c>
    </row>
    <row r="465" spans="2:8" s="1" customFormat="1" ht="18.75" customHeight="1">
      <c r="B465" s="6" t="s">
        <v>729</v>
      </c>
      <c r="C465" s="7">
        <v>967</v>
      </c>
      <c r="D465" s="7">
        <v>869</v>
      </c>
      <c r="E465" s="8">
        <v>-0.10134436401240951</v>
      </c>
      <c r="F465" s="7">
        <v>639</v>
      </c>
      <c r="G465" s="7">
        <v>362</v>
      </c>
      <c r="H465" s="8">
        <v>-0.43348982785602502</v>
      </c>
    </row>
    <row r="466" spans="2:8" s="1" customFormat="1" ht="18.75" customHeight="1">
      <c r="B466" s="6" t="s">
        <v>730</v>
      </c>
      <c r="C466" s="7">
        <v>952</v>
      </c>
      <c r="D466" s="7">
        <v>1201</v>
      </c>
      <c r="E466" s="8">
        <v>0.26155462184873951</v>
      </c>
      <c r="F466" s="7">
        <v>10</v>
      </c>
      <c r="G466" s="7">
        <v>1</v>
      </c>
      <c r="H466" s="8">
        <v>-0.9</v>
      </c>
    </row>
    <row r="467" spans="2:8" s="1" customFormat="1" ht="18.75" customHeight="1">
      <c r="B467" s="6" t="s">
        <v>731</v>
      </c>
      <c r="C467" s="7">
        <v>1254</v>
      </c>
      <c r="D467" s="7">
        <v>1309</v>
      </c>
      <c r="E467" s="8">
        <v>4.3859649122807015E-2</v>
      </c>
      <c r="F467" s="7">
        <v>1472</v>
      </c>
      <c r="G467" s="7">
        <v>1317</v>
      </c>
      <c r="H467" s="8">
        <v>-0.10529891304347826</v>
      </c>
    </row>
    <row r="468" spans="2:8" s="1" customFormat="1" ht="18.75" customHeight="1">
      <c r="B468" s="6" t="s">
        <v>732</v>
      </c>
      <c r="C468" s="7">
        <v>1560</v>
      </c>
      <c r="D468" s="7">
        <v>1478</v>
      </c>
      <c r="E468" s="8">
        <v>-5.2564102564102565E-2</v>
      </c>
      <c r="F468" s="7"/>
      <c r="G468" s="7"/>
      <c r="H468" s="8"/>
    </row>
    <row r="469" spans="2:8" s="1" customFormat="1" ht="18.75" customHeight="1">
      <c r="B469" s="6" t="s">
        <v>733</v>
      </c>
      <c r="C469" s="7">
        <v>14541</v>
      </c>
      <c r="D469" s="7">
        <v>15251</v>
      </c>
      <c r="E469" s="8">
        <v>4.8827453407606081E-2</v>
      </c>
      <c r="F469" s="7">
        <v>40</v>
      </c>
      <c r="G469" s="7">
        <v>55</v>
      </c>
      <c r="H469" s="8">
        <v>0.375</v>
      </c>
    </row>
    <row r="470" spans="2:8" s="1" customFormat="1" ht="18.75" customHeight="1">
      <c r="B470" s="6" t="s">
        <v>734</v>
      </c>
      <c r="C470" s="7">
        <v>20</v>
      </c>
      <c r="D470" s="7">
        <v>26</v>
      </c>
      <c r="E470" s="8">
        <v>0.3</v>
      </c>
      <c r="F470" s="7"/>
      <c r="G470" s="7"/>
      <c r="H470" s="8"/>
    </row>
    <row r="471" spans="2:8" s="1" customFormat="1" ht="18.75" customHeight="1">
      <c r="B471" s="6" t="s">
        <v>735</v>
      </c>
      <c r="C471" s="7">
        <v>139</v>
      </c>
      <c r="D471" s="7">
        <v>197</v>
      </c>
      <c r="E471" s="8">
        <v>0.41726618705035973</v>
      </c>
      <c r="F471" s="7"/>
      <c r="G471" s="7"/>
      <c r="H471" s="8"/>
    </row>
    <row r="472" spans="2:8" s="1" customFormat="1" ht="18.75" customHeight="1">
      <c r="B472" s="6" t="s">
        <v>736</v>
      </c>
      <c r="C472" s="7">
        <v>374</v>
      </c>
      <c r="D472" s="7">
        <v>377</v>
      </c>
      <c r="E472" s="8">
        <v>8.0213903743315516E-3</v>
      </c>
      <c r="F472" s="7"/>
      <c r="G472" s="7"/>
      <c r="H472" s="8"/>
    </row>
    <row r="473" spans="2:8" s="1" customFormat="1" ht="18.75" customHeight="1">
      <c r="B473" s="6" t="s">
        <v>737</v>
      </c>
      <c r="C473" s="7">
        <v>2411</v>
      </c>
      <c r="D473" s="7">
        <v>2665</v>
      </c>
      <c r="E473" s="8">
        <v>0.10535047698050601</v>
      </c>
      <c r="F473" s="7"/>
      <c r="G473" s="7">
        <v>1</v>
      </c>
      <c r="H473" s="8"/>
    </row>
    <row r="474" spans="2:8" s="1" customFormat="1" ht="18.75" customHeight="1">
      <c r="B474" s="6" t="s">
        <v>738</v>
      </c>
      <c r="C474" s="7">
        <v>196</v>
      </c>
      <c r="D474" s="7">
        <v>183</v>
      </c>
      <c r="E474" s="8">
        <v>-6.6326530612244902E-2</v>
      </c>
      <c r="F474" s="7">
        <v>2</v>
      </c>
      <c r="G474" s="7"/>
      <c r="H474" s="8">
        <v>-1</v>
      </c>
    </row>
    <row r="475" spans="2:8" s="1" customFormat="1" ht="18.75" customHeight="1">
      <c r="B475" s="6" t="s">
        <v>739</v>
      </c>
      <c r="C475" s="7">
        <v>8548</v>
      </c>
      <c r="D475" s="7">
        <v>8480</v>
      </c>
      <c r="E475" s="8">
        <v>-7.9550772110435191E-3</v>
      </c>
      <c r="F475" s="7">
        <v>438</v>
      </c>
      <c r="G475" s="7">
        <v>468</v>
      </c>
      <c r="H475" s="8">
        <v>6.8493150684931503E-2</v>
      </c>
    </row>
    <row r="476" spans="2:8" s="1" customFormat="1" ht="18.75" customHeight="1">
      <c r="B476" s="6" t="s">
        <v>740</v>
      </c>
      <c r="C476" s="7">
        <v>10</v>
      </c>
      <c r="D476" s="7">
        <v>11</v>
      </c>
      <c r="E476" s="8">
        <v>0.1</v>
      </c>
      <c r="F476" s="7"/>
      <c r="G476" s="7"/>
      <c r="H476" s="8"/>
    </row>
    <row r="477" spans="2:8" s="1" customFormat="1" ht="18.75" customHeight="1">
      <c r="B477" s="6" t="s">
        <v>741</v>
      </c>
      <c r="C477" s="7">
        <v>30</v>
      </c>
      <c r="D477" s="7">
        <v>34</v>
      </c>
      <c r="E477" s="8">
        <v>0.13333333333333333</v>
      </c>
      <c r="F477" s="7"/>
      <c r="G477" s="7"/>
      <c r="H477" s="8"/>
    </row>
    <row r="478" spans="2:8" s="1" customFormat="1" ht="18.75" customHeight="1">
      <c r="B478" s="6" t="s">
        <v>742</v>
      </c>
      <c r="C478" s="7">
        <v>11732</v>
      </c>
      <c r="D478" s="7">
        <v>10824</v>
      </c>
      <c r="E478" s="8">
        <v>-7.7395158540743261E-2</v>
      </c>
      <c r="F478" s="7">
        <v>1114</v>
      </c>
      <c r="G478" s="7">
        <v>913</v>
      </c>
      <c r="H478" s="8">
        <v>-0.18043087971274685</v>
      </c>
    </row>
    <row r="479" spans="2:8" s="1" customFormat="1" ht="18.75" customHeight="1">
      <c r="B479" s="6" t="s">
        <v>743</v>
      </c>
      <c r="C479" s="7">
        <v>27</v>
      </c>
      <c r="D479" s="7">
        <v>24</v>
      </c>
      <c r="E479" s="8">
        <v>-0.1111111111111111</v>
      </c>
      <c r="F479" s="7"/>
      <c r="G479" s="7"/>
      <c r="H479" s="8"/>
    </row>
    <row r="480" spans="2:8" s="1" customFormat="1" ht="18.75" customHeight="1">
      <c r="B480" s="6" t="s">
        <v>744</v>
      </c>
      <c r="C480" s="7">
        <v>15</v>
      </c>
      <c r="D480" s="7">
        <v>9</v>
      </c>
      <c r="E480" s="8">
        <v>-0.4</v>
      </c>
      <c r="F480" s="7"/>
      <c r="G480" s="7"/>
      <c r="H480" s="8"/>
    </row>
    <row r="481" spans="2:8" s="1" customFormat="1" ht="18.75" customHeight="1">
      <c r="B481" s="6" t="s">
        <v>745</v>
      </c>
      <c r="C481" s="7">
        <v>11</v>
      </c>
      <c r="D481" s="7">
        <v>10</v>
      </c>
      <c r="E481" s="8">
        <v>-9.0909090909090912E-2</v>
      </c>
      <c r="F481" s="7"/>
      <c r="G481" s="7"/>
      <c r="H481" s="8"/>
    </row>
    <row r="482" spans="2:8" s="1" customFormat="1" ht="18.75" customHeight="1">
      <c r="B482" s="6" t="s">
        <v>746</v>
      </c>
      <c r="C482" s="7">
        <v>55</v>
      </c>
      <c r="D482" s="7">
        <v>63</v>
      </c>
      <c r="E482" s="8">
        <v>0.14545454545454545</v>
      </c>
      <c r="F482" s="7">
        <v>7</v>
      </c>
      <c r="G482" s="7">
        <v>11</v>
      </c>
      <c r="H482" s="8">
        <v>0.5714285714285714</v>
      </c>
    </row>
    <row r="483" spans="2:8" s="1" customFormat="1" ht="18.75" customHeight="1">
      <c r="B483" s="6" t="s">
        <v>747</v>
      </c>
      <c r="C483" s="7">
        <v>14</v>
      </c>
      <c r="D483" s="7">
        <v>15</v>
      </c>
      <c r="E483" s="8">
        <v>7.1428571428571425E-2</v>
      </c>
      <c r="F483" s="7"/>
      <c r="G483" s="7"/>
      <c r="H483" s="8"/>
    </row>
    <row r="484" spans="2:8" s="1" customFormat="1" ht="18.75" customHeight="1">
      <c r="B484" s="6" t="s">
        <v>748</v>
      </c>
      <c r="C484" s="7">
        <v>62</v>
      </c>
      <c r="D484" s="7">
        <v>48</v>
      </c>
      <c r="E484" s="8">
        <v>-0.22580645161290322</v>
      </c>
      <c r="F484" s="7">
        <v>25</v>
      </c>
      <c r="G484" s="7">
        <v>11</v>
      </c>
      <c r="H484" s="8">
        <v>-0.56000000000000005</v>
      </c>
    </row>
    <row r="485" spans="2:8" s="1" customFormat="1" ht="18.75" customHeight="1">
      <c r="B485" s="6" t="s">
        <v>749</v>
      </c>
      <c r="C485" s="7">
        <v>25</v>
      </c>
      <c r="D485" s="7">
        <v>24</v>
      </c>
      <c r="E485" s="8">
        <v>-0.04</v>
      </c>
      <c r="F485" s="7"/>
      <c r="G485" s="7"/>
      <c r="H485" s="8"/>
    </row>
    <row r="486" spans="2:8" s="1" customFormat="1" ht="18.75" customHeight="1">
      <c r="B486" s="6" t="s">
        <v>750</v>
      </c>
      <c r="C486" s="7">
        <v>356</v>
      </c>
      <c r="D486" s="7">
        <v>333</v>
      </c>
      <c r="E486" s="8">
        <v>-6.4606741573033713E-2</v>
      </c>
      <c r="F486" s="7">
        <v>82</v>
      </c>
      <c r="G486" s="7">
        <v>139</v>
      </c>
      <c r="H486" s="8">
        <v>0.69512195121951215</v>
      </c>
    </row>
    <row r="487" spans="2:8" s="1" customFormat="1" ht="18.75" customHeight="1">
      <c r="B487" s="6" t="s">
        <v>751</v>
      </c>
      <c r="C487" s="7">
        <v>7</v>
      </c>
      <c r="D487" s="7">
        <v>10</v>
      </c>
      <c r="E487" s="8">
        <v>0.42857142857142855</v>
      </c>
      <c r="F487" s="7"/>
      <c r="G487" s="7"/>
      <c r="H487" s="8"/>
    </row>
    <row r="488" spans="2:8" s="1" customFormat="1" ht="18.75" customHeight="1">
      <c r="B488" s="6" t="s">
        <v>752</v>
      </c>
      <c r="C488" s="7">
        <v>4</v>
      </c>
      <c r="D488" s="7">
        <v>8</v>
      </c>
      <c r="E488" s="8">
        <v>1</v>
      </c>
      <c r="F488" s="7"/>
      <c r="G488" s="7"/>
      <c r="H488" s="8"/>
    </row>
    <row r="489" spans="2:8" s="1" customFormat="1" ht="18.75" customHeight="1">
      <c r="B489" s="6" t="s">
        <v>753</v>
      </c>
      <c r="C489" s="7">
        <v>2149</v>
      </c>
      <c r="D489" s="7">
        <v>2301</v>
      </c>
      <c r="E489" s="8">
        <v>7.0730572359236854E-2</v>
      </c>
      <c r="F489" s="7">
        <v>15</v>
      </c>
      <c r="G489" s="7">
        <v>17</v>
      </c>
      <c r="H489" s="8">
        <v>0.13333333333333333</v>
      </c>
    </row>
    <row r="490" spans="2:8" s="1" customFormat="1" ht="18.75" customHeight="1">
      <c r="B490" s="6" t="s">
        <v>754</v>
      </c>
      <c r="C490" s="7">
        <v>8297</v>
      </c>
      <c r="D490" s="7">
        <v>8148</v>
      </c>
      <c r="E490" s="8">
        <v>-1.7958298180065085E-2</v>
      </c>
      <c r="F490" s="7">
        <v>19</v>
      </c>
      <c r="G490" s="7">
        <v>12</v>
      </c>
      <c r="H490" s="8">
        <v>-0.36842105263157893</v>
      </c>
    </row>
    <row r="491" spans="2:8" s="1" customFormat="1" ht="18.75" customHeight="1">
      <c r="B491" s="6" t="s">
        <v>755</v>
      </c>
      <c r="C491" s="7">
        <v>53</v>
      </c>
      <c r="D491" s="7">
        <v>65</v>
      </c>
      <c r="E491" s="8">
        <v>0.22641509433962265</v>
      </c>
      <c r="F491" s="7"/>
      <c r="G491" s="7"/>
      <c r="H491" s="8"/>
    </row>
    <row r="492" spans="2:8" s="1" customFormat="1" ht="18.75" customHeight="1">
      <c r="B492" s="6" t="s">
        <v>756</v>
      </c>
      <c r="C492" s="7">
        <v>1241</v>
      </c>
      <c r="D492" s="7">
        <v>1162</v>
      </c>
      <c r="E492" s="8">
        <v>-6.3658340048348111E-2</v>
      </c>
      <c r="F492" s="7"/>
      <c r="G492" s="7"/>
      <c r="H492" s="8"/>
    </row>
    <row r="493" spans="2:8" s="1" customFormat="1" ht="18.75" customHeight="1">
      <c r="B493" s="6" t="s">
        <v>757</v>
      </c>
      <c r="C493" s="7">
        <v>427</v>
      </c>
      <c r="D493" s="7">
        <v>342</v>
      </c>
      <c r="E493" s="8">
        <v>-0.19906323185011709</v>
      </c>
      <c r="F493" s="7">
        <v>12</v>
      </c>
      <c r="G493" s="7">
        <v>4</v>
      </c>
      <c r="H493" s="8">
        <v>-0.66666666666666663</v>
      </c>
    </row>
    <row r="494" spans="2:8" s="1" customFormat="1" ht="18.75" customHeight="1">
      <c r="B494" s="6" t="s">
        <v>758</v>
      </c>
      <c r="C494" s="7">
        <v>1045</v>
      </c>
      <c r="D494" s="7">
        <v>1147</v>
      </c>
      <c r="E494" s="8">
        <v>9.7607655502392338E-2</v>
      </c>
      <c r="F494" s="7">
        <v>125</v>
      </c>
      <c r="G494" s="7"/>
      <c r="H494" s="8">
        <v>-1</v>
      </c>
    </row>
    <row r="495" spans="2:8" s="1" customFormat="1" ht="18.75" customHeight="1">
      <c r="B495" s="6" t="s">
        <v>759</v>
      </c>
      <c r="C495" s="7">
        <v>1924</v>
      </c>
      <c r="D495" s="7">
        <v>1720</v>
      </c>
      <c r="E495" s="8">
        <v>-0.10602910602910603</v>
      </c>
      <c r="F495" s="7">
        <v>332</v>
      </c>
      <c r="G495" s="7">
        <v>97</v>
      </c>
      <c r="H495" s="8">
        <v>-0.70783132530120485</v>
      </c>
    </row>
    <row r="496" spans="2:8" s="1" customFormat="1" ht="18.75" customHeight="1">
      <c r="B496" s="6" t="s">
        <v>760</v>
      </c>
      <c r="C496" s="7">
        <v>5923</v>
      </c>
      <c r="D496" s="7">
        <v>5740</v>
      </c>
      <c r="E496" s="8">
        <v>-3.0896505149417525E-2</v>
      </c>
      <c r="F496" s="7">
        <v>24</v>
      </c>
      <c r="G496" s="7">
        <v>43</v>
      </c>
      <c r="H496" s="8">
        <v>0.79166666666666663</v>
      </c>
    </row>
    <row r="497" spans="2:8" s="1" customFormat="1" ht="18.75" customHeight="1">
      <c r="B497" s="6" t="s">
        <v>761</v>
      </c>
      <c r="C497" s="7">
        <v>15</v>
      </c>
      <c r="D497" s="7">
        <v>18</v>
      </c>
      <c r="E497" s="8">
        <v>0.2</v>
      </c>
      <c r="F497" s="7"/>
      <c r="G497" s="7"/>
      <c r="H497" s="8"/>
    </row>
    <row r="498" spans="2:8" s="1" customFormat="1" ht="18.75" customHeight="1">
      <c r="B498" s="6" t="s">
        <v>762</v>
      </c>
      <c r="C498" s="7">
        <v>327</v>
      </c>
      <c r="D498" s="7">
        <v>352</v>
      </c>
      <c r="E498" s="8">
        <v>7.64525993883792E-2</v>
      </c>
      <c r="F498" s="7"/>
      <c r="G498" s="7"/>
      <c r="H498" s="8"/>
    </row>
    <row r="499" spans="2:8" s="1" customFormat="1" ht="18.75" customHeight="1">
      <c r="B499" s="6" t="s">
        <v>763</v>
      </c>
      <c r="C499" s="7">
        <v>140</v>
      </c>
      <c r="D499" s="7">
        <v>121</v>
      </c>
      <c r="E499" s="8">
        <v>-0.1357142857142857</v>
      </c>
      <c r="F499" s="7"/>
      <c r="G499" s="7"/>
      <c r="H499" s="8"/>
    </row>
    <row r="500" spans="2:8" s="1" customFormat="1" ht="18.75" customHeight="1">
      <c r="B500" s="6" t="s">
        <v>764</v>
      </c>
      <c r="C500" s="7">
        <v>330</v>
      </c>
      <c r="D500" s="7">
        <v>343</v>
      </c>
      <c r="E500" s="8">
        <v>3.9393939393939391E-2</v>
      </c>
      <c r="F500" s="7">
        <v>1</v>
      </c>
      <c r="G500" s="7">
        <v>1</v>
      </c>
      <c r="H500" s="8">
        <v>0</v>
      </c>
    </row>
    <row r="501" spans="2:8" s="1" customFormat="1" ht="18.75" customHeight="1">
      <c r="B501" s="6" t="s">
        <v>765</v>
      </c>
      <c r="C501" s="7">
        <v>195</v>
      </c>
      <c r="D501" s="7">
        <v>172</v>
      </c>
      <c r="E501" s="8">
        <v>-0.11794871794871795</v>
      </c>
      <c r="F501" s="7">
        <v>15</v>
      </c>
      <c r="G501" s="7">
        <v>8</v>
      </c>
      <c r="H501" s="8">
        <v>-0.46666666666666667</v>
      </c>
    </row>
    <row r="502" spans="2:8" s="1" customFormat="1" ht="18.75" customHeight="1">
      <c r="B502" s="6" t="s">
        <v>766</v>
      </c>
      <c r="C502" s="7">
        <v>867</v>
      </c>
      <c r="D502" s="7">
        <v>827</v>
      </c>
      <c r="E502" s="8">
        <v>-4.61361014994233E-2</v>
      </c>
      <c r="F502" s="7">
        <v>61</v>
      </c>
      <c r="G502" s="7">
        <v>35</v>
      </c>
      <c r="H502" s="8">
        <v>-0.42622950819672129</v>
      </c>
    </row>
    <row r="503" spans="2:8" s="1" customFormat="1" ht="18.75" customHeight="1">
      <c r="B503" s="6" t="s">
        <v>767</v>
      </c>
      <c r="C503" s="7">
        <v>401</v>
      </c>
      <c r="D503" s="7">
        <v>361</v>
      </c>
      <c r="E503" s="8">
        <v>-9.9750623441396513E-2</v>
      </c>
      <c r="F503" s="7"/>
      <c r="G503" s="7"/>
      <c r="H503" s="8"/>
    </row>
    <row r="504" spans="2:8" s="1" customFormat="1" ht="18.75" customHeight="1">
      <c r="B504" s="6" t="s">
        <v>768</v>
      </c>
      <c r="C504" s="7">
        <v>3374</v>
      </c>
      <c r="D504" s="7">
        <v>3385</v>
      </c>
      <c r="E504" s="8">
        <v>3.2602252519264969E-3</v>
      </c>
      <c r="F504" s="7">
        <v>116</v>
      </c>
      <c r="G504" s="7">
        <v>2</v>
      </c>
      <c r="H504" s="8">
        <v>-0.98275862068965514</v>
      </c>
    </row>
    <row r="505" spans="2:8" s="1" customFormat="1" ht="18.75" customHeight="1">
      <c r="B505" s="6" t="s">
        <v>769</v>
      </c>
      <c r="C505" s="7">
        <v>372</v>
      </c>
      <c r="D505" s="7">
        <v>409</v>
      </c>
      <c r="E505" s="8">
        <v>9.9462365591397844E-2</v>
      </c>
      <c r="F505" s="7"/>
      <c r="G505" s="7"/>
      <c r="H505" s="8"/>
    </row>
    <row r="506" spans="2:8" s="1" customFormat="1" ht="18.75" customHeight="1">
      <c r="B506" s="6" t="s">
        <v>770</v>
      </c>
      <c r="C506" s="7">
        <v>447</v>
      </c>
      <c r="D506" s="7">
        <v>452</v>
      </c>
      <c r="E506" s="8">
        <v>1.1185682326621925E-2</v>
      </c>
      <c r="F506" s="7"/>
      <c r="G506" s="7"/>
      <c r="H506" s="8"/>
    </row>
    <row r="507" spans="2:8" s="1" customFormat="1" ht="18.75" customHeight="1">
      <c r="B507" s="6" t="s">
        <v>771</v>
      </c>
      <c r="C507" s="7">
        <v>227</v>
      </c>
      <c r="D507" s="7">
        <v>221</v>
      </c>
      <c r="E507" s="8">
        <v>-2.643171806167401E-2</v>
      </c>
      <c r="F507" s="7">
        <v>7</v>
      </c>
      <c r="G507" s="7">
        <v>10</v>
      </c>
      <c r="H507" s="8">
        <v>0.42857142857142855</v>
      </c>
    </row>
    <row r="508" spans="2:8" s="1" customFormat="1" ht="18.75" customHeight="1">
      <c r="B508" s="6" t="s">
        <v>772</v>
      </c>
      <c r="C508" s="7">
        <v>8650</v>
      </c>
      <c r="D508" s="7">
        <v>8329</v>
      </c>
      <c r="E508" s="8">
        <v>-3.7109826589595378E-2</v>
      </c>
      <c r="F508" s="7">
        <v>3634</v>
      </c>
      <c r="G508" s="7">
        <v>3406</v>
      </c>
      <c r="H508" s="8">
        <v>-6.2740781507980181E-2</v>
      </c>
    </row>
    <row r="509" spans="2:8" s="1" customFormat="1" ht="18.75" customHeight="1">
      <c r="B509" s="6" t="s">
        <v>773</v>
      </c>
      <c r="C509" s="7">
        <v>291</v>
      </c>
      <c r="D509" s="7">
        <v>312</v>
      </c>
      <c r="E509" s="8">
        <v>7.2164948453608241E-2</v>
      </c>
      <c r="F509" s="7">
        <v>7</v>
      </c>
      <c r="G509" s="7"/>
      <c r="H509" s="8">
        <v>-1</v>
      </c>
    </row>
    <row r="510" spans="2:8" s="1" customFormat="1" ht="18.75" customHeight="1">
      <c r="B510" s="6" t="s">
        <v>774</v>
      </c>
      <c r="C510" s="7">
        <v>1368</v>
      </c>
      <c r="D510" s="7">
        <v>1417</v>
      </c>
      <c r="E510" s="8">
        <v>3.5818713450292396E-2</v>
      </c>
      <c r="F510" s="7">
        <v>19</v>
      </c>
      <c r="G510" s="7">
        <v>20</v>
      </c>
      <c r="H510" s="8">
        <v>5.2631578947368418E-2</v>
      </c>
    </row>
    <row r="511" spans="2:8" s="1" customFormat="1" ht="18.75" customHeight="1">
      <c r="B511" s="6" t="s">
        <v>775</v>
      </c>
      <c r="C511" s="7">
        <v>1558</v>
      </c>
      <c r="D511" s="7">
        <v>1636</v>
      </c>
      <c r="E511" s="8">
        <v>5.0064184852374842E-2</v>
      </c>
      <c r="F511" s="7"/>
      <c r="G511" s="7"/>
      <c r="H511" s="8"/>
    </row>
    <row r="512" spans="2:8" s="1" customFormat="1" ht="18.75" customHeight="1">
      <c r="B512" s="6" t="s">
        <v>776</v>
      </c>
      <c r="C512" s="7">
        <v>1272</v>
      </c>
      <c r="D512" s="7">
        <v>1217</v>
      </c>
      <c r="E512" s="8">
        <v>-4.3238993710691821E-2</v>
      </c>
      <c r="F512" s="7"/>
      <c r="G512" s="7">
        <v>1</v>
      </c>
      <c r="H512" s="8"/>
    </row>
    <row r="513" spans="2:8" s="1" customFormat="1" ht="18.75" customHeight="1">
      <c r="B513" s="6" t="s">
        <v>777</v>
      </c>
      <c r="C513" s="7">
        <v>401</v>
      </c>
      <c r="D513" s="7">
        <v>399</v>
      </c>
      <c r="E513" s="8">
        <v>-4.9875311720698253E-3</v>
      </c>
      <c r="F513" s="7"/>
      <c r="G513" s="7"/>
      <c r="H513" s="8"/>
    </row>
    <row r="514" spans="2:8" s="1" customFormat="1" ht="18.75" customHeight="1">
      <c r="B514" s="6" t="s">
        <v>778</v>
      </c>
      <c r="C514" s="7">
        <v>28818</v>
      </c>
      <c r="D514" s="7">
        <v>31078</v>
      </c>
      <c r="E514" s="8">
        <v>7.8423207717398843E-2</v>
      </c>
      <c r="F514" s="7"/>
      <c r="G514" s="7"/>
      <c r="H514" s="8"/>
    </row>
    <row r="515" spans="2:8" s="1" customFormat="1" ht="18.75" customHeight="1">
      <c r="B515" s="6" t="s">
        <v>779</v>
      </c>
      <c r="C515" s="7">
        <v>2608</v>
      </c>
      <c r="D515" s="7">
        <v>2805</v>
      </c>
      <c r="E515" s="8">
        <v>7.5536809815950914E-2</v>
      </c>
      <c r="F515" s="7"/>
      <c r="G515" s="7"/>
      <c r="H515" s="8"/>
    </row>
    <row r="516" spans="2:8" s="1" customFormat="1" ht="18.75" customHeight="1">
      <c r="B516" s="6" t="s">
        <v>780</v>
      </c>
      <c r="C516" s="7">
        <v>398</v>
      </c>
      <c r="D516" s="7">
        <v>397</v>
      </c>
      <c r="E516" s="8">
        <v>-2.5125628140703518E-3</v>
      </c>
      <c r="F516" s="7"/>
      <c r="G516" s="7"/>
      <c r="H516" s="8"/>
    </row>
    <row r="517" spans="2:8" s="1" customFormat="1" ht="18.75" customHeight="1">
      <c r="B517" s="6" t="s">
        <v>781</v>
      </c>
      <c r="C517" s="7">
        <v>243</v>
      </c>
      <c r="D517" s="7">
        <v>264</v>
      </c>
      <c r="E517" s="8">
        <v>8.6419753086419748E-2</v>
      </c>
      <c r="F517" s="7"/>
      <c r="G517" s="7"/>
      <c r="H517" s="8"/>
    </row>
    <row r="518" spans="2:8" s="1" customFormat="1" ht="18.75" customHeight="1">
      <c r="B518" s="6" t="s">
        <v>782</v>
      </c>
      <c r="C518" s="7">
        <v>1176</v>
      </c>
      <c r="D518" s="7">
        <v>1167</v>
      </c>
      <c r="E518" s="8">
        <v>-7.6530612244897957E-3</v>
      </c>
      <c r="F518" s="7"/>
      <c r="G518" s="7"/>
      <c r="H518" s="8"/>
    </row>
    <row r="519" spans="2:8" s="1" customFormat="1" ht="18.75" customHeight="1">
      <c r="B519" s="6" t="s">
        <v>783</v>
      </c>
      <c r="C519" s="7">
        <v>285</v>
      </c>
      <c r="D519" s="7">
        <v>266</v>
      </c>
      <c r="E519" s="8">
        <v>-6.6666666666666666E-2</v>
      </c>
      <c r="F519" s="7"/>
      <c r="G519" s="7"/>
      <c r="H519" s="8"/>
    </row>
    <row r="520" spans="2:8" s="1" customFormat="1" ht="18.75" customHeight="1">
      <c r="B520" s="6" t="s">
        <v>784</v>
      </c>
      <c r="C520" s="7">
        <v>1594</v>
      </c>
      <c r="D520" s="7">
        <v>1456</v>
      </c>
      <c r="E520" s="8">
        <v>-8.6574654956085323E-2</v>
      </c>
      <c r="F520" s="7"/>
      <c r="G520" s="7"/>
      <c r="H520" s="8"/>
    </row>
    <row r="521" spans="2:8" s="1" customFormat="1" ht="18.75" customHeight="1">
      <c r="B521" s="6" t="s">
        <v>785</v>
      </c>
      <c r="C521" s="7">
        <v>2305</v>
      </c>
      <c r="D521" s="7">
        <v>2404</v>
      </c>
      <c r="E521" s="8">
        <v>4.2950108459869851E-2</v>
      </c>
      <c r="F521" s="7">
        <v>275</v>
      </c>
      <c r="G521" s="7">
        <v>302</v>
      </c>
      <c r="H521" s="8">
        <v>9.8181818181818176E-2</v>
      </c>
    </row>
    <row r="522" spans="2:8" s="1" customFormat="1" ht="18.75" customHeight="1">
      <c r="B522" s="6" t="s">
        <v>786</v>
      </c>
      <c r="C522" s="7">
        <v>6708</v>
      </c>
      <c r="D522" s="7">
        <v>7138</v>
      </c>
      <c r="E522" s="8">
        <v>6.4102564102564097E-2</v>
      </c>
      <c r="F522" s="7">
        <v>2</v>
      </c>
      <c r="G522" s="7">
        <v>1</v>
      </c>
      <c r="H522" s="8">
        <v>-0.5</v>
      </c>
    </row>
    <row r="523" spans="2:8" s="1" customFormat="1" ht="18.75" customHeight="1">
      <c r="B523" s="6" t="s">
        <v>787</v>
      </c>
      <c r="C523" s="7">
        <v>264</v>
      </c>
      <c r="D523" s="7">
        <v>303</v>
      </c>
      <c r="E523" s="8">
        <v>0.14772727272727273</v>
      </c>
      <c r="F523" s="7">
        <v>1</v>
      </c>
      <c r="G523" s="7">
        <v>1</v>
      </c>
      <c r="H523" s="8">
        <v>0</v>
      </c>
    </row>
    <row r="524" spans="2:8" s="1" customFormat="1" ht="18.75" customHeight="1">
      <c r="B524" s="6" t="s">
        <v>788</v>
      </c>
      <c r="C524" s="7">
        <v>2611</v>
      </c>
      <c r="D524" s="7">
        <v>2532</v>
      </c>
      <c r="E524" s="8">
        <v>-3.0256606664113367E-2</v>
      </c>
      <c r="F524" s="7">
        <v>6</v>
      </c>
      <c r="G524" s="7">
        <v>20</v>
      </c>
      <c r="H524" s="8">
        <v>2.3333333333333335</v>
      </c>
    </row>
    <row r="525" spans="2:8" s="1" customFormat="1" ht="18.75" customHeight="1">
      <c r="B525" s="6" t="s">
        <v>789</v>
      </c>
      <c r="C525" s="7">
        <v>5539</v>
      </c>
      <c r="D525" s="7">
        <v>4584</v>
      </c>
      <c r="E525" s="8">
        <v>-0.17241379310344829</v>
      </c>
      <c r="F525" s="7">
        <v>1</v>
      </c>
      <c r="G525" s="7">
        <v>2</v>
      </c>
      <c r="H525" s="8">
        <v>1</v>
      </c>
    </row>
    <row r="526" spans="2:8" s="1" customFormat="1" ht="18.75" customHeight="1">
      <c r="B526" s="6" t="s">
        <v>790</v>
      </c>
      <c r="C526" s="7">
        <v>2045</v>
      </c>
      <c r="D526" s="7">
        <v>1484</v>
      </c>
      <c r="E526" s="8">
        <v>-0.2743276283618582</v>
      </c>
      <c r="F526" s="7"/>
      <c r="G526" s="7"/>
      <c r="H526" s="8"/>
    </row>
    <row r="527" spans="2:8" s="1" customFormat="1" ht="18.75" customHeight="1">
      <c r="B527" s="6" t="s">
        <v>791</v>
      </c>
      <c r="C527" s="7">
        <v>6088</v>
      </c>
      <c r="D527" s="7">
        <v>7198</v>
      </c>
      <c r="E527" s="8">
        <v>0.18232588699080157</v>
      </c>
      <c r="F527" s="7"/>
      <c r="G527" s="7"/>
      <c r="H527" s="8"/>
    </row>
    <row r="528" spans="2:8" s="1" customFormat="1" ht="18.75" customHeight="1">
      <c r="B528" s="6" t="s">
        <v>792</v>
      </c>
      <c r="C528" s="7">
        <v>9545</v>
      </c>
      <c r="D528" s="7">
        <v>10147</v>
      </c>
      <c r="E528" s="8">
        <v>6.3069669984284968E-2</v>
      </c>
      <c r="F528" s="7"/>
      <c r="G528" s="7"/>
      <c r="H528" s="8"/>
    </row>
    <row r="529" spans="2:8" s="1" customFormat="1" ht="18.75" customHeight="1">
      <c r="B529" s="6" t="s">
        <v>793</v>
      </c>
      <c r="C529" s="7">
        <v>412</v>
      </c>
      <c r="D529" s="7">
        <v>538</v>
      </c>
      <c r="E529" s="8">
        <v>0.30582524271844658</v>
      </c>
      <c r="F529" s="7"/>
      <c r="G529" s="7"/>
      <c r="H529" s="8"/>
    </row>
    <row r="530" spans="2:8" s="1" customFormat="1" ht="18.75" customHeight="1">
      <c r="B530" s="6" t="s">
        <v>794</v>
      </c>
      <c r="C530" s="7">
        <v>588</v>
      </c>
      <c r="D530" s="7">
        <v>669</v>
      </c>
      <c r="E530" s="8">
        <v>0.13775510204081631</v>
      </c>
      <c r="F530" s="7">
        <v>23</v>
      </c>
      <c r="G530" s="7">
        <v>96</v>
      </c>
      <c r="H530" s="8">
        <v>3.1739130434782608</v>
      </c>
    </row>
    <row r="531" spans="2:8" s="1" customFormat="1" ht="18.75" customHeight="1">
      <c r="B531" s="6" t="s">
        <v>795</v>
      </c>
      <c r="C531" s="7">
        <v>715</v>
      </c>
      <c r="D531" s="7">
        <v>739</v>
      </c>
      <c r="E531" s="8">
        <v>3.3566433566433566E-2</v>
      </c>
      <c r="F531" s="7">
        <v>67</v>
      </c>
      <c r="G531" s="7">
        <v>55</v>
      </c>
      <c r="H531" s="8">
        <v>-0.17910447761194029</v>
      </c>
    </row>
    <row r="532" spans="2:8" s="1" customFormat="1" ht="18.75" customHeight="1">
      <c r="B532" s="6" t="s">
        <v>796</v>
      </c>
      <c r="C532" s="7">
        <v>1190</v>
      </c>
      <c r="D532" s="7">
        <v>1110</v>
      </c>
      <c r="E532" s="8">
        <v>-6.7226890756302518E-2</v>
      </c>
      <c r="F532" s="7">
        <v>26</v>
      </c>
      <c r="G532" s="7">
        <v>19</v>
      </c>
      <c r="H532" s="8">
        <v>-0.26923076923076922</v>
      </c>
    </row>
    <row r="533" spans="2:8" s="1" customFormat="1" ht="18.75" customHeight="1">
      <c r="B533" s="6" t="s">
        <v>797</v>
      </c>
      <c r="C533" s="7">
        <v>2825</v>
      </c>
      <c r="D533" s="7">
        <v>2750</v>
      </c>
      <c r="E533" s="8">
        <v>-2.6548672566371681E-2</v>
      </c>
      <c r="F533" s="7">
        <v>174</v>
      </c>
      <c r="G533" s="7">
        <v>168</v>
      </c>
      <c r="H533" s="8">
        <v>-3.4482758620689655E-2</v>
      </c>
    </row>
    <row r="534" spans="2:8" s="1" customFormat="1" ht="18.75" customHeight="1">
      <c r="B534" s="6" t="s">
        <v>798</v>
      </c>
      <c r="C534" s="7">
        <v>1368</v>
      </c>
      <c r="D534" s="7">
        <v>1410</v>
      </c>
      <c r="E534" s="8">
        <v>3.0701754385964911E-2</v>
      </c>
      <c r="F534" s="7">
        <v>244</v>
      </c>
      <c r="G534" s="7">
        <v>43</v>
      </c>
      <c r="H534" s="8">
        <v>-0.82377049180327866</v>
      </c>
    </row>
    <row r="535" spans="2:8" s="1" customFormat="1" ht="18.75" customHeight="1">
      <c r="B535" s="6" t="s">
        <v>799</v>
      </c>
      <c r="C535" s="7">
        <v>1461</v>
      </c>
      <c r="D535" s="7">
        <v>1401</v>
      </c>
      <c r="E535" s="8">
        <v>-4.1067761806981518E-2</v>
      </c>
      <c r="F535" s="7"/>
      <c r="G535" s="7">
        <v>1</v>
      </c>
      <c r="H535" s="8"/>
    </row>
    <row r="536" spans="2:8" s="1" customFormat="1" ht="18.75" customHeight="1">
      <c r="B536" s="6" t="s">
        <v>800</v>
      </c>
      <c r="C536" s="7">
        <v>2030</v>
      </c>
      <c r="D536" s="7">
        <v>1917</v>
      </c>
      <c r="E536" s="8">
        <v>-5.5665024630541869E-2</v>
      </c>
      <c r="F536" s="7"/>
      <c r="G536" s="7">
        <v>2</v>
      </c>
      <c r="H536" s="8"/>
    </row>
    <row r="537" spans="2:8" s="1" customFormat="1" ht="18.75" customHeight="1">
      <c r="B537" s="6" t="s">
        <v>801</v>
      </c>
      <c r="C537" s="7">
        <v>629</v>
      </c>
      <c r="D537" s="7">
        <v>615</v>
      </c>
      <c r="E537" s="8">
        <v>-2.2257551669316374E-2</v>
      </c>
      <c r="F537" s="7"/>
      <c r="G537" s="7">
        <v>1</v>
      </c>
      <c r="H537" s="8"/>
    </row>
    <row r="538" spans="2:8" s="1" customFormat="1" ht="18.75" customHeight="1">
      <c r="B538" s="6" t="s">
        <v>802</v>
      </c>
      <c r="C538" s="7">
        <v>1559</v>
      </c>
      <c r="D538" s="7">
        <v>1519</v>
      </c>
      <c r="E538" s="8">
        <v>-2.5657472738935216E-2</v>
      </c>
      <c r="F538" s="7">
        <v>3</v>
      </c>
      <c r="G538" s="7">
        <v>2</v>
      </c>
      <c r="H538" s="8">
        <v>-0.33333333333333331</v>
      </c>
    </row>
    <row r="539" spans="2:8" s="1" customFormat="1" ht="18.75" customHeight="1">
      <c r="B539" s="6" t="s">
        <v>803</v>
      </c>
      <c r="C539" s="7">
        <v>3468</v>
      </c>
      <c r="D539" s="7">
        <v>3539</v>
      </c>
      <c r="E539" s="8">
        <v>2.0472895040369088E-2</v>
      </c>
      <c r="F539" s="7"/>
      <c r="G539" s="7"/>
      <c r="H539" s="8"/>
    </row>
    <row r="540" spans="2:8" s="1" customFormat="1" ht="18.75" customHeight="1">
      <c r="B540" s="6" t="s">
        <v>804</v>
      </c>
      <c r="C540" s="7">
        <v>3165</v>
      </c>
      <c r="D540" s="7">
        <v>3132</v>
      </c>
      <c r="E540" s="8">
        <v>-1.042654028436019E-2</v>
      </c>
      <c r="F540" s="7"/>
      <c r="G540" s="7"/>
      <c r="H540" s="8"/>
    </row>
    <row r="541" spans="2:8" s="1" customFormat="1" ht="18.75" customHeight="1">
      <c r="B541" s="6" t="s">
        <v>805</v>
      </c>
      <c r="C541" s="7">
        <v>599</v>
      </c>
      <c r="D541" s="7">
        <v>576</v>
      </c>
      <c r="E541" s="8">
        <v>-3.8397328881469114E-2</v>
      </c>
      <c r="F541" s="7">
        <v>47</v>
      </c>
      <c r="G541" s="7">
        <v>34</v>
      </c>
      <c r="H541" s="8">
        <v>-0.27659574468085107</v>
      </c>
    </row>
    <row r="542" spans="2:8" s="1" customFormat="1" ht="18.75" customHeight="1">
      <c r="B542" s="6" t="s">
        <v>806</v>
      </c>
      <c r="C542" s="7">
        <v>2331</v>
      </c>
      <c r="D542" s="7">
        <v>2385</v>
      </c>
      <c r="E542" s="8">
        <v>2.3166023166023165E-2</v>
      </c>
      <c r="F542" s="7">
        <v>36</v>
      </c>
      <c r="G542" s="7">
        <v>19</v>
      </c>
      <c r="H542" s="8">
        <v>-0.47222222222222221</v>
      </c>
    </row>
    <row r="543" spans="2:8" s="1" customFormat="1" ht="18.75" customHeight="1">
      <c r="B543" s="6" t="s">
        <v>807</v>
      </c>
      <c r="C543" s="7">
        <v>1068</v>
      </c>
      <c r="D543" s="7">
        <v>1003</v>
      </c>
      <c r="E543" s="8">
        <v>-6.0861423220973786E-2</v>
      </c>
      <c r="F543" s="7"/>
      <c r="G543" s="7">
        <v>3</v>
      </c>
      <c r="H543" s="8"/>
    </row>
    <row r="544" spans="2:8" s="1" customFormat="1" ht="18.75" customHeight="1">
      <c r="B544" s="6" t="s">
        <v>808</v>
      </c>
      <c r="C544" s="7">
        <v>2034</v>
      </c>
      <c r="D544" s="7">
        <v>1991</v>
      </c>
      <c r="E544" s="8">
        <v>-2.1140609636184856E-2</v>
      </c>
      <c r="F544" s="7">
        <v>2248</v>
      </c>
      <c r="G544" s="7">
        <v>1305</v>
      </c>
      <c r="H544" s="8">
        <v>-0.41948398576512458</v>
      </c>
    </row>
    <row r="545" spans="2:8" s="1" customFormat="1" ht="18.75" customHeight="1">
      <c r="B545" s="6" t="s">
        <v>809</v>
      </c>
      <c r="C545" s="7">
        <v>96</v>
      </c>
      <c r="D545" s="7">
        <v>103</v>
      </c>
      <c r="E545" s="8">
        <v>7.2916666666666671E-2</v>
      </c>
      <c r="F545" s="7"/>
      <c r="G545" s="7"/>
      <c r="H545" s="8"/>
    </row>
    <row r="546" spans="2:8" s="1" customFormat="1" ht="18.75" customHeight="1">
      <c r="B546" s="6" t="s">
        <v>810</v>
      </c>
      <c r="C546" s="7">
        <v>9231</v>
      </c>
      <c r="D546" s="7">
        <v>10313</v>
      </c>
      <c r="E546" s="8">
        <v>0.11721373632325859</v>
      </c>
      <c r="F546" s="7">
        <v>31</v>
      </c>
      <c r="G546" s="7">
        <v>17</v>
      </c>
      <c r="H546" s="8">
        <v>-0.45161290322580644</v>
      </c>
    </row>
    <row r="547" spans="2:8" s="1" customFormat="1" ht="18.75" customHeight="1">
      <c r="B547" s="6" t="s">
        <v>811</v>
      </c>
      <c r="C547" s="7">
        <v>1083</v>
      </c>
      <c r="D547" s="7">
        <v>1017</v>
      </c>
      <c r="E547" s="8">
        <v>-6.0941828254847646E-2</v>
      </c>
      <c r="F547" s="7"/>
      <c r="G547" s="7"/>
      <c r="H547" s="8"/>
    </row>
    <row r="548" spans="2:8" s="1" customFormat="1" ht="18.75" customHeight="1">
      <c r="B548" s="6" t="s">
        <v>812</v>
      </c>
      <c r="C548" s="7">
        <v>671</v>
      </c>
      <c r="D548" s="7">
        <v>626</v>
      </c>
      <c r="E548" s="8">
        <v>-6.7064083457526083E-2</v>
      </c>
      <c r="F548" s="7">
        <v>7</v>
      </c>
      <c r="G548" s="7">
        <v>12</v>
      </c>
      <c r="H548" s="8">
        <v>0.7142857142857143</v>
      </c>
    </row>
    <row r="549" spans="2:8" s="1" customFormat="1" ht="18.75" customHeight="1">
      <c r="B549" s="6" t="s">
        <v>813</v>
      </c>
      <c r="C549" s="7">
        <v>247</v>
      </c>
      <c r="D549" s="7">
        <v>264</v>
      </c>
      <c r="E549" s="8">
        <v>6.8825910931174086E-2</v>
      </c>
      <c r="F549" s="7">
        <v>9</v>
      </c>
      <c r="G549" s="7">
        <v>5</v>
      </c>
      <c r="H549" s="8">
        <v>-0.44444444444444442</v>
      </c>
    </row>
    <row r="550" spans="2:8" s="1" customFormat="1" ht="18" customHeight="1">
      <c r="B550" s="9" t="s">
        <v>210</v>
      </c>
      <c r="C550" s="10">
        <v>1364941</v>
      </c>
      <c r="D550" s="10">
        <v>1344200</v>
      </c>
      <c r="E550" s="11">
        <v>-1.5195528597939397E-2</v>
      </c>
      <c r="F550" s="10">
        <v>365405</v>
      </c>
      <c r="G550" s="10">
        <v>312068</v>
      </c>
      <c r="H550" s="11">
        <v>-0.14596680395725292</v>
      </c>
    </row>
  </sheetData>
  <mergeCells count="5">
    <mergeCell ref="B2:B3"/>
    <mergeCell ref="E2:F2"/>
    <mergeCell ref="B10:B11"/>
    <mergeCell ref="C10:E10"/>
    <mergeCell ref="F10:H10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6"/>
  <sheetViews>
    <sheetView workbookViewId="0"/>
  </sheetViews>
  <sheetFormatPr defaultColWidth="8.85546875" defaultRowHeight="12.75"/>
  <cols>
    <col min="1" max="1" width="1.42578125" style="106" customWidth="1"/>
    <col min="2" max="2" width="18.42578125" style="106" bestFit="1" customWidth="1"/>
    <col min="3" max="11" width="11" style="106" customWidth="1"/>
    <col min="12" max="12" width="1.42578125" style="106" customWidth="1"/>
    <col min="13" max="13" width="9.42578125" style="106" customWidth="1"/>
    <col min="14" max="14" width="31" style="106" customWidth="1"/>
    <col min="15" max="16384" width="8.85546875" style="106"/>
  </cols>
  <sheetData>
    <row r="1" spans="2:14" s="107" customFormat="1" ht="11.25" customHeight="1" thickBot="1"/>
    <row r="2" spans="2:14" s="107" customFormat="1" ht="15.75" customHeight="1">
      <c r="H2" s="180" t="s">
        <v>0</v>
      </c>
      <c r="I2" s="181"/>
      <c r="N2" s="120" t="s">
        <v>3106</v>
      </c>
    </row>
    <row r="3" spans="2:14" s="107" customFormat="1" ht="3" customHeight="1" thickBot="1">
      <c r="H3" s="182"/>
      <c r="I3" s="183"/>
    </row>
    <row r="4" spans="2:14" s="107" customFormat="1" ht="37.5" customHeight="1"/>
    <row r="5" spans="2:14" s="107" customFormat="1" ht="15" customHeight="1" thickBot="1">
      <c r="G5" s="295" t="s">
        <v>3105</v>
      </c>
      <c r="H5" s="295"/>
      <c r="I5" s="295"/>
      <c r="J5" s="295"/>
      <c r="K5" s="295"/>
    </row>
    <row r="6" spans="2:14" s="107" customFormat="1" ht="3" customHeight="1" thickBot="1">
      <c r="B6" s="286" t="s">
        <v>213</v>
      </c>
      <c r="G6" s="295"/>
      <c r="H6" s="295"/>
      <c r="I6" s="295"/>
      <c r="J6" s="295"/>
      <c r="K6" s="295"/>
    </row>
    <row r="7" spans="2:14" s="107" customFormat="1" ht="12" customHeight="1">
      <c r="B7" s="286"/>
    </row>
    <row r="8" spans="2:14" s="107" customFormat="1" ht="8.25" customHeight="1"/>
    <row r="9" spans="2:14" s="107" customFormat="1" ht="15" customHeight="1">
      <c r="B9" s="120" t="s">
        <v>3104</v>
      </c>
    </row>
    <row r="10" spans="2:14" s="107" customFormat="1" ht="10.5" customHeight="1"/>
    <row r="11" spans="2:14" s="107" customFormat="1" ht="15" customHeight="1">
      <c r="B11" s="120" t="s">
        <v>1015</v>
      </c>
    </row>
    <row r="12" spans="2:14" s="107" customFormat="1" ht="9.75" customHeight="1"/>
    <row r="13" spans="2:14" s="107" customFormat="1" ht="15" customHeight="1">
      <c r="B13" s="286" t="s">
        <v>3103</v>
      </c>
      <c r="C13" s="286"/>
    </row>
    <row r="14" spans="2:14" s="107" customFormat="1" ht="6" customHeight="1"/>
    <row r="15" spans="2:14" s="107" customFormat="1" ht="18.75" customHeight="1">
      <c r="B15" s="296" t="s">
        <v>3102</v>
      </c>
      <c r="C15" s="293" t="s">
        <v>837</v>
      </c>
      <c r="D15" s="293"/>
      <c r="E15" s="293"/>
      <c r="F15" s="293" t="s">
        <v>838</v>
      </c>
      <c r="G15" s="293"/>
      <c r="H15" s="293"/>
      <c r="I15" s="297" t="s">
        <v>839</v>
      </c>
      <c r="J15" s="297"/>
      <c r="K15" s="297"/>
    </row>
    <row r="16" spans="2:14" s="107" customFormat="1" ht="19.5" customHeight="1">
      <c r="B16" s="296"/>
      <c r="C16" s="116" t="s">
        <v>3101</v>
      </c>
      <c r="D16" s="116" t="s">
        <v>3100</v>
      </c>
      <c r="E16" s="116" t="s">
        <v>839</v>
      </c>
      <c r="F16" s="116" t="s">
        <v>3101</v>
      </c>
      <c r="G16" s="116" t="s">
        <v>3100</v>
      </c>
      <c r="H16" s="116" t="s">
        <v>839</v>
      </c>
      <c r="I16" s="139" t="s">
        <v>3101</v>
      </c>
      <c r="J16" s="139" t="s">
        <v>3100</v>
      </c>
      <c r="K16" s="139" t="s">
        <v>839</v>
      </c>
    </row>
    <row r="17" spans="2:11" s="107" customFormat="1" ht="14.25" customHeight="1">
      <c r="B17" s="117" t="s">
        <v>3099</v>
      </c>
      <c r="C17" s="122">
        <v>282.79912036070124</v>
      </c>
      <c r="D17" s="122">
        <v>8.730870507103047</v>
      </c>
      <c r="E17" s="122">
        <v>291.52999086780432</v>
      </c>
      <c r="F17" s="122">
        <v>258.02531076183146</v>
      </c>
      <c r="G17" s="122">
        <v>7.6425352283245243</v>
      </c>
      <c r="H17" s="122">
        <v>265.66784599015597</v>
      </c>
      <c r="I17" s="121">
        <v>270.75055164420473</v>
      </c>
      <c r="J17" s="121">
        <v>8.2015662698754941</v>
      </c>
      <c r="K17" s="121">
        <v>278.95211791408025</v>
      </c>
    </row>
    <row r="18" spans="2:11" s="107" customFormat="1" ht="14.25" customHeight="1">
      <c r="B18" s="117" t="s">
        <v>3098</v>
      </c>
      <c r="C18" s="122">
        <v>43.727393790197567</v>
      </c>
      <c r="D18" s="122">
        <v>2.5457585394235496</v>
      </c>
      <c r="E18" s="122">
        <v>46.273152329621119</v>
      </c>
      <c r="F18" s="122">
        <v>32.847183799933603</v>
      </c>
      <c r="G18" s="122">
        <v>2.0759101471727344</v>
      </c>
      <c r="H18" s="122">
        <v>34.923093947106338</v>
      </c>
      <c r="I18" s="121">
        <v>38.429374439616524</v>
      </c>
      <c r="J18" s="121">
        <v>2.3169701358714394</v>
      </c>
      <c r="K18" s="121">
        <v>40.746344575487967</v>
      </c>
    </row>
    <row r="19" spans="2:11" s="107" customFormat="1" ht="14.25" customHeight="1">
      <c r="B19" s="117" t="s">
        <v>3097</v>
      </c>
      <c r="C19" s="122">
        <v>41.403270466537798</v>
      </c>
      <c r="D19" s="122">
        <v>2.6296083450882053</v>
      </c>
      <c r="E19" s="122">
        <v>44.032878811626006</v>
      </c>
      <c r="F19" s="122">
        <v>34.445844119289212</v>
      </c>
      <c r="G19" s="122">
        <v>2.2287130220518003</v>
      </c>
      <c r="H19" s="122">
        <v>36.674557141341012</v>
      </c>
      <c r="I19" s="121">
        <v>38.02566704524326</v>
      </c>
      <c r="J19" s="121">
        <v>2.434986749819112</v>
      </c>
      <c r="K19" s="121">
        <v>40.460653795062377</v>
      </c>
    </row>
    <row r="20" spans="2:11" s="107" customFormat="1" ht="14.25" customHeight="1">
      <c r="B20" s="117" t="s">
        <v>3096</v>
      </c>
      <c r="C20" s="122">
        <v>47.071474722464451</v>
      </c>
      <c r="D20" s="122">
        <v>2.7109699398616502</v>
      </c>
      <c r="E20" s="122">
        <v>49.7824446623261</v>
      </c>
      <c r="F20" s="122">
        <v>46.919433567817848</v>
      </c>
      <c r="G20" s="122">
        <v>3.1141216969790606</v>
      </c>
      <c r="H20" s="122">
        <v>50.03355526479691</v>
      </c>
      <c r="I20" s="121">
        <v>46.997974064288449</v>
      </c>
      <c r="J20" s="121">
        <v>2.9058640102323756</v>
      </c>
      <c r="K20" s="121">
        <v>49.903838074520827</v>
      </c>
    </row>
    <row r="21" spans="2:11" s="107" customFormat="1" ht="14.25" customHeight="1">
      <c r="B21" s="117" t="s">
        <v>3095</v>
      </c>
      <c r="C21" s="122">
        <v>44.94543116332418</v>
      </c>
      <c r="D21" s="122">
        <v>2.6241701713530987</v>
      </c>
      <c r="E21" s="122">
        <v>47.56960133467728</v>
      </c>
      <c r="F21" s="122">
        <v>74.216869658410758</v>
      </c>
      <c r="G21" s="122">
        <v>3.7828215398308855</v>
      </c>
      <c r="H21" s="122">
        <v>77.999691198241649</v>
      </c>
      <c r="I21" s="121">
        <v>59.257417168841897</v>
      </c>
      <c r="J21" s="121">
        <v>3.1906815224679934</v>
      </c>
      <c r="K21" s="121">
        <v>62.448098691309887</v>
      </c>
    </row>
    <row r="22" spans="2:11" s="107" customFormat="1" ht="14.25" customHeight="1">
      <c r="B22" s="117" t="s">
        <v>3094</v>
      </c>
      <c r="C22" s="122">
        <v>40.375322101866431</v>
      </c>
      <c r="D22" s="122">
        <v>3.3639574864697637</v>
      </c>
      <c r="E22" s="122">
        <v>43.739279588336196</v>
      </c>
      <c r="F22" s="122">
        <v>120.56438418809653</v>
      </c>
      <c r="G22" s="122">
        <v>5.0580114091075741</v>
      </c>
      <c r="H22" s="122">
        <v>125.6223955972041</v>
      </c>
      <c r="I22" s="121">
        <v>80.336181339892462</v>
      </c>
      <c r="J22" s="121">
        <v>4.2081605309119059</v>
      </c>
      <c r="K22" s="121">
        <v>84.544341870804359</v>
      </c>
    </row>
    <row r="23" spans="2:11" s="107" customFormat="1" ht="14.25" customHeight="1">
      <c r="B23" s="117" t="s">
        <v>3093</v>
      </c>
      <c r="C23" s="122">
        <v>38.456012184335975</v>
      </c>
      <c r="D23" s="122">
        <v>2.7906471810951214</v>
      </c>
      <c r="E23" s="122">
        <v>41.2466593654311</v>
      </c>
      <c r="F23" s="122">
        <v>148.04646319615566</v>
      </c>
      <c r="G23" s="122">
        <v>6.0601356901246302</v>
      </c>
      <c r="H23" s="122">
        <v>154.1065988862803</v>
      </c>
      <c r="I23" s="121">
        <v>92.903057888284977</v>
      </c>
      <c r="J23" s="121">
        <v>4.4150039442629847</v>
      </c>
      <c r="K23" s="121">
        <v>97.318061832547968</v>
      </c>
    </row>
    <row r="24" spans="2:11" s="107" customFormat="1" ht="14.25" customHeight="1">
      <c r="B24" s="117" t="s">
        <v>3092</v>
      </c>
      <c r="C24" s="122">
        <v>43.721769181798891</v>
      </c>
      <c r="D24" s="122">
        <v>3.1274946696173238</v>
      </c>
      <c r="E24" s="122">
        <v>46.849263851416211</v>
      </c>
      <c r="F24" s="122">
        <v>117.27782425473762</v>
      </c>
      <c r="G24" s="122">
        <v>5.0143154809845729</v>
      </c>
      <c r="H24" s="122">
        <v>122.29213973572219</v>
      </c>
      <c r="I24" s="121">
        <v>79.984168905989435</v>
      </c>
      <c r="J24" s="121">
        <v>4.0576784648449804</v>
      </c>
      <c r="K24" s="121">
        <v>84.041847370834418</v>
      </c>
    </row>
    <row r="25" spans="2:11" s="107" customFormat="1" ht="14.25" customHeight="1">
      <c r="B25" s="117" t="s">
        <v>3091</v>
      </c>
      <c r="C25" s="122">
        <v>52.167136262813983</v>
      </c>
      <c r="D25" s="122">
        <v>3.5321623403872668</v>
      </c>
      <c r="E25" s="122">
        <v>55.69929860320125</v>
      </c>
      <c r="F25" s="122">
        <v>74.71452442223115</v>
      </c>
      <c r="G25" s="122">
        <v>3.7137856317650151</v>
      </c>
      <c r="H25" s="122">
        <v>78.428310053996157</v>
      </c>
      <c r="I25" s="121">
        <v>63.253074463637283</v>
      </c>
      <c r="J25" s="121">
        <v>3.6214615784989279</v>
      </c>
      <c r="K25" s="121">
        <v>66.874536042136214</v>
      </c>
    </row>
    <row r="26" spans="2:11" s="107" customFormat="1" ht="14.25" customHeight="1">
      <c r="B26" s="117" t="s">
        <v>3090</v>
      </c>
      <c r="C26" s="122">
        <v>65.862822924566402</v>
      </c>
      <c r="D26" s="122">
        <v>4.1612086710724592</v>
      </c>
      <c r="E26" s="122">
        <v>70.02403159563886</v>
      </c>
      <c r="F26" s="122">
        <v>67.68506521119221</v>
      </c>
      <c r="G26" s="122">
        <v>3.4819324725222498</v>
      </c>
      <c r="H26" s="122">
        <v>71.166997683714456</v>
      </c>
      <c r="I26" s="121">
        <v>66.76676055638967</v>
      </c>
      <c r="J26" s="121">
        <v>3.8242483652020698</v>
      </c>
      <c r="K26" s="121">
        <v>70.591008921591737</v>
      </c>
    </row>
    <row r="27" spans="2:11" s="107" customFormat="1" ht="14.25" customHeight="1">
      <c r="B27" s="117" t="s">
        <v>3089</v>
      </c>
      <c r="C27" s="122">
        <v>89.802991936497676</v>
      </c>
      <c r="D27" s="122">
        <v>5.025471568222498</v>
      </c>
      <c r="E27" s="122">
        <v>94.828463504720176</v>
      </c>
      <c r="F27" s="122">
        <v>77.524791097788821</v>
      </c>
      <c r="G27" s="122">
        <v>4.1032529791845702</v>
      </c>
      <c r="H27" s="122">
        <v>81.628044076973396</v>
      </c>
      <c r="I27" s="121">
        <v>83.601586259919685</v>
      </c>
      <c r="J27" s="121">
        <v>4.5596825109955308</v>
      </c>
      <c r="K27" s="121">
        <v>88.161268770915214</v>
      </c>
    </row>
    <row r="28" spans="2:11" s="107" customFormat="1" ht="14.25" customHeight="1">
      <c r="B28" s="117" t="s">
        <v>3088</v>
      </c>
      <c r="C28" s="122">
        <v>118.80054023558374</v>
      </c>
      <c r="D28" s="122">
        <v>6.2161284256235785</v>
      </c>
      <c r="E28" s="122">
        <v>125.01666866120732</v>
      </c>
      <c r="F28" s="122">
        <v>87.439781668905709</v>
      </c>
      <c r="G28" s="122">
        <v>4.6222956642801609</v>
      </c>
      <c r="H28" s="122">
        <v>92.062077333185869</v>
      </c>
      <c r="I28" s="121">
        <v>102.7291761128744</v>
      </c>
      <c r="J28" s="121">
        <v>5.3993412103592675</v>
      </c>
      <c r="K28" s="121">
        <v>108.12851732323367</v>
      </c>
    </row>
    <row r="29" spans="2:11" s="107" customFormat="1" ht="14.25" customHeight="1">
      <c r="B29" s="117" t="s">
        <v>3087</v>
      </c>
      <c r="C29" s="122">
        <v>154.33782755618921</v>
      </c>
      <c r="D29" s="122">
        <v>6.9949482833074006</v>
      </c>
      <c r="E29" s="122">
        <v>161.33277583949661</v>
      </c>
      <c r="F29" s="122">
        <v>103.50244746648104</v>
      </c>
      <c r="G29" s="122">
        <v>5.6357186419354939</v>
      </c>
      <c r="H29" s="122">
        <v>109.13816610841654</v>
      </c>
      <c r="I29" s="121">
        <v>128.02105252717934</v>
      </c>
      <c r="J29" s="121">
        <v>6.291293847722919</v>
      </c>
      <c r="K29" s="121">
        <v>134.31234637490226</v>
      </c>
    </row>
    <row r="30" spans="2:11" s="107" customFormat="1" ht="14.25" customHeight="1">
      <c r="B30" s="117" t="s">
        <v>3086</v>
      </c>
      <c r="C30" s="122">
        <v>224.47776725430975</v>
      </c>
      <c r="D30" s="122">
        <v>9.4386023389198037</v>
      </c>
      <c r="E30" s="122">
        <v>233.91636959322958</v>
      </c>
      <c r="F30" s="122">
        <v>147.71098312280918</v>
      </c>
      <c r="G30" s="122">
        <v>7.6306641814726595</v>
      </c>
      <c r="H30" s="122">
        <v>155.34164730428185</v>
      </c>
      <c r="I30" s="121">
        <v>184.01747127851002</v>
      </c>
      <c r="J30" s="121">
        <v>8.4857199981544422</v>
      </c>
      <c r="K30" s="121">
        <v>192.50319127666447</v>
      </c>
    </row>
    <row r="31" spans="2:11" s="107" customFormat="1" ht="14.25" customHeight="1">
      <c r="B31" s="117" t="s">
        <v>3085</v>
      </c>
      <c r="C31" s="122">
        <v>274.44918177209297</v>
      </c>
      <c r="D31" s="122">
        <v>10.023187972174433</v>
      </c>
      <c r="E31" s="122">
        <v>284.47236974426744</v>
      </c>
      <c r="F31" s="122">
        <v>178.49040063119136</v>
      </c>
      <c r="G31" s="122">
        <v>8.0967826773034108</v>
      </c>
      <c r="H31" s="122">
        <v>186.58718330849479</v>
      </c>
      <c r="I31" s="121">
        <v>222.40627442627377</v>
      </c>
      <c r="J31" s="121">
        <v>8.9784088380558256</v>
      </c>
      <c r="K31" s="121">
        <v>231.3846832643296</v>
      </c>
    </row>
    <row r="32" spans="2:11" s="107" customFormat="1" ht="14.25" customHeight="1">
      <c r="B32" s="117" t="s">
        <v>3084</v>
      </c>
      <c r="C32" s="122">
        <v>366.8385427843931</v>
      </c>
      <c r="D32" s="122">
        <v>11.542186983429131</v>
      </c>
      <c r="E32" s="122">
        <v>378.38072976782223</v>
      </c>
      <c r="F32" s="122">
        <v>236.89794457510993</v>
      </c>
      <c r="G32" s="122">
        <v>9.4718273852132118</v>
      </c>
      <c r="H32" s="122">
        <v>246.36977196032313</v>
      </c>
      <c r="I32" s="121">
        <v>291.92816630517285</v>
      </c>
      <c r="J32" s="121">
        <v>10.348630703967261</v>
      </c>
      <c r="K32" s="121">
        <v>302.27679700914013</v>
      </c>
    </row>
    <row r="33" spans="2:11" s="107" customFormat="1" ht="14.25" customHeight="1">
      <c r="B33" s="117" t="s">
        <v>3083</v>
      </c>
      <c r="C33" s="122">
        <v>430.57862249655847</v>
      </c>
      <c r="D33" s="122">
        <v>11.519161596873751</v>
      </c>
      <c r="E33" s="122">
        <v>442.09778409343221</v>
      </c>
      <c r="F33" s="122">
        <v>285.94098763248127</v>
      </c>
      <c r="G33" s="122">
        <v>9.7452093424975423</v>
      </c>
      <c r="H33" s="122">
        <v>295.68619697497877</v>
      </c>
      <c r="I33" s="121">
        <v>339.3724244730833</v>
      </c>
      <c r="J33" s="121">
        <v>10.400535447124597</v>
      </c>
      <c r="K33" s="121">
        <v>349.77295992020788</v>
      </c>
    </row>
    <row r="34" spans="2:11" s="107" customFormat="1" ht="14.25" customHeight="1">
      <c r="B34" s="117" t="s">
        <v>3082</v>
      </c>
      <c r="C34" s="122">
        <v>498.56722720760126</v>
      </c>
      <c r="D34" s="122">
        <v>13.91297790513536</v>
      </c>
      <c r="E34" s="122">
        <v>512.4802051127366</v>
      </c>
      <c r="F34" s="122">
        <v>339.93307306190741</v>
      </c>
      <c r="G34" s="122">
        <v>10.556927734841846</v>
      </c>
      <c r="H34" s="122">
        <v>350.49000079674926</v>
      </c>
      <c r="I34" s="121">
        <v>387.05937699519473</v>
      </c>
      <c r="J34" s="121">
        <v>11.553927663339943</v>
      </c>
      <c r="K34" s="121">
        <v>398.61330465853467</v>
      </c>
    </row>
    <row r="35" spans="2:11" s="107" customFormat="1" ht="14.25" customHeight="1">
      <c r="B35" s="117" t="s">
        <v>3081</v>
      </c>
      <c r="C35" s="122">
        <v>556.62288062033451</v>
      </c>
      <c r="D35" s="122">
        <v>14.64035646085296</v>
      </c>
      <c r="E35" s="122">
        <v>571.26323708118741</v>
      </c>
      <c r="F35" s="122">
        <v>366.5903391124196</v>
      </c>
      <c r="G35" s="122">
        <v>10.140660778541053</v>
      </c>
      <c r="H35" s="122">
        <v>376.73099989096062</v>
      </c>
      <c r="I35" s="121">
        <v>406.8951127911829</v>
      </c>
      <c r="J35" s="121">
        <v>11.095019514470163</v>
      </c>
      <c r="K35" s="121">
        <v>417.99013230565305</v>
      </c>
    </row>
    <row r="36" spans="2:11" s="107" customFormat="1" ht="17.25" customHeight="1">
      <c r="B36" s="111" t="s">
        <v>839</v>
      </c>
      <c r="C36" s="121">
        <v>122.4178515862959</v>
      </c>
      <c r="D36" s="121">
        <v>5.3552211814598554</v>
      </c>
      <c r="E36" s="121">
        <v>127.77307276775575</v>
      </c>
      <c r="F36" s="121">
        <v>126.90083291429414</v>
      </c>
      <c r="G36" s="121">
        <v>5.4577641565267196</v>
      </c>
      <c r="H36" s="121">
        <v>132.35859707082085</v>
      </c>
      <c r="I36" s="121">
        <v>124.72364617680522</v>
      </c>
      <c r="J36" s="121">
        <v>5.4079635463961564</v>
      </c>
      <c r="K36" s="121">
        <v>130.13160972320136</v>
      </c>
    </row>
  </sheetData>
  <mergeCells count="7">
    <mergeCell ref="G5:K6"/>
    <mergeCell ref="B6:B7"/>
    <mergeCell ref="B13:C13"/>
    <mergeCell ref="B15:B16"/>
    <mergeCell ref="C15:E15"/>
    <mergeCell ref="F15:H15"/>
    <mergeCell ref="I15:K1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2"/>
  <sheetViews>
    <sheetView workbookViewId="0"/>
  </sheetViews>
  <sheetFormatPr defaultColWidth="8.85546875" defaultRowHeight="12.75"/>
  <cols>
    <col min="1" max="1" width="1" style="106" customWidth="1"/>
    <col min="2" max="2" width="40.85546875" style="106" bestFit="1" customWidth="1"/>
    <col min="3" max="11" width="10.5703125" style="106" customWidth="1"/>
    <col min="12" max="12" width="22.7109375" style="106" customWidth="1"/>
    <col min="13" max="16384" width="8.85546875" style="106"/>
  </cols>
  <sheetData>
    <row r="1" spans="2:11" s="107" customFormat="1" ht="11.25" customHeight="1" thickBot="1"/>
    <row r="2" spans="2:11" s="107" customFormat="1" ht="15.75" customHeight="1">
      <c r="F2" s="180" t="s">
        <v>0</v>
      </c>
      <c r="G2" s="181"/>
      <c r="K2" s="120" t="s">
        <v>3112</v>
      </c>
    </row>
    <row r="3" spans="2:11" s="107" customFormat="1" ht="3" customHeight="1" thickBot="1">
      <c r="F3" s="182"/>
      <c r="G3" s="183"/>
    </row>
    <row r="4" spans="2:11" s="107" customFormat="1" ht="37.5" customHeight="1"/>
    <row r="5" spans="2:11" s="107" customFormat="1" ht="15" customHeight="1" thickBot="1">
      <c r="E5" s="295" t="s">
        <v>3111</v>
      </c>
      <c r="F5" s="295"/>
      <c r="G5" s="295"/>
    </row>
    <row r="6" spans="2:11" s="107" customFormat="1" ht="3" customHeight="1" thickBot="1">
      <c r="E6" s="295"/>
      <c r="F6" s="295"/>
      <c r="G6" s="295"/>
    </row>
    <row r="7" spans="2:11" s="107" customFormat="1" ht="12" customHeight="1"/>
    <row r="8" spans="2:11" s="107" customFormat="1" ht="8.25" customHeight="1"/>
    <row r="9" spans="2:11" s="107" customFormat="1" ht="15" customHeight="1">
      <c r="B9" s="120" t="s">
        <v>3104</v>
      </c>
    </row>
    <row r="10" spans="2:11" s="107" customFormat="1" ht="10.5" customHeight="1"/>
    <row r="11" spans="2:11" s="107" customFormat="1" ht="15" customHeight="1">
      <c r="B11" s="120" t="s">
        <v>1015</v>
      </c>
    </row>
    <row r="12" spans="2:11" s="107" customFormat="1" ht="9.75" customHeight="1"/>
    <row r="13" spans="2:11" s="107" customFormat="1" ht="15" customHeight="1">
      <c r="B13" s="120" t="s">
        <v>3103</v>
      </c>
    </row>
    <row r="14" spans="2:11" s="107" customFormat="1" ht="12.75" customHeight="1"/>
    <row r="15" spans="2:11" s="107" customFormat="1" ht="18.75" customHeight="1">
      <c r="B15" s="283" t="s">
        <v>3011</v>
      </c>
      <c r="C15" s="293" t="s">
        <v>898</v>
      </c>
      <c r="D15" s="293"/>
      <c r="E15" s="293"/>
      <c r="F15" s="293" t="s">
        <v>3110</v>
      </c>
      <c r="G15" s="293"/>
      <c r="H15" s="293"/>
      <c r="I15" s="293" t="s">
        <v>3109</v>
      </c>
      <c r="J15" s="293"/>
      <c r="K15" s="293"/>
    </row>
    <row r="16" spans="2:11" s="107" customFormat="1" ht="18.75" customHeight="1">
      <c r="B16" s="283"/>
      <c r="C16" s="116" t="s">
        <v>3108</v>
      </c>
      <c r="D16" s="116" t="s">
        <v>3107</v>
      </c>
      <c r="E16" s="116" t="s">
        <v>839</v>
      </c>
      <c r="F16" s="116" t="s">
        <v>3108</v>
      </c>
      <c r="G16" s="116" t="s">
        <v>3107</v>
      </c>
      <c r="H16" s="116" t="s">
        <v>839</v>
      </c>
      <c r="I16" s="116" t="s">
        <v>3108</v>
      </c>
      <c r="J16" s="116" t="s">
        <v>3107</v>
      </c>
      <c r="K16" s="116" t="s">
        <v>839</v>
      </c>
    </row>
    <row r="17" spans="2:11" s="107" customFormat="1" ht="13.5" customHeight="1">
      <c r="B17" s="129" t="s">
        <v>3063</v>
      </c>
      <c r="C17" s="112">
        <v>114023</v>
      </c>
      <c r="D17" s="112">
        <v>18367</v>
      </c>
      <c r="E17" s="112">
        <v>132390</v>
      </c>
      <c r="F17" s="114">
        <v>104.90758034391705</v>
      </c>
      <c r="G17" s="114">
        <v>16.89867419886097</v>
      </c>
      <c r="H17" s="114">
        <v>121.80625454277802</v>
      </c>
      <c r="I17" s="114">
        <v>109.71996977960619</v>
      </c>
      <c r="J17" s="114">
        <v>17.206416310742807</v>
      </c>
      <c r="K17" s="114">
        <v>126.92638609034901</v>
      </c>
    </row>
    <row r="18" spans="2:11" s="107" customFormat="1" ht="13.5" customHeight="1">
      <c r="B18" s="129" t="s">
        <v>3062</v>
      </c>
      <c r="C18" s="112">
        <v>150892</v>
      </c>
      <c r="D18" s="112">
        <v>12091</v>
      </c>
      <c r="E18" s="112">
        <v>162983</v>
      </c>
      <c r="F18" s="114">
        <v>132.7191631476779</v>
      </c>
      <c r="G18" s="114">
        <v>10.634807687740725</v>
      </c>
      <c r="H18" s="114">
        <v>143.35397083541864</v>
      </c>
      <c r="I18" s="114">
        <v>136.9004477057868</v>
      </c>
      <c r="J18" s="114">
        <v>10.832017840660438</v>
      </c>
      <c r="K18" s="114">
        <v>147.7324655464472</v>
      </c>
    </row>
    <row r="19" spans="2:11" s="107" customFormat="1" ht="13.5" customHeight="1">
      <c r="B19" s="129" t="s">
        <v>3061</v>
      </c>
      <c r="C19" s="112">
        <v>46937</v>
      </c>
      <c r="D19" s="112">
        <v>23337</v>
      </c>
      <c r="E19" s="112">
        <v>70274</v>
      </c>
      <c r="F19" s="114">
        <v>79.988752460399283</v>
      </c>
      <c r="G19" s="114">
        <v>39.770277524518782</v>
      </c>
      <c r="H19" s="114">
        <v>119.75902998491807</v>
      </c>
      <c r="I19" s="114">
        <v>80.482110373583538</v>
      </c>
      <c r="J19" s="114">
        <v>39.95173984507332</v>
      </c>
      <c r="K19" s="114">
        <v>120.43385021865686</v>
      </c>
    </row>
    <row r="20" spans="2:11" s="107" customFormat="1" ht="13.5" customHeight="1">
      <c r="B20" s="129" t="s">
        <v>3060</v>
      </c>
      <c r="C20" s="112">
        <v>36918</v>
      </c>
      <c r="D20" s="112">
        <v>12932</v>
      </c>
      <c r="E20" s="112">
        <v>49850</v>
      </c>
      <c r="F20" s="114">
        <v>103.24374057905762</v>
      </c>
      <c r="G20" s="114">
        <v>36.165232492777861</v>
      </c>
      <c r="H20" s="114">
        <v>139.40897307183548</v>
      </c>
      <c r="I20" s="114">
        <v>99.945772487015262</v>
      </c>
      <c r="J20" s="114">
        <v>35.983596953103273</v>
      </c>
      <c r="K20" s="114">
        <v>135.92936944011853</v>
      </c>
    </row>
    <row r="21" spans="2:11" s="107" customFormat="1" ht="13.5" customHeight="1">
      <c r="B21" s="129" t="s">
        <v>3059</v>
      </c>
      <c r="C21" s="112">
        <v>28537</v>
      </c>
      <c r="D21" s="112">
        <v>13445</v>
      </c>
      <c r="E21" s="112">
        <v>41982</v>
      </c>
      <c r="F21" s="114">
        <v>84.899457645473291</v>
      </c>
      <c r="G21" s="114">
        <v>39.999761994722235</v>
      </c>
      <c r="H21" s="114">
        <v>124.89921964019553</v>
      </c>
      <c r="I21" s="114">
        <v>85.317972767460802</v>
      </c>
      <c r="J21" s="114">
        <v>40.096011921570032</v>
      </c>
      <c r="K21" s="114">
        <v>125.41398468903084</v>
      </c>
    </row>
    <row r="22" spans="2:11" s="107" customFormat="1" ht="13.5" customHeight="1">
      <c r="B22" s="129" t="s">
        <v>3058</v>
      </c>
      <c r="C22" s="112">
        <v>18407</v>
      </c>
      <c r="D22" s="112">
        <v>12906</v>
      </c>
      <c r="E22" s="112">
        <v>31313</v>
      </c>
      <c r="F22" s="114">
        <v>79.692607425046006</v>
      </c>
      <c r="G22" s="114">
        <v>55.876177075441063</v>
      </c>
      <c r="H22" s="114">
        <v>135.56878450048706</v>
      </c>
      <c r="I22" s="114">
        <v>82.069962304429268</v>
      </c>
      <c r="J22" s="114">
        <v>56.715134380007349</v>
      </c>
      <c r="K22" s="114">
        <v>138.78509668443661</v>
      </c>
    </row>
    <row r="23" spans="2:11" s="107" customFormat="1" ht="13.5" customHeight="1">
      <c r="B23" s="129" t="s">
        <v>3057</v>
      </c>
      <c r="C23" s="112">
        <v>36016</v>
      </c>
      <c r="D23" s="112">
        <v>16057</v>
      </c>
      <c r="E23" s="112">
        <v>52073</v>
      </c>
      <c r="F23" s="114">
        <v>88.23406918887666</v>
      </c>
      <c r="G23" s="114">
        <v>39.337362532368743</v>
      </c>
      <c r="H23" s="114">
        <v>127.5714317212454</v>
      </c>
      <c r="I23" s="114">
        <v>85.117992254336244</v>
      </c>
      <c r="J23" s="114">
        <v>38.772040714382584</v>
      </c>
      <c r="K23" s="114">
        <v>123.89003296871886</v>
      </c>
    </row>
    <row r="24" spans="2:11" s="107" customFormat="1" ht="13.5" customHeight="1">
      <c r="B24" s="129" t="s">
        <v>3056</v>
      </c>
      <c r="C24" s="112">
        <v>170474</v>
      </c>
      <c r="D24" s="112">
        <v>35776</v>
      </c>
      <c r="E24" s="112">
        <v>206250</v>
      </c>
      <c r="F24" s="114">
        <v>113.81915150738234</v>
      </c>
      <c r="G24" s="114">
        <v>23.886305033777063</v>
      </c>
      <c r="H24" s="114">
        <v>137.70545654115941</v>
      </c>
      <c r="I24" s="114">
        <v>107.48589133405896</v>
      </c>
      <c r="J24" s="114">
        <v>22.321587745372845</v>
      </c>
      <c r="K24" s="114">
        <v>129.8074790794318</v>
      </c>
    </row>
    <row r="25" spans="2:11" s="107" customFormat="1" ht="13.5" customHeight="1">
      <c r="B25" s="129" t="s">
        <v>3055</v>
      </c>
      <c r="C25" s="112">
        <v>53987</v>
      </c>
      <c r="D25" s="112">
        <v>57793</v>
      </c>
      <c r="E25" s="112">
        <v>111780</v>
      </c>
      <c r="F25" s="114">
        <v>58.300603340565068</v>
      </c>
      <c r="G25" s="114">
        <v>62.410705704359884</v>
      </c>
      <c r="H25" s="114">
        <v>120.71130904492495</v>
      </c>
      <c r="I25" s="114">
        <v>60.331618023877986</v>
      </c>
      <c r="J25" s="114">
        <v>63.405608300838772</v>
      </c>
      <c r="K25" s="114">
        <v>123.73722632471676</v>
      </c>
    </row>
    <row r="26" spans="2:11" s="107" customFormat="1" ht="13.5" customHeight="1">
      <c r="B26" s="129" t="s">
        <v>3054</v>
      </c>
      <c r="C26" s="112">
        <v>31037</v>
      </c>
      <c r="D26" s="112">
        <v>45593</v>
      </c>
      <c r="E26" s="112">
        <v>76630</v>
      </c>
      <c r="F26" s="114">
        <v>51.355662409779697</v>
      </c>
      <c r="G26" s="114">
        <v>75.440883985213958</v>
      </c>
      <c r="H26" s="114">
        <v>126.79654639499367</v>
      </c>
      <c r="I26" s="114">
        <v>55.159694708700506</v>
      </c>
      <c r="J26" s="114">
        <v>77.451761381919198</v>
      </c>
      <c r="K26" s="114">
        <v>132.61145609061973</v>
      </c>
    </row>
    <row r="27" spans="2:11" s="107" customFormat="1" ht="13.5" customHeight="1">
      <c r="B27" s="129" t="s">
        <v>3053</v>
      </c>
      <c r="C27" s="112">
        <v>65693</v>
      </c>
      <c r="D27" s="112">
        <v>34144</v>
      </c>
      <c r="E27" s="112">
        <v>99837</v>
      </c>
      <c r="F27" s="114">
        <v>78.172635948012626</v>
      </c>
      <c r="G27" s="114">
        <v>40.630302799521154</v>
      </c>
      <c r="H27" s="114">
        <v>118.80293874753379</v>
      </c>
      <c r="I27" s="114">
        <v>79.83269327040118</v>
      </c>
      <c r="J27" s="114">
        <v>41.089672112365818</v>
      </c>
      <c r="K27" s="114">
        <v>120.92236538276703</v>
      </c>
    </row>
    <row r="28" spans="2:11" s="107" customFormat="1" ht="13.5" customHeight="1">
      <c r="B28" s="129" t="s">
        <v>3052</v>
      </c>
      <c r="C28" s="112">
        <v>67841</v>
      </c>
      <c r="D28" s="112">
        <v>13794</v>
      </c>
      <c r="E28" s="112">
        <v>81635</v>
      </c>
      <c r="F28" s="114">
        <v>126.64794853509463</v>
      </c>
      <c r="G28" s="114">
        <v>25.751121034375899</v>
      </c>
      <c r="H28" s="114">
        <v>152.39906956947053</v>
      </c>
      <c r="I28" s="114">
        <v>121.11598709469364</v>
      </c>
      <c r="J28" s="114">
        <v>25.345649873988094</v>
      </c>
      <c r="K28" s="114">
        <v>146.46163696868172</v>
      </c>
    </row>
    <row r="29" spans="2:11" s="107" customFormat="1" ht="13.5" customHeight="1">
      <c r="B29" s="129" t="s">
        <v>3051</v>
      </c>
      <c r="C29" s="112">
        <v>17930</v>
      </c>
      <c r="D29" s="112">
        <v>5783</v>
      </c>
      <c r="E29" s="112">
        <v>23713</v>
      </c>
      <c r="F29" s="114">
        <v>99.189006782248867</v>
      </c>
      <c r="G29" s="114">
        <v>31.991635595189361</v>
      </c>
      <c r="H29" s="114">
        <v>131.18064237743823</v>
      </c>
      <c r="I29" s="114">
        <v>99.626045050333417</v>
      </c>
      <c r="J29" s="114">
        <v>32.300749609513417</v>
      </c>
      <c r="K29" s="114">
        <v>131.92679465984688</v>
      </c>
    </row>
    <row r="30" spans="2:11" s="107" customFormat="1" ht="13.5" customHeight="1">
      <c r="B30" s="129" t="s">
        <v>3050</v>
      </c>
      <c r="C30" s="112">
        <v>85905</v>
      </c>
      <c r="D30" s="112">
        <v>21471</v>
      </c>
      <c r="E30" s="112">
        <v>107376</v>
      </c>
      <c r="F30" s="114">
        <v>98.590433956287612</v>
      </c>
      <c r="G30" s="114">
        <v>24.641583231190868</v>
      </c>
      <c r="H30" s="114">
        <v>123.23201718747848</v>
      </c>
      <c r="I30" s="114">
        <v>98.011139333473949</v>
      </c>
      <c r="J30" s="114">
        <v>24.570794556075178</v>
      </c>
      <c r="K30" s="114">
        <v>122.58193388954915</v>
      </c>
    </row>
    <row r="31" spans="2:11" s="107" customFormat="1" ht="13.5" customHeight="1">
      <c r="B31" s="129" t="s">
        <v>3049</v>
      </c>
      <c r="C31" s="112">
        <v>8992</v>
      </c>
      <c r="D31" s="112">
        <v>5303</v>
      </c>
      <c r="E31" s="112">
        <v>14295</v>
      </c>
      <c r="F31" s="114">
        <v>88.899434492031475</v>
      </c>
      <c r="G31" s="114">
        <v>52.428125123581289</v>
      </c>
      <c r="H31" s="114">
        <v>141.32755961561276</v>
      </c>
      <c r="I31" s="114">
        <v>90.630586227162823</v>
      </c>
      <c r="J31" s="114">
        <v>52.725878232932203</v>
      </c>
      <c r="K31" s="114">
        <v>143.35646446009505</v>
      </c>
    </row>
    <row r="32" spans="2:11" s="107" customFormat="1" ht="17.25" customHeight="1">
      <c r="B32" s="111" t="s">
        <v>839</v>
      </c>
      <c r="C32" s="108">
        <v>933589</v>
      </c>
      <c r="D32" s="108">
        <v>328792</v>
      </c>
      <c r="E32" s="108">
        <v>1262381</v>
      </c>
      <c r="F32" s="110">
        <v>96.237567750303867</v>
      </c>
      <c r="G32" s="110">
        <v>33.893011138475181</v>
      </c>
      <c r="H32" s="110">
        <v>130.13057888877904</v>
      </c>
      <c r="I32" s="110">
        <v>96.237567750303867</v>
      </c>
      <c r="J32" s="110">
        <v>33.893011138475181</v>
      </c>
      <c r="K32" s="110">
        <v>130.13057888877904</v>
      </c>
    </row>
  </sheetData>
  <mergeCells count="5">
    <mergeCell ref="I15:K15"/>
    <mergeCell ref="E5:G6"/>
    <mergeCell ref="B15:B16"/>
    <mergeCell ref="C15:E15"/>
    <mergeCell ref="F15:H1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55"/>
  <sheetViews>
    <sheetView workbookViewId="0"/>
  </sheetViews>
  <sheetFormatPr defaultColWidth="8.85546875" defaultRowHeight="12.75"/>
  <cols>
    <col min="1" max="1" width="1.42578125" style="106" customWidth="1"/>
    <col min="2" max="2" width="85.5703125" style="106" bestFit="1" customWidth="1"/>
    <col min="3" max="8" width="9.28515625" style="106" customWidth="1"/>
    <col min="9" max="9" width="10.28515625" style="106" customWidth="1"/>
    <col min="10" max="16384" width="8.85546875" style="106"/>
  </cols>
  <sheetData>
    <row r="1" spans="2:8" s="107" customFormat="1" ht="11.25" customHeight="1" thickBot="1"/>
    <row r="2" spans="2:8" s="107" customFormat="1" ht="15.75" customHeight="1" thickBot="1">
      <c r="B2" s="280" t="s">
        <v>0</v>
      </c>
      <c r="C2" s="280"/>
      <c r="F2" s="286" t="s">
        <v>3595</v>
      </c>
      <c r="G2" s="286"/>
      <c r="H2" s="286"/>
    </row>
    <row r="3" spans="2:8" s="107" customFormat="1" ht="3" customHeight="1" thickBot="1">
      <c r="B3" s="280"/>
      <c r="C3" s="280"/>
    </row>
    <row r="4" spans="2:8" s="107" customFormat="1" ht="34.5" customHeight="1"/>
    <row r="5" spans="2:8" s="107" customFormat="1" ht="18" customHeight="1" thickBot="1">
      <c r="B5" s="281" t="s">
        <v>3594</v>
      </c>
      <c r="C5" s="281"/>
      <c r="D5" s="281"/>
    </row>
    <row r="6" spans="2:8" s="107" customFormat="1" ht="15" customHeight="1">
      <c r="B6" s="120" t="s">
        <v>213</v>
      </c>
    </row>
    <row r="7" spans="2:8" s="107" customFormat="1" ht="8.25" customHeight="1"/>
    <row r="8" spans="2:8" s="107" customFormat="1" ht="15" customHeight="1">
      <c r="B8" s="120" t="s">
        <v>3104</v>
      </c>
    </row>
    <row r="9" spans="2:8" s="107" customFormat="1" ht="10.5" customHeight="1"/>
    <row r="10" spans="2:8" s="107" customFormat="1" ht="15" customHeight="1">
      <c r="B10" s="120" t="s">
        <v>1015</v>
      </c>
    </row>
    <row r="11" spans="2:8" s="107" customFormat="1" ht="9.75" customHeight="1"/>
    <row r="12" spans="2:8" s="107" customFormat="1" ht="15" customHeight="1">
      <c r="B12" s="120" t="s">
        <v>3103</v>
      </c>
    </row>
    <row r="13" spans="2:8" s="107" customFormat="1" ht="15" customHeight="1"/>
    <row r="14" spans="2:8" s="107" customFormat="1" ht="18.75" customHeight="1">
      <c r="B14" s="283" t="s">
        <v>275</v>
      </c>
      <c r="C14" s="293" t="s">
        <v>898</v>
      </c>
      <c r="D14" s="293"/>
      <c r="E14" s="293"/>
      <c r="F14" s="297" t="s">
        <v>3110</v>
      </c>
      <c r="G14" s="297"/>
      <c r="H14" s="297"/>
    </row>
    <row r="15" spans="2:8" s="107" customFormat="1" ht="19.5" customHeight="1">
      <c r="B15" s="283"/>
      <c r="C15" s="116" t="s">
        <v>3101</v>
      </c>
      <c r="D15" s="116" t="s">
        <v>3100</v>
      </c>
      <c r="E15" s="116" t="s">
        <v>839</v>
      </c>
      <c r="F15" s="139" t="s">
        <v>3101</v>
      </c>
      <c r="G15" s="139" t="s">
        <v>3100</v>
      </c>
      <c r="H15" s="139" t="s">
        <v>839</v>
      </c>
    </row>
    <row r="16" spans="2:8" s="107" customFormat="1" ht="15.75" customHeight="1">
      <c r="B16" s="129" t="s">
        <v>3593</v>
      </c>
      <c r="C16" s="112">
        <v>595</v>
      </c>
      <c r="D16" s="112">
        <v>47</v>
      </c>
      <c r="E16" s="112">
        <v>642</v>
      </c>
      <c r="F16" s="121">
        <v>6.1334648128277859E-2</v>
      </c>
      <c r="G16" s="121">
        <v>4.8449217849227894E-3</v>
      </c>
      <c r="H16" s="121">
        <v>6.6179569913200648E-2</v>
      </c>
    </row>
    <row r="17" spans="2:8" s="107" customFormat="1" ht="15.75" customHeight="1">
      <c r="B17" s="129" t="s">
        <v>2744</v>
      </c>
      <c r="C17" s="112">
        <v>2990</v>
      </c>
      <c r="D17" s="112">
        <v>208</v>
      </c>
      <c r="E17" s="112">
        <v>3198</v>
      </c>
      <c r="F17" s="121">
        <v>0.30821949227487527</v>
      </c>
      <c r="G17" s="121">
        <v>2.1441355984339151E-2</v>
      </c>
      <c r="H17" s="121">
        <v>0.32966084825921443</v>
      </c>
    </row>
    <row r="18" spans="2:8" s="107" customFormat="1" ht="15.75" customHeight="1">
      <c r="B18" s="129" t="s">
        <v>3592</v>
      </c>
      <c r="C18" s="112">
        <v>256</v>
      </c>
      <c r="D18" s="112">
        <v>56</v>
      </c>
      <c r="E18" s="112">
        <v>312</v>
      </c>
      <c r="F18" s="121">
        <v>2.6389361211494339E-2</v>
      </c>
      <c r="G18" s="121">
        <v>5.7726727650143864E-3</v>
      </c>
      <c r="H18" s="121">
        <v>3.2162033976508728E-2</v>
      </c>
    </row>
    <row r="19" spans="2:8" s="107" customFormat="1" ht="15.75" customHeight="1">
      <c r="B19" s="129" t="s">
        <v>3591</v>
      </c>
      <c r="C19" s="112">
        <v>159</v>
      </c>
      <c r="D19" s="112">
        <v>24</v>
      </c>
      <c r="E19" s="112">
        <v>183</v>
      </c>
      <c r="F19" s="121">
        <v>1.6390267314951561E-2</v>
      </c>
      <c r="G19" s="121">
        <v>2.4740026135775944E-3</v>
      </c>
      <c r="H19" s="121">
        <v>1.8864269928529156E-2</v>
      </c>
    </row>
    <row r="20" spans="2:8" s="107" customFormat="1" ht="15.75" customHeight="1">
      <c r="B20" s="129" t="s">
        <v>3590</v>
      </c>
      <c r="C20" s="112">
        <v>214</v>
      </c>
      <c r="D20" s="112">
        <v>24</v>
      </c>
      <c r="E20" s="112">
        <v>238</v>
      </c>
      <c r="F20" s="121">
        <v>2.2059856637733549E-2</v>
      </c>
      <c r="G20" s="121">
        <v>2.4740026135775944E-3</v>
      </c>
      <c r="H20" s="121">
        <v>2.4533859251311144E-2</v>
      </c>
    </row>
    <row r="21" spans="2:8" s="107" customFormat="1" ht="15.75" customHeight="1">
      <c r="B21" s="129" t="s">
        <v>2749</v>
      </c>
      <c r="C21" s="112">
        <v>2974</v>
      </c>
      <c r="D21" s="112">
        <v>242</v>
      </c>
      <c r="E21" s="112">
        <v>3216</v>
      </c>
      <c r="F21" s="121">
        <v>0.30657015719915692</v>
      </c>
      <c r="G21" s="121">
        <v>2.4946193020240742E-2</v>
      </c>
      <c r="H21" s="121">
        <v>0.33151635021939763</v>
      </c>
    </row>
    <row r="22" spans="2:8" s="107" customFormat="1" ht="15.75" customHeight="1">
      <c r="B22" s="129" t="s">
        <v>2759</v>
      </c>
      <c r="C22" s="112">
        <v>2254</v>
      </c>
      <c r="D22" s="112">
        <v>205</v>
      </c>
      <c r="E22" s="112">
        <v>2459</v>
      </c>
      <c r="F22" s="121">
        <v>0.23235007879182906</v>
      </c>
      <c r="G22" s="121">
        <v>2.1132105657641953E-2</v>
      </c>
      <c r="H22" s="121">
        <v>0.25348218444947102</v>
      </c>
    </row>
    <row r="23" spans="2:8" s="107" customFormat="1" ht="15.75" customHeight="1">
      <c r="B23" s="129" t="s">
        <v>3589</v>
      </c>
      <c r="C23" s="112">
        <v>1178</v>
      </c>
      <c r="D23" s="112">
        <v>48</v>
      </c>
      <c r="E23" s="112">
        <v>1226</v>
      </c>
      <c r="F23" s="121">
        <v>0.12143229494976693</v>
      </c>
      <c r="G23" s="121">
        <v>4.9480052271551889E-3</v>
      </c>
      <c r="H23" s="121">
        <v>0.12638030017692212</v>
      </c>
    </row>
    <row r="24" spans="2:8" s="107" customFormat="1" ht="15.75" customHeight="1">
      <c r="B24" s="129" t="s">
        <v>3588</v>
      </c>
      <c r="C24" s="112">
        <v>1670</v>
      </c>
      <c r="D24" s="112">
        <v>79</v>
      </c>
      <c r="E24" s="112">
        <v>1749</v>
      </c>
      <c r="F24" s="121">
        <v>0.17214934852810762</v>
      </c>
      <c r="G24" s="121">
        <v>8.1435919363595823E-3</v>
      </c>
      <c r="H24" s="121">
        <v>0.1802929404644672</v>
      </c>
    </row>
    <row r="25" spans="2:8" s="107" customFormat="1" ht="15.75" customHeight="1">
      <c r="B25" s="129" t="s">
        <v>2733</v>
      </c>
      <c r="C25" s="112">
        <v>17393</v>
      </c>
      <c r="D25" s="112">
        <v>586</v>
      </c>
      <c r="E25" s="112">
        <v>17979</v>
      </c>
      <c r="F25" s="121">
        <v>1.7929303107481291</v>
      </c>
      <c r="G25" s="121">
        <v>6.0406897148186263E-2</v>
      </c>
      <c r="H25" s="121">
        <v>1.8533372078963153</v>
      </c>
    </row>
    <row r="26" spans="2:8" s="107" customFormat="1" ht="15.75" customHeight="1">
      <c r="B26" s="129" t="s">
        <v>2760</v>
      </c>
      <c r="C26" s="112">
        <v>2189</v>
      </c>
      <c r="D26" s="112">
        <v>58</v>
      </c>
      <c r="E26" s="112">
        <v>2247</v>
      </c>
      <c r="F26" s="121">
        <v>0.22564965504672307</v>
      </c>
      <c r="G26" s="121">
        <v>5.9788396494791863E-3</v>
      </c>
      <c r="H26" s="121">
        <v>0.23162849469620228</v>
      </c>
    </row>
    <row r="27" spans="2:8" s="107" customFormat="1" ht="15.75" customHeight="1">
      <c r="B27" s="129" t="s">
        <v>3030</v>
      </c>
      <c r="C27" s="112">
        <v>14111</v>
      </c>
      <c r="D27" s="112">
        <v>574</v>
      </c>
      <c r="E27" s="112">
        <v>14685</v>
      </c>
      <c r="F27" s="121">
        <v>1.4546104533413931</v>
      </c>
      <c r="G27" s="121">
        <v>5.9169895841397466E-2</v>
      </c>
      <c r="H27" s="121">
        <v>1.5137803491827906</v>
      </c>
    </row>
    <row r="28" spans="2:8" s="107" customFormat="1" ht="15.75" customHeight="1">
      <c r="B28" s="129" t="s">
        <v>3587</v>
      </c>
      <c r="C28" s="112">
        <v>3010</v>
      </c>
      <c r="D28" s="112"/>
      <c r="E28" s="112">
        <v>3010</v>
      </c>
      <c r="F28" s="121">
        <v>0.31028116111952331</v>
      </c>
      <c r="G28" s="121"/>
      <c r="H28" s="121">
        <v>0.31028116111952331</v>
      </c>
    </row>
    <row r="29" spans="2:8" s="107" customFormat="1" ht="15.75" customHeight="1">
      <c r="B29" s="129" t="s">
        <v>3586</v>
      </c>
      <c r="C29" s="112"/>
      <c r="D29" s="112">
        <v>116</v>
      </c>
      <c r="E29" s="112">
        <v>116</v>
      </c>
      <c r="F29" s="121"/>
      <c r="G29" s="121">
        <v>1.1957679298958373E-2</v>
      </c>
      <c r="H29" s="121">
        <v>1.1957679298958373E-2</v>
      </c>
    </row>
    <row r="30" spans="2:8" s="107" customFormat="1" ht="15.75" customHeight="1">
      <c r="B30" s="129" t="s">
        <v>3585</v>
      </c>
      <c r="C30" s="112">
        <v>867</v>
      </c>
      <c r="D30" s="112">
        <v>84</v>
      </c>
      <c r="E30" s="112">
        <v>951</v>
      </c>
      <c r="F30" s="121">
        <v>8.9373344415490594E-2</v>
      </c>
      <c r="G30" s="121">
        <v>8.6590091475215805E-3</v>
      </c>
      <c r="H30" s="121">
        <v>9.8032353563012181E-2</v>
      </c>
    </row>
    <row r="31" spans="2:8" s="107" customFormat="1" ht="15.75" customHeight="1">
      <c r="B31" s="129" t="s">
        <v>3584</v>
      </c>
      <c r="C31" s="112">
        <v>1566</v>
      </c>
      <c r="D31" s="112">
        <v>93</v>
      </c>
      <c r="E31" s="112">
        <v>1659</v>
      </c>
      <c r="F31" s="121">
        <v>0.16142867053593804</v>
      </c>
      <c r="G31" s="121">
        <v>9.5867601276131784E-3</v>
      </c>
      <c r="H31" s="121">
        <v>0.17101543066355121</v>
      </c>
    </row>
    <row r="32" spans="2:8" s="107" customFormat="1" ht="15.75" customHeight="1">
      <c r="B32" s="129" t="s">
        <v>3583</v>
      </c>
      <c r="C32" s="112">
        <v>703</v>
      </c>
      <c r="D32" s="112">
        <v>25</v>
      </c>
      <c r="E32" s="112">
        <v>728</v>
      </c>
      <c r="F32" s="121">
        <v>7.2467659889377034E-2</v>
      </c>
      <c r="G32" s="121">
        <v>2.5770860558099939E-3</v>
      </c>
      <c r="H32" s="121">
        <v>7.5044745945187036E-2</v>
      </c>
    </row>
    <row r="33" spans="2:8" s="107" customFormat="1" ht="15.75" customHeight="1">
      <c r="B33" s="129" t="s">
        <v>3582</v>
      </c>
      <c r="C33" s="112">
        <v>1941</v>
      </c>
      <c r="D33" s="112">
        <v>65</v>
      </c>
      <c r="E33" s="112">
        <v>2006</v>
      </c>
      <c r="F33" s="121">
        <v>0.20008496137308796</v>
      </c>
      <c r="G33" s="121">
        <v>6.7004237451059843E-3</v>
      </c>
      <c r="H33" s="121">
        <v>0.20678538511819392</v>
      </c>
    </row>
    <row r="34" spans="2:8" s="107" customFormat="1" ht="15.75" customHeight="1">
      <c r="B34" s="129" t="s">
        <v>3581</v>
      </c>
      <c r="C34" s="112">
        <v>73</v>
      </c>
      <c r="D34" s="112">
        <v>3</v>
      </c>
      <c r="E34" s="112">
        <v>76</v>
      </c>
      <c r="F34" s="121">
        <v>7.5250912829651828E-3</v>
      </c>
      <c r="G34" s="121">
        <v>3.092503266971993E-4</v>
      </c>
      <c r="H34" s="121">
        <v>7.834341609662383E-3</v>
      </c>
    </row>
    <row r="35" spans="2:8" s="107" customFormat="1" ht="15.75" customHeight="1">
      <c r="B35" s="129" t="s">
        <v>3580</v>
      </c>
      <c r="C35" s="112">
        <v>155</v>
      </c>
      <c r="D35" s="112">
        <v>13</v>
      </c>
      <c r="E35" s="112">
        <v>168</v>
      </c>
      <c r="F35" s="121">
        <v>1.5977933546021963E-2</v>
      </c>
      <c r="G35" s="121">
        <v>1.3400847490211969E-3</v>
      </c>
      <c r="H35" s="121">
        <v>1.7318018295043161E-2</v>
      </c>
    </row>
    <row r="36" spans="2:8" s="107" customFormat="1" ht="15.75" customHeight="1">
      <c r="B36" s="129" t="s">
        <v>3579</v>
      </c>
      <c r="C36" s="112">
        <v>1448</v>
      </c>
      <c r="D36" s="112">
        <v>48</v>
      </c>
      <c r="E36" s="112">
        <v>1496</v>
      </c>
      <c r="F36" s="121">
        <v>0.14926482435251487</v>
      </c>
      <c r="G36" s="121">
        <v>4.9480052271551889E-3</v>
      </c>
      <c r="H36" s="121">
        <v>0.15421282957967006</v>
      </c>
    </row>
    <row r="37" spans="2:8" s="107" customFormat="1" ht="15.75" customHeight="1">
      <c r="B37" s="129" t="s">
        <v>3578</v>
      </c>
      <c r="C37" s="112">
        <v>4075</v>
      </c>
      <c r="D37" s="112">
        <v>154</v>
      </c>
      <c r="E37" s="112">
        <v>4229</v>
      </c>
      <c r="F37" s="121">
        <v>0.42006502709702903</v>
      </c>
      <c r="G37" s="121">
        <v>1.5874850103789563E-2</v>
      </c>
      <c r="H37" s="121">
        <v>0.43593987720081862</v>
      </c>
    </row>
    <row r="38" spans="2:8" s="107" customFormat="1" ht="15.75" customHeight="1">
      <c r="B38" s="129" t="s">
        <v>3577</v>
      </c>
      <c r="C38" s="112">
        <v>531</v>
      </c>
      <c r="D38" s="112">
        <v>32</v>
      </c>
      <c r="E38" s="112">
        <v>563</v>
      </c>
      <c r="F38" s="121">
        <v>5.4737307825404279E-2</v>
      </c>
      <c r="G38" s="121">
        <v>3.2986701514367924E-3</v>
      </c>
      <c r="H38" s="121">
        <v>5.8035977976841069E-2</v>
      </c>
    </row>
    <row r="39" spans="2:8" s="107" customFormat="1" ht="15.75" customHeight="1">
      <c r="B39" s="129" t="s">
        <v>3576</v>
      </c>
      <c r="C39" s="112">
        <v>745</v>
      </c>
      <c r="D39" s="112">
        <v>77</v>
      </c>
      <c r="E39" s="112">
        <v>822</v>
      </c>
      <c r="F39" s="121">
        <v>7.6797164463137821E-2</v>
      </c>
      <c r="G39" s="121">
        <v>7.9374250518947816E-3</v>
      </c>
      <c r="H39" s="121">
        <v>8.4734589515032613E-2</v>
      </c>
    </row>
    <row r="40" spans="2:8" s="107" customFormat="1" ht="15.75" customHeight="1">
      <c r="B40" s="129" t="s">
        <v>3575</v>
      </c>
      <c r="C40" s="112">
        <v>2214</v>
      </c>
      <c r="D40" s="112">
        <v>130</v>
      </c>
      <c r="E40" s="112">
        <v>2344</v>
      </c>
      <c r="F40" s="121">
        <v>0.22822674110253308</v>
      </c>
      <c r="G40" s="121">
        <v>1.3400847490211969E-2</v>
      </c>
      <c r="H40" s="121">
        <v>0.24162758859274505</v>
      </c>
    </row>
    <row r="41" spans="2:8" s="107" customFormat="1" ht="15.75" customHeight="1">
      <c r="B41" s="129" t="s">
        <v>3574</v>
      </c>
      <c r="C41" s="112">
        <v>484</v>
      </c>
      <c r="D41" s="112">
        <v>48</v>
      </c>
      <c r="E41" s="112">
        <v>532</v>
      </c>
      <c r="F41" s="121">
        <v>4.9892386040481483E-2</v>
      </c>
      <c r="G41" s="121">
        <v>4.9480052271551889E-3</v>
      </c>
      <c r="H41" s="121">
        <v>5.4840391267636672E-2</v>
      </c>
    </row>
    <row r="42" spans="2:8" s="107" customFormat="1" ht="15.75" customHeight="1">
      <c r="B42" s="129" t="s">
        <v>3573</v>
      </c>
      <c r="C42" s="112">
        <v>160</v>
      </c>
      <c r="D42" s="112">
        <v>8</v>
      </c>
      <c r="E42" s="112">
        <v>168</v>
      </c>
      <c r="F42" s="121">
        <v>1.6493350757183962E-2</v>
      </c>
      <c r="G42" s="121">
        <v>8.2466753785919811E-4</v>
      </c>
      <c r="H42" s="121">
        <v>1.7318018295043161E-2</v>
      </c>
    </row>
    <row r="43" spans="2:8" s="107" customFormat="1" ht="15.75" customHeight="1">
      <c r="B43" s="129" t="s">
        <v>3572</v>
      </c>
      <c r="C43" s="112">
        <v>593</v>
      </c>
      <c r="D43" s="112">
        <v>37</v>
      </c>
      <c r="E43" s="112">
        <v>630</v>
      </c>
      <c r="F43" s="121">
        <v>6.1128481243813058E-2</v>
      </c>
      <c r="G43" s="121">
        <v>3.8140873625987911E-3</v>
      </c>
      <c r="H43" s="121">
        <v>6.4942568606411857E-2</v>
      </c>
    </row>
    <row r="44" spans="2:8" s="107" customFormat="1" ht="15.75" customHeight="1">
      <c r="B44" s="129" t="s">
        <v>3571</v>
      </c>
      <c r="C44" s="112">
        <v>616</v>
      </c>
      <c r="D44" s="112">
        <v>36</v>
      </c>
      <c r="E44" s="112">
        <v>652</v>
      </c>
      <c r="F44" s="121">
        <v>6.3499400415158253E-2</v>
      </c>
      <c r="G44" s="121">
        <v>3.7110039203663917E-3</v>
      </c>
      <c r="H44" s="121">
        <v>6.7210404335524651E-2</v>
      </c>
    </row>
    <row r="45" spans="2:8" s="107" customFormat="1" ht="15.75" customHeight="1">
      <c r="B45" s="129" t="s">
        <v>3570</v>
      </c>
      <c r="C45" s="112">
        <v>1618</v>
      </c>
      <c r="D45" s="112">
        <v>133</v>
      </c>
      <c r="E45" s="112">
        <v>1751</v>
      </c>
      <c r="F45" s="121">
        <v>0.16678900953202283</v>
      </c>
      <c r="G45" s="121">
        <v>1.3710097816909168E-2</v>
      </c>
      <c r="H45" s="121">
        <v>0.18049910734893199</v>
      </c>
    </row>
    <row r="46" spans="2:8" s="107" customFormat="1" ht="15.75" customHeight="1">
      <c r="B46" s="129" t="s">
        <v>2758</v>
      </c>
      <c r="C46" s="112">
        <v>4230</v>
      </c>
      <c r="D46" s="112">
        <v>366</v>
      </c>
      <c r="E46" s="112">
        <v>4596</v>
      </c>
      <c r="F46" s="121">
        <v>0.43604296064305098</v>
      </c>
      <c r="G46" s="121">
        <v>3.7728539857058312E-2</v>
      </c>
      <c r="H46" s="121">
        <v>0.4737715005001093</v>
      </c>
    </row>
    <row r="47" spans="2:8" s="107" customFormat="1" ht="15.75" customHeight="1">
      <c r="B47" s="129" t="s">
        <v>3569</v>
      </c>
      <c r="C47" s="112">
        <v>4092</v>
      </c>
      <c r="D47" s="112">
        <v>170</v>
      </c>
      <c r="E47" s="112">
        <v>4262</v>
      </c>
      <c r="F47" s="121">
        <v>0.42181744561497986</v>
      </c>
      <c r="G47" s="121">
        <v>1.7524185179507962E-2</v>
      </c>
      <c r="H47" s="121">
        <v>0.43934163079448779</v>
      </c>
    </row>
    <row r="48" spans="2:8" s="107" customFormat="1" ht="15.75" customHeight="1">
      <c r="B48" s="129" t="s">
        <v>3568</v>
      </c>
      <c r="C48" s="112">
        <v>381</v>
      </c>
      <c r="D48" s="112">
        <v>30</v>
      </c>
      <c r="E48" s="112">
        <v>411</v>
      </c>
      <c r="F48" s="121">
        <v>3.927479149054431E-2</v>
      </c>
      <c r="G48" s="121">
        <v>3.092503266971993E-3</v>
      </c>
      <c r="H48" s="121">
        <v>4.2367294757516306E-2</v>
      </c>
    </row>
    <row r="49" spans="2:8" s="107" customFormat="1" ht="15.75" customHeight="1">
      <c r="B49" s="129" t="s">
        <v>3567</v>
      </c>
      <c r="C49" s="112">
        <v>224</v>
      </c>
      <c r="D49" s="112">
        <v>21</v>
      </c>
      <c r="E49" s="112">
        <v>245</v>
      </c>
      <c r="F49" s="121">
        <v>2.3090691060057546E-2</v>
      </c>
      <c r="G49" s="121">
        <v>2.1647522868803951E-3</v>
      </c>
      <c r="H49" s="121">
        <v>2.5255443346937943E-2</v>
      </c>
    </row>
    <row r="50" spans="2:8" s="107" customFormat="1" ht="15.75" customHeight="1">
      <c r="B50" s="129" t="s">
        <v>3566</v>
      </c>
      <c r="C50" s="112">
        <v>1089</v>
      </c>
      <c r="D50" s="112">
        <v>70</v>
      </c>
      <c r="E50" s="112">
        <v>1159</v>
      </c>
      <c r="F50" s="121">
        <v>0.11225786859108335</v>
      </c>
      <c r="G50" s="121">
        <v>7.2158409562679835E-3</v>
      </c>
      <c r="H50" s="121">
        <v>0.11947370954735133</v>
      </c>
    </row>
    <row r="51" spans="2:8" s="107" customFormat="1" ht="15.75" customHeight="1">
      <c r="B51" s="129" t="s">
        <v>3565</v>
      </c>
      <c r="C51" s="112">
        <v>1588</v>
      </c>
      <c r="D51" s="112">
        <v>78</v>
      </c>
      <c r="E51" s="112">
        <v>1666</v>
      </c>
      <c r="F51" s="121">
        <v>0.16369650626505083</v>
      </c>
      <c r="G51" s="121">
        <v>8.0405084941271819E-3</v>
      </c>
      <c r="H51" s="121">
        <v>0.17173701475917802</v>
      </c>
    </row>
    <row r="52" spans="2:8" s="107" customFormat="1" ht="15.75" customHeight="1">
      <c r="B52" s="129" t="s">
        <v>3564</v>
      </c>
      <c r="C52" s="112">
        <v>520</v>
      </c>
      <c r="D52" s="112">
        <v>52</v>
      </c>
      <c r="E52" s="112">
        <v>572</v>
      </c>
      <c r="F52" s="121">
        <v>5.3603389960847875E-2</v>
      </c>
      <c r="G52" s="121">
        <v>5.3603389960847877E-3</v>
      </c>
      <c r="H52" s="121">
        <v>5.8963728956932665E-2</v>
      </c>
    </row>
    <row r="53" spans="2:8" s="107" customFormat="1" ht="15.75" customHeight="1">
      <c r="B53" s="129" t="s">
        <v>3563</v>
      </c>
      <c r="C53" s="112">
        <v>3724</v>
      </c>
      <c r="D53" s="112">
        <v>249</v>
      </c>
      <c r="E53" s="112">
        <v>3973</v>
      </c>
      <c r="F53" s="121">
        <v>0.38388273887345675</v>
      </c>
      <c r="G53" s="121">
        <v>2.5667777115867541E-2</v>
      </c>
      <c r="H53" s="121">
        <v>0.40955051598932429</v>
      </c>
    </row>
    <row r="54" spans="2:8" s="107" customFormat="1" ht="15.75" customHeight="1">
      <c r="B54" s="129" t="s">
        <v>3562</v>
      </c>
      <c r="C54" s="112">
        <v>57</v>
      </c>
      <c r="D54" s="112">
        <v>4</v>
      </c>
      <c r="E54" s="112">
        <v>61</v>
      </c>
      <c r="F54" s="121">
        <v>5.8757562072467868E-3</v>
      </c>
      <c r="G54" s="121">
        <v>4.1233376892959905E-4</v>
      </c>
      <c r="H54" s="121">
        <v>6.2880899761763856E-3</v>
      </c>
    </row>
    <row r="55" spans="2:8" s="107" customFormat="1" ht="15.75" customHeight="1">
      <c r="B55" s="129" t="s">
        <v>3561</v>
      </c>
      <c r="C55" s="112">
        <v>411</v>
      </c>
      <c r="D55" s="112">
        <v>20</v>
      </c>
      <c r="E55" s="112">
        <v>431</v>
      </c>
      <c r="F55" s="121">
        <v>4.2367294757516306E-2</v>
      </c>
      <c r="G55" s="121">
        <v>2.0616688446479952E-3</v>
      </c>
      <c r="H55" s="121">
        <v>4.4428963602164299E-2</v>
      </c>
    </row>
    <row r="56" spans="2:8" s="107" customFormat="1" ht="15.75" customHeight="1">
      <c r="B56" s="129" t="s">
        <v>3560</v>
      </c>
      <c r="C56" s="112">
        <v>777</v>
      </c>
      <c r="D56" s="112">
        <v>29</v>
      </c>
      <c r="E56" s="112">
        <v>806</v>
      </c>
      <c r="F56" s="121">
        <v>8.0095834614574618E-2</v>
      </c>
      <c r="G56" s="121">
        <v>2.9894198247395931E-3</v>
      </c>
      <c r="H56" s="121">
        <v>8.3085254439314207E-2</v>
      </c>
    </row>
    <row r="57" spans="2:8" s="107" customFormat="1" ht="15.75" customHeight="1">
      <c r="B57" s="129" t="s">
        <v>3559</v>
      </c>
      <c r="C57" s="112">
        <v>91</v>
      </c>
      <c r="D57" s="112">
        <v>7</v>
      </c>
      <c r="E57" s="112">
        <v>98</v>
      </c>
      <c r="F57" s="121">
        <v>9.3805932431483795E-3</v>
      </c>
      <c r="G57" s="121">
        <v>7.215840956267983E-4</v>
      </c>
      <c r="H57" s="121">
        <v>1.0102177338775177E-2</v>
      </c>
    </row>
    <row r="58" spans="2:8" s="107" customFormat="1" ht="15.75" customHeight="1">
      <c r="B58" s="129" t="s">
        <v>3558</v>
      </c>
      <c r="C58" s="112">
        <v>693</v>
      </c>
      <c r="D58" s="112">
        <v>29</v>
      </c>
      <c r="E58" s="112">
        <v>722</v>
      </c>
      <c r="F58" s="121">
        <v>7.1436825467053031E-2</v>
      </c>
      <c r="G58" s="121">
        <v>2.9894198247395931E-3</v>
      </c>
      <c r="H58" s="121">
        <v>7.4426245291792634E-2</v>
      </c>
    </row>
    <row r="59" spans="2:8" s="107" customFormat="1" ht="15.75" customHeight="1">
      <c r="B59" s="129" t="s">
        <v>3557</v>
      </c>
      <c r="C59" s="112">
        <v>238</v>
      </c>
      <c r="D59" s="112">
        <v>18</v>
      </c>
      <c r="E59" s="112">
        <v>256</v>
      </c>
      <c r="F59" s="121">
        <v>2.4533859251311144E-2</v>
      </c>
      <c r="G59" s="121">
        <v>1.8555019601831958E-3</v>
      </c>
      <c r="H59" s="121">
        <v>2.6389361211494339E-2</v>
      </c>
    </row>
    <row r="60" spans="2:8" s="107" customFormat="1" ht="15.75" customHeight="1">
      <c r="B60" s="129" t="s">
        <v>3556</v>
      </c>
      <c r="C60" s="112">
        <v>358</v>
      </c>
      <c r="D60" s="112">
        <v>78</v>
      </c>
      <c r="E60" s="112">
        <v>436</v>
      </c>
      <c r="F60" s="121">
        <v>3.6903872319199116E-2</v>
      </c>
      <c r="G60" s="121">
        <v>8.0405084941271819E-3</v>
      </c>
      <c r="H60" s="121">
        <v>4.4944380813326294E-2</v>
      </c>
    </row>
    <row r="61" spans="2:8" s="107" customFormat="1" ht="15.75" customHeight="1">
      <c r="B61" s="129" t="s">
        <v>3555</v>
      </c>
      <c r="C61" s="112">
        <v>1084</v>
      </c>
      <c r="D61" s="112">
        <v>28</v>
      </c>
      <c r="E61" s="112">
        <v>1112</v>
      </c>
      <c r="F61" s="121">
        <v>0.11174245137992135</v>
      </c>
      <c r="G61" s="121">
        <v>2.8863363825071932E-3</v>
      </c>
      <c r="H61" s="121">
        <v>0.11462878776242853</v>
      </c>
    </row>
    <row r="62" spans="2:8" s="107" customFormat="1" ht="15.75" customHeight="1">
      <c r="B62" s="129" t="s">
        <v>3554</v>
      </c>
      <c r="C62" s="112">
        <v>202</v>
      </c>
      <c r="D62" s="112">
        <v>5</v>
      </c>
      <c r="E62" s="112">
        <v>207</v>
      </c>
      <c r="F62" s="121">
        <v>2.0822855330944752E-2</v>
      </c>
      <c r="G62" s="121">
        <v>5.154172111619988E-4</v>
      </c>
      <c r="H62" s="121">
        <v>2.133827254210675E-2</v>
      </c>
    </row>
    <row r="63" spans="2:8" s="107" customFormat="1" ht="15.75" customHeight="1">
      <c r="B63" s="129" t="s">
        <v>3553</v>
      </c>
      <c r="C63" s="112">
        <v>153</v>
      </c>
      <c r="D63" s="112">
        <v>22</v>
      </c>
      <c r="E63" s="112">
        <v>175</v>
      </c>
      <c r="F63" s="121">
        <v>1.5771766661557163E-2</v>
      </c>
      <c r="G63" s="121">
        <v>2.267835729112795E-3</v>
      </c>
      <c r="H63" s="121">
        <v>1.803960239066996E-2</v>
      </c>
    </row>
    <row r="64" spans="2:8" s="107" customFormat="1" ht="15.75" customHeight="1">
      <c r="B64" s="129" t="s">
        <v>3552</v>
      </c>
      <c r="C64" s="112">
        <v>5353</v>
      </c>
      <c r="D64" s="112">
        <v>168</v>
      </c>
      <c r="E64" s="112">
        <v>5521</v>
      </c>
      <c r="F64" s="121">
        <v>0.55180566627003591</v>
      </c>
      <c r="G64" s="121">
        <v>1.7318018295043161E-2</v>
      </c>
      <c r="H64" s="121">
        <v>0.56912368456507911</v>
      </c>
    </row>
    <row r="65" spans="2:8" s="107" customFormat="1" ht="15.75" customHeight="1">
      <c r="B65" s="129" t="s">
        <v>3551</v>
      </c>
      <c r="C65" s="112">
        <v>203</v>
      </c>
      <c r="D65" s="112">
        <v>10</v>
      </c>
      <c r="E65" s="112">
        <v>213</v>
      </c>
      <c r="F65" s="121">
        <v>2.0925938773177152E-2</v>
      </c>
      <c r="G65" s="121">
        <v>1.0308344223239976E-3</v>
      </c>
      <c r="H65" s="121">
        <v>2.1956773195501149E-2</v>
      </c>
    </row>
    <row r="66" spans="2:8" s="107" customFormat="1" ht="15.75" customHeight="1">
      <c r="B66" s="129" t="s">
        <v>2769</v>
      </c>
      <c r="C66" s="112">
        <v>8552</v>
      </c>
      <c r="D66" s="112">
        <v>325</v>
      </c>
      <c r="E66" s="112">
        <v>8877</v>
      </c>
      <c r="F66" s="121">
        <v>0.88156959797148282</v>
      </c>
      <c r="G66" s="121">
        <v>3.3502118725529925E-2</v>
      </c>
      <c r="H66" s="121">
        <v>0.9150717166970127</v>
      </c>
    </row>
    <row r="67" spans="2:8" s="107" customFormat="1" ht="15.75" customHeight="1">
      <c r="B67" s="129" t="s">
        <v>3550</v>
      </c>
      <c r="C67" s="112">
        <v>1161</v>
      </c>
      <c r="D67" s="112">
        <v>195</v>
      </c>
      <c r="E67" s="112">
        <v>1356</v>
      </c>
      <c r="F67" s="121">
        <v>0.11967987643181613</v>
      </c>
      <c r="G67" s="121">
        <v>2.0101271235317953E-2</v>
      </c>
      <c r="H67" s="121">
        <v>0.13978114766713409</v>
      </c>
    </row>
    <row r="68" spans="2:8" s="107" customFormat="1" ht="15.75" customHeight="1">
      <c r="B68" s="129" t="s">
        <v>3549</v>
      </c>
      <c r="C68" s="112">
        <v>839</v>
      </c>
      <c r="D68" s="112">
        <v>32</v>
      </c>
      <c r="E68" s="112">
        <v>871</v>
      </c>
      <c r="F68" s="121">
        <v>8.6487008032983398E-2</v>
      </c>
      <c r="G68" s="121">
        <v>3.2986701514367924E-3</v>
      </c>
      <c r="H68" s="121">
        <v>8.9785678184420195E-2</v>
      </c>
    </row>
    <row r="69" spans="2:8" s="107" customFormat="1" ht="15.75" customHeight="1">
      <c r="B69" s="129" t="s">
        <v>3548</v>
      </c>
      <c r="C69" s="112">
        <v>353</v>
      </c>
      <c r="D69" s="112">
        <v>17</v>
      </c>
      <c r="E69" s="112">
        <v>370</v>
      </c>
      <c r="F69" s="121">
        <v>3.6388455108037114E-2</v>
      </c>
      <c r="G69" s="121">
        <v>1.7524185179507959E-3</v>
      </c>
      <c r="H69" s="121">
        <v>3.8140873625987913E-2</v>
      </c>
    </row>
    <row r="70" spans="2:8" s="107" customFormat="1" ht="15.75" customHeight="1">
      <c r="B70" s="129" t="s">
        <v>3547</v>
      </c>
      <c r="C70" s="112">
        <v>2007</v>
      </c>
      <c r="D70" s="112">
        <v>23</v>
      </c>
      <c r="E70" s="112">
        <v>2030</v>
      </c>
      <c r="F70" s="121">
        <v>0.20688846856042634</v>
      </c>
      <c r="G70" s="121">
        <v>2.3709191713451945E-3</v>
      </c>
      <c r="H70" s="121">
        <v>0.20925938773177152</v>
      </c>
    </row>
    <row r="71" spans="2:8" s="107" customFormat="1" ht="15.75" customHeight="1">
      <c r="B71" s="129" t="s">
        <v>3546</v>
      </c>
      <c r="C71" s="112">
        <v>6145</v>
      </c>
      <c r="D71" s="112">
        <v>68</v>
      </c>
      <c r="E71" s="112">
        <v>6213</v>
      </c>
      <c r="F71" s="121">
        <v>0.6334477525180966</v>
      </c>
      <c r="G71" s="121">
        <v>7.0096740718031837E-3</v>
      </c>
      <c r="H71" s="121">
        <v>0.64045742658989979</v>
      </c>
    </row>
    <row r="72" spans="2:8" s="107" customFormat="1" ht="15.75" customHeight="1">
      <c r="B72" s="129" t="s">
        <v>3545</v>
      </c>
      <c r="C72" s="112">
        <v>150</v>
      </c>
      <c r="D72" s="112">
        <v>6</v>
      </c>
      <c r="E72" s="112">
        <v>156</v>
      </c>
      <c r="F72" s="121">
        <v>1.5462516334859965E-2</v>
      </c>
      <c r="G72" s="121">
        <v>6.1850065339439861E-4</v>
      </c>
      <c r="H72" s="121">
        <v>1.6081016988254364E-2</v>
      </c>
    </row>
    <row r="73" spans="2:8" s="107" customFormat="1" ht="15.75" customHeight="1">
      <c r="B73" s="129" t="s">
        <v>3544</v>
      </c>
      <c r="C73" s="112">
        <v>316</v>
      </c>
      <c r="D73" s="112">
        <v>5</v>
      </c>
      <c r="E73" s="112">
        <v>321</v>
      </c>
      <c r="F73" s="121">
        <v>3.2574367745438329E-2</v>
      </c>
      <c r="G73" s="121">
        <v>5.154172111619988E-4</v>
      </c>
      <c r="H73" s="121">
        <v>3.3089784956600324E-2</v>
      </c>
    </row>
    <row r="74" spans="2:8" s="107" customFormat="1" ht="15.75" customHeight="1">
      <c r="B74" s="129" t="s">
        <v>3543</v>
      </c>
      <c r="C74" s="112">
        <v>1751</v>
      </c>
      <c r="D74" s="112">
        <v>130</v>
      </c>
      <c r="E74" s="112">
        <v>1881</v>
      </c>
      <c r="F74" s="121">
        <v>0.18049910734893199</v>
      </c>
      <c r="G74" s="121">
        <v>1.3400847490211969E-2</v>
      </c>
      <c r="H74" s="121">
        <v>0.19389995483914396</v>
      </c>
    </row>
    <row r="75" spans="2:8" s="107" customFormat="1" ht="15.75" customHeight="1">
      <c r="B75" s="129" t="s">
        <v>3542</v>
      </c>
      <c r="C75" s="112">
        <v>913</v>
      </c>
      <c r="D75" s="112">
        <v>17</v>
      </c>
      <c r="E75" s="112">
        <v>930</v>
      </c>
      <c r="F75" s="121">
        <v>9.4115182758180982E-2</v>
      </c>
      <c r="G75" s="121">
        <v>1.7524185179507959E-3</v>
      </c>
      <c r="H75" s="121">
        <v>9.5867601276131781E-2</v>
      </c>
    </row>
    <row r="76" spans="2:8" s="107" customFormat="1" ht="15.75" customHeight="1">
      <c r="B76" s="129" t="s">
        <v>3541</v>
      </c>
      <c r="C76" s="112">
        <v>2984</v>
      </c>
      <c r="D76" s="112">
        <v>83</v>
      </c>
      <c r="E76" s="112">
        <v>3067</v>
      </c>
      <c r="F76" s="121">
        <v>0.30760099162148091</v>
      </c>
      <c r="G76" s="121">
        <v>8.5559257052891802E-3</v>
      </c>
      <c r="H76" s="121">
        <v>0.31615691732677009</v>
      </c>
    </row>
    <row r="77" spans="2:8" s="107" customFormat="1" ht="15.75" customHeight="1">
      <c r="B77" s="129" t="s">
        <v>3540</v>
      </c>
      <c r="C77" s="112">
        <v>747</v>
      </c>
      <c r="D77" s="112">
        <v>13</v>
      </c>
      <c r="E77" s="112">
        <v>760</v>
      </c>
      <c r="F77" s="121">
        <v>7.7003331347602622E-2</v>
      </c>
      <c r="G77" s="121">
        <v>1.3400847490211969E-3</v>
      </c>
      <c r="H77" s="121">
        <v>7.8343416096623819E-2</v>
      </c>
    </row>
    <row r="78" spans="2:8" s="107" customFormat="1" ht="15.75" customHeight="1">
      <c r="B78" s="129" t="s">
        <v>3539</v>
      </c>
      <c r="C78" s="112">
        <v>42</v>
      </c>
      <c r="D78" s="112">
        <v>2</v>
      </c>
      <c r="E78" s="112">
        <v>44</v>
      </c>
      <c r="F78" s="121">
        <v>4.3295045737607903E-3</v>
      </c>
      <c r="G78" s="121">
        <v>2.0616688446479953E-4</v>
      </c>
      <c r="H78" s="121">
        <v>4.5356714582255901E-3</v>
      </c>
    </row>
    <row r="79" spans="2:8" s="107" customFormat="1" ht="15.75" customHeight="1">
      <c r="B79" s="129" t="s">
        <v>3538</v>
      </c>
      <c r="C79" s="112">
        <v>174</v>
      </c>
      <c r="D79" s="112">
        <v>5</v>
      </c>
      <c r="E79" s="112">
        <v>179</v>
      </c>
      <c r="F79" s="121">
        <v>1.793651894843756E-2</v>
      </c>
      <c r="G79" s="121">
        <v>5.154172111619988E-4</v>
      </c>
      <c r="H79" s="121">
        <v>1.8451936159599558E-2</v>
      </c>
    </row>
    <row r="80" spans="2:8" s="107" customFormat="1" ht="15.75" customHeight="1">
      <c r="B80" s="129" t="s">
        <v>3537</v>
      </c>
      <c r="C80" s="112">
        <v>1424</v>
      </c>
      <c r="D80" s="112">
        <v>46</v>
      </c>
      <c r="E80" s="112">
        <v>1470</v>
      </c>
      <c r="F80" s="121">
        <v>0.14679082173893726</v>
      </c>
      <c r="G80" s="121">
        <v>4.741838342690389E-3</v>
      </c>
      <c r="H80" s="121">
        <v>0.15153266008162766</v>
      </c>
    </row>
    <row r="81" spans="2:8" s="107" customFormat="1" ht="15.75" customHeight="1">
      <c r="B81" s="129" t="s">
        <v>3536</v>
      </c>
      <c r="C81" s="112">
        <v>4694</v>
      </c>
      <c r="D81" s="112">
        <v>124</v>
      </c>
      <c r="E81" s="112">
        <v>4818</v>
      </c>
      <c r="F81" s="121">
        <v>0.48387367783888452</v>
      </c>
      <c r="G81" s="121">
        <v>1.278234683681757E-2</v>
      </c>
      <c r="H81" s="121">
        <v>0.49665602467570208</v>
      </c>
    </row>
    <row r="82" spans="2:8" s="107" customFormat="1" ht="15.75" customHeight="1">
      <c r="B82" s="129" t="s">
        <v>3535</v>
      </c>
      <c r="C82" s="112">
        <v>107</v>
      </c>
      <c r="D82" s="112">
        <v>5</v>
      </c>
      <c r="E82" s="112">
        <v>112</v>
      </c>
      <c r="F82" s="121">
        <v>1.1029928318866775E-2</v>
      </c>
      <c r="G82" s="121">
        <v>5.154172111619988E-4</v>
      </c>
      <c r="H82" s="121">
        <v>1.1545345530028773E-2</v>
      </c>
    </row>
    <row r="83" spans="2:8" s="107" customFormat="1" ht="15.75" customHeight="1">
      <c r="B83" s="129" t="s">
        <v>3534</v>
      </c>
      <c r="C83" s="112">
        <v>1326</v>
      </c>
      <c r="D83" s="112">
        <v>33</v>
      </c>
      <c r="E83" s="112">
        <v>1359</v>
      </c>
      <c r="F83" s="121">
        <v>0.1366886444001621</v>
      </c>
      <c r="G83" s="121">
        <v>3.4017535936691923E-3</v>
      </c>
      <c r="H83" s="121">
        <v>0.14009039799383127</v>
      </c>
    </row>
    <row r="84" spans="2:8" s="107" customFormat="1" ht="15.75" customHeight="1">
      <c r="B84" s="129" t="s">
        <v>3533</v>
      </c>
      <c r="C84" s="112">
        <v>3838</v>
      </c>
      <c r="D84" s="112">
        <v>183</v>
      </c>
      <c r="E84" s="112">
        <v>4021</v>
      </c>
      <c r="F84" s="121">
        <v>0.39563425128795032</v>
      </c>
      <c r="G84" s="121">
        <v>1.8864269928529156E-2</v>
      </c>
      <c r="H84" s="121">
        <v>0.41449852121647945</v>
      </c>
    </row>
    <row r="85" spans="2:8" s="107" customFormat="1" ht="15.75" customHeight="1">
      <c r="B85" s="129" t="s">
        <v>3532</v>
      </c>
      <c r="C85" s="112">
        <v>543</v>
      </c>
      <c r="D85" s="112">
        <v>47</v>
      </c>
      <c r="E85" s="112">
        <v>590</v>
      </c>
      <c r="F85" s="121">
        <v>5.5974309132193076E-2</v>
      </c>
      <c r="G85" s="121">
        <v>4.8449217849227894E-3</v>
      </c>
      <c r="H85" s="121">
        <v>6.0819230917115864E-2</v>
      </c>
    </row>
    <row r="86" spans="2:8" s="107" customFormat="1" ht="15.75" customHeight="1">
      <c r="B86" s="129" t="s">
        <v>2753</v>
      </c>
      <c r="C86" s="112">
        <v>3660</v>
      </c>
      <c r="D86" s="112">
        <v>149</v>
      </c>
      <c r="E86" s="112">
        <v>3809</v>
      </c>
      <c r="F86" s="121">
        <v>0.37728539857058313</v>
      </c>
      <c r="G86" s="121">
        <v>1.5359432892627565E-2</v>
      </c>
      <c r="H86" s="121">
        <v>0.39264483146321072</v>
      </c>
    </row>
    <row r="87" spans="2:8" s="107" customFormat="1" ht="15.75" customHeight="1">
      <c r="B87" s="129" t="s">
        <v>3531</v>
      </c>
      <c r="C87" s="112">
        <v>1298</v>
      </c>
      <c r="D87" s="112">
        <v>44</v>
      </c>
      <c r="E87" s="112">
        <v>1342</v>
      </c>
      <c r="F87" s="121">
        <v>0.13380230801765489</v>
      </c>
      <c r="G87" s="121">
        <v>4.5356714582255901E-3</v>
      </c>
      <c r="H87" s="121">
        <v>0.13833797947588047</v>
      </c>
    </row>
    <row r="88" spans="2:8" s="107" customFormat="1" ht="15.75" customHeight="1">
      <c r="B88" s="129" t="s">
        <v>3530</v>
      </c>
      <c r="C88" s="112">
        <v>1523</v>
      </c>
      <c r="D88" s="112">
        <v>38</v>
      </c>
      <c r="E88" s="112">
        <v>1561</v>
      </c>
      <c r="F88" s="121">
        <v>0.15699608251994485</v>
      </c>
      <c r="G88" s="121">
        <v>3.9171708048311915E-3</v>
      </c>
      <c r="H88" s="121">
        <v>0.16091325332477605</v>
      </c>
    </row>
    <row r="89" spans="2:8" s="107" customFormat="1" ht="15.75" customHeight="1">
      <c r="B89" s="129" t="s">
        <v>3529</v>
      </c>
      <c r="C89" s="112">
        <v>4153</v>
      </c>
      <c r="D89" s="112">
        <v>82</v>
      </c>
      <c r="E89" s="112">
        <v>4235</v>
      </c>
      <c r="F89" s="121">
        <v>0.42810553559115622</v>
      </c>
      <c r="G89" s="121">
        <v>8.4528422630567816E-3</v>
      </c>
      <c r="H89" s="121">
        <v>0.43655837785421303</v>
      </c>
    </row>
    <row r="90" spans="2:8" s="107" customFormat="1" ht="15.75" customHeight="1">
      <c r="B90" s="129" t="s">
        <v>3528</v>
      </c>
      <c r="C90" s="112">
        <v>2421</v>
      </c>
      <c r="D90" s="112">
        <v>69</v>
      </c>
      <c r="E90" s="112">
        <v>2490</v>
      </c>
      <c r="F90" s="121">
        <v>0.24956501364463984</v>
      </c>
      <c r="G90" s="121">
        <v>7.112757514035584E-3</v>
      </c>
      <c r="H90" s="121">
        <v>0.25667777115867541</v>
      </c>
    </row>
    <row r="91" spans="2:8" s="107" customFormat="1" ht="15.75" customHeight="1">
      <c r="B91" s="129" t="s">
        <v>3527</v>
      </c>
      <c r="C91" s="112">
        <v>1272</v>
      </c>
      <c r="D91" s="112">
        <v>56</v>
      </c>
      <c r="E91" s="112">
        <v>1328</v>
      </c>
      <c r="F91" s="121">
        <v>0.13112213851961249</v>
      </c>
      <c r="G91" s="121">
        <v>5.7726727650143864E-3</v>
      </c>
      <c r="H91" s="121">
        <v>0.13689481128462688</v>
      </c>
    </row>
    <row r="92" spans="2:8" s="107" customFormat="1" ht="15.75" customHeight="1">
      <c r="B92" s="129" t="s">
        <v>3526</v>
      </c>
      <c r="C92" s="112">
        <v>280</v>
      </c>
      <c r="D92" s="112">
        <v>16</v>
      </c>
      <c r="E92" s="112">
        <v>296</v>
      </c>
      <c r="F92" s="121">
        <v>2.8863363825071934E-2</v>
      </c>
      <c r="G92" s="121">
        <v>1.6493350757183962E-3</v>
      </c>
      <c r="H92" s="121">
        <v>3.0512698900790329E-2</v>
      </c>
    </row>
    <row r="93" spans="2:8" s="107" customFormat="1" ht="15.75" customHeight="1">
      <c r="B93" s="129" t="s">
        <v>3525</v>
      </c>
      <c r="C93" s="112">
        <v>6404</v>
      </c>
      <c r="D93" s="112">
        <v>164</v>
      </c>
      <c r="E93" s="112">
        <v>6568</v>
      </c>
      <c r="F93" s="121">
        <v>0.66014636405628813</v>
      </c>
      <c r="G93" s="121">
        <v>1.6905684526113563E-2</v>
      </c>
      <c r="H93" s="121">
        <v>0.67705204858240164</v>
      </c>
    </row>
    <row r="94" spans="2:8" s="107" customFormat="1" ht="15.75" customHeight="1">
      <c r="B94" s="129" t="s">
        <v>3524</v>
      </c>
      <c r="C94" s="112">
        <v>513</v>
      </c>
      <c r="D94" s="112">
        <v>39</v>
      </c>
      <c r="E94" s="112">
        <v>552</v>
      </c>
      <c r="F94" s="121">
        <v>5.2881805865221079E-2</v>
      </c>
      <c r="G94" s="121">
        <v>4.020254247063591E-3</v>
      </c>
      <c r="H94" s="121">
        <v>5.6902060112284672E-2</v>
      </c>
    </row>
    <row r="95" spans="2:8" s="107" customFormat="1" ht="15.75" customHeight="1">
      <c r="B95" s="129" t="s">
        <v>3523</v>
      </c>
      <c r="C95" s="112">
        <v>770</v>
      </c>
      <c r="D95" s="112">
        <v>55</v>
      </c>
      <c r="E95" s="112">
        <v>825</v>
      </c>
      <c r="F95" s="121">
        <v>7.9374250518947823E-2</v>
      </c>
      <c r="G95" s="121">
        <v>5.669589322781987E-3</v>
      </c>
      <c r="H95" s="121">
        <v>8.5043839841729807E-2</v>
      </c>
    </row>
    <row r="96" spans="2:8" s="107" customFormat="1" ht="15.75" customHeight="1">
      <c r="B96" s="129" t="s">
        <v>3522</v>
      </c>
      <c r="C96" s="112">
        <v>1061</v>
      </c>
      <c r="D96" s="112">
        <v>59</v>
      </c>
      <c r="E96" s="112">
        <v>1120</v>
      </c>
      <c r="F96" s="121">
        <v>0.10937153220857615</v>
      </c>
      <c r="G96" s="121">
        <v>6.0819230917115857E-3</v>
      </c>
      <c r="H96" s="121">
        <v>0.11545345530028774</v>
      </c>
    </row>
    <row r="97" spans="2:8" s="107" customFormat="1" ht="15.75" customHeight="1">
      <c r="B97" s="129" t="s">
        <v>3521</v>
      </c>
      <c r="C97" s="112">
        <v>806</v>
      </c>
      <c r="D97" s="112">
        <v>27</v>
      </c>
      <c r="E97" s="112">
        <v>833</v>
      </c>
      <c r="F97" s="121">
        <v>8.3085254439314207E-2</v>
      </c>
      <c r="G97" s="121">
        <v>2.7832529402747937E-3</v>
      </c>
      <c r="H97" s="121">
        <v>8.586850737958901E-2</v>
      </c>
    </row>
    <row r="98" spans="2:8" s="107" customFormat="1" ht="15.75" customHeight="1">
      <c r="B98" s="129" t="s">
        <v>2761</v>
      </c>
      <c r="C98" s="112">
        <v>14597</v>
      </c>
      <c r="D98" s="112">
        <v>756</v>
      </c>
      <c r="E98" s="112">
        <v>15353</v>
      </c>
      <c r="F98" s="121">
        <v>1.5047090062663393</v>
      </c>
      <c r="G98" s="121">
        <v>7.7931082327694218E-2</v>
      </c>
      <c r="H98" s="121">
        <v>1.5826400885940335</v>
      </c>
    </row>
    <row r="99" spans="2:8" s="107" customFormat="1" ht="15.75" customHeight="1">
      <c r="B99" s="129" t="s">
        <v>3021</v>
      </c>
      <c r="C99" s="112">
        <v>12800</v>
      </c>
      <c r="D99" s="112">
        <v>304</v>
      </c>
      <c r="E99" s="112">
        <v>13104</v>
      </c>
      <c r="F99" s="121">
        <v>1.3194680605747169</v>
      </c>
      <c r="G99" s="121">
        <v>3.1337366438649532E-2</v>
      </c>
      <c r="H99" s="121">
        <v>1.3508054270133665</v>
      </c>
    </row>
    <row r="100" spans="2:8" s="107" customFormat="1" ht="15.75" customHeight="1">
      <c r="B100" s="129" t="s">
        <v>3022</v>
      </c>
      <c r="C100" s="112">
        <v>11845</v>
      </c>
      <c r="D100" s="112">
        <v>306</v>
      </c>
      <c r="E100" s="112">
        <v>12151</v>
      </c>
      <c r="F100" s="121">
        <v>1.2210233732427753</v>
      </c>
      <c r="G100" s="121">
        <v>3.1543533323114326E-2</v>
      </c>
      <c r="H100" s="121">
        <v>1.2525669065658895</v>
      </c>
    </row>
    <row r="101" spans="2:8" s="107" customFormat="1" ht="15.75" customHeight="1">
      <c r="B101" s="129" t="s">
        <v>3520</v>
      </c>
      <c r="C101" s="112">
        <v>6848</v>
      </c>
      <c r="D101" s="112">
        <v>147</v>
      </c>
      <c r="E101" s="112">
        <v>6995</v>
      </c>
      <c r="F101" s="121">
        <v>0.70591541240747357</v>
      </c>
      <c r="G101" s="121">
        <v>1.5153266008162766E-2</v>
      </c>
      <c r="H101" s="121">
        <v>0.72106867841563638</v>
      </c>
    </row>
    <row r="102" spans="2:8" s="107" customFormat="1" ht="15.75" customHeight="1">
      <c r="B102" s="129" t="s">
        <v>3519</v>
      </c>
      <c r="C102" s="112">
        <v>4524</v>
      </c>
      <c r="D102" s="112">
        <v>132</v>
      </c>
      <c r="E102" s="112">
        <v>4656</v>
      </c>
      <c r="F102" s="121">
        <v>0.46634949265937653</v>
      </c>
      <c r="G102" s="121">
        <v>1.3607014374676769E-2</v>
      </c>
      <c r="H102" s="121">
        <v>0.47995650703405329</v>
      </c>
    </row>
    <row r="103" spans="2:8" s="107" customFormat="1" ht="15.75" customHeight="1">
      <c r="B103" s="129" t="s">
        <v>3518</v>
      </c>
      <c r="C103" s="112">
        <v>568</v>
      </c>
      <c r="D103" s="112">
        <v>26</v>
      </c>
      <c r="E103" s="112">
        <v>594</v>
      </c>
      <c r="F103" s="121">
        <v>5.8551395188003064E-2</v>
      </c>
      <c r="G103" s="121">
        <v>2.6801694980423938E-3</v>
      </c>
      <c r="H103" s="121">
        <v>6.1231564686045459E-2</v>
      </c>
    </row>
    <row r="104" spans="2:8" s="107" customFormat="1" ht="15.75" customHeight="1">
      <c r="B104" s="129" t="s">
        <v>3517</v>
      </c>
      <c r="C104" s="112">
        <v>518</v>
      </c>
      <c r="D104" s="112">
        <v>21</v>
      </c>
      <c r="E104" s="112">
        <v>539</v>
      </c>
      <c r="F104" s="121">
        <v>5.3397223076383081E-2</v>
      </c>
      <c r="G104" s="121">
        <v>2.1647522868803951E-3</v>
      </c>
      <c r="H104" s="121">
        <v>5.5561975363263474E-2</v>
      </c>
    </row>
    <row r="105" spans="2:8" s="107" customFormat="1" ht="15.75" customHeight="1">
      <c r="B105" s="129" t="s">
        <v>3516</v>
      </c>
      <c r="C105" s="112">
        <v>490</v>
      </c>
      <c r="D105" s="112">
        <v>34</v>
      </c>
      <c r="E105" s="112">
        <v>524</v>
      </c>
      <c r="F105" s="121">
        <v>5.0510886693875885E-2</v>
      </c>
      <c r="G105" s="121">
        <v>3.5048370359015918E-3</v>
      </c>
      <c r="H105" s="121">
        <v>5.4015723729777476E-2</v>
      </c>
    </row>
    <row r="106" spans="2:8" s="107" customFormat="1" ht="15.75" customHeight="1">
      <c r="B106" s="129" t="s">
        <v>3515</v>
      </c>
      <c r="C106" s="112">
        <v>1122</v>
      </c>
      <c r="D106" s="112">
        <v>45</v>
      </c>
      <c r="E106" s="112">
        <v>1167</v>
      </c>
      <c r="F106" s="121">
        <v>0.11565962218475254</v>
      </c>
      <c r="G106" s="121">
        <v>4.6387549004579896E-3</v>
      </c>
      <c r="H106" s="121">
        <v>0.12029837708521053</v>
      </c>
    </row>
    <row r="107" spans="2:8" s="107" customFormat="1" ht="15.75" customHeight="1">
      <c r="B107" s="129" t="s">
        <v>3514</v>
      </c>
      <c r="C107" s="112">
        <v>1435</v>
      </c>
      <c r="D107" s="112">
        <v>31</v>
      </c>
      <c r="E107" s="112">
        <v>1466</v>
      </c>
      <c r="F107" s="121">
        <v>0.14792473960349367</v>
      </c>
      <c r="G107" s="121">
        <v>3.1955867092043925E-3</v>
      </c>
      <c r="H107" s="121">
        <v>0.15112032631269806</v>
      </c>
    </row>
    <row r="108" spans="2:8" s="107" customFormat="1" ht="15.75" customHeight="1">
      <c r="B108" s="129" t="s">
        <v>3513</v>
      </c>
      <c r="C108" s="112">
        <v>2064</v>
      </c>
      <c r="D108" s="112">
        <v>56</v>
      </c>
      <c r="E108" s="112">
        <v>2120</v>
      </c>
      <c r="F108" s="121">
        <v>0.21276422476767312</v>
      </c>
      <c r="G108" s="121">
        <v>5.7726727650143864E-3</v>
      </c>
      <c r="H108" s="121">
        <v>0.21853689753268751</v>
      </c>
    </row>
    <row r="109" spans="2:8" s="107" customFormat="1" ht="15.75" customHeight="1">
      <c r="B109" s="129" t="s">
        <v>3512</v>
      </c>
      <c r="C109" s="112">
        <v>6290</v>
      </c>
      <c r="D109" s="112">
        <v>146</v>
      </c>
      <c r="E109" s="112">
        <v>6436</v>
      </c>
      <c r="F109" s="121">
        <v>0.64839485164179456</v>
      </c>
      <c r="G109" s="121">
        <v>1.5050182565930366E-2</v>
      </c>
      <c r="H109" s="121">
        <v>0.66344503420772494</v>
      </c>
    </row>
    <row r="110" spans="2:8" s="107" customFormat="1" ht="15.75" customHeight="1">
      <c r="B110" s="129" t="s">
        <v>3511</v>
      </c>
      <c r="C110" s="112">
        <v>768</v>
      </c>
      <c r="D110" s="112">
        <v>37</v>
      </c>
      <c r="E110" s="112">
        <v>805</v>
      </c>
      <c r="F110" s="121">
        <v>7.9168083634483022E-2</v>
      </c>
      <c r="G110" s="121">
        <v>3.8140873625987911E-3</v>
      </c>
      <c r="H110" s="121">
        <v>8.2982170997081814E-2</v>
      </c>
    </row>
    <row r="111" spans="2:8" s="107" customFormat="1" ht="15.75" customHeight="1">
      <c r="B111" s="129" t="s">
        <v>3510</v>
      </c>
      <c r="C111" s="112">
        <v>1531</v>
      </c>
      <c r="D111" s="112">
        <v>68</v>
      </c>
      <c r="E111" s="112">
        <v>1599</v>
      </c>
      <c r="F111" s="121">
        <v>0.15782075005780405</v>
      </c>
      <c r="G111" s="121">
        <v>7.0096740718031837E-3</v>
      </c>
      <c r="H111" s="121">
        <v>0.16483042412960722</v>
      </c>
    </row>
    <row r="112" spans="2:8" s="107" customFormat="1" ht="15.75" customHeight="1">
      <c r="B112" s="129" t="s">
        <v>3509</v>
      </c>
      <c r="C112" s="112">
        <v>494</v>
      </c>
      <c r="D112" s="112">
        <v>41</v>
      </c>
      <c r="E112" s="112">
        <v>535</v>
      </c>
      <c r="F112" s="121">
        <v>5.0923220462805487E-2</v>
      </c>
      <c r="G112" s="121">
        <v>4.2264211315283908E-3</v>
      </c>
      <c r="H112" s="121">
        <v>5.5149641594333873E-2</v>
      </c>
    </row>
    <row r="113" spans="2:8" s="107" customFormat="1" ht="15.75" customHeight="1">
      <c r="B113" s="129" t="s">
        <v>3508</v>
      </c>
      <c r="C113" s="112">
        <v>826</v>
      </c>
      <c r="D113" s="112">
        <v>54</v>
      </c>
      <c r="E113" s="112">
        <v>880</v>
      </c>
      <c r="F113" s="121">
        <v>8.51469232839622E-2</v>
      </c>
      <c r="G113" s="121">
        <v>5.5665058805495875E-3</v>
      </c>
      <c r="H113" s="121">
        <v>9.0713429164511791E-2</v>
      </c>
    </row>
    <row r="114" spans="2:8" s="107" customFormat="1" ht="15.75" customHeight="1">
      <c r="B114" s="129" t="s">
        <v>3507</v>
      </c>
      <c r="C114" s="112">
        <v>49</v>
      </c>
      <c r="D114" s="112">
        <v>9</v>
      </c>
      <c r="E114" s="112">
        <v>58</v>
      </c>
      <c r="F114" s="121">
        <v>5.0510886693875883E-3</v>
      </c>
      <c r="G114" s="121">
        <v>9.2775098009159791E-4</v>
      </c>
      <c r="H114" s="121">
        <v>5.9788396494791863E-3</v>
      </c>
    </row>
    <row r="115" spans="2:8" s="107" customFormat="1" ht="15.75" customHeight="1">
      <c r="B115" s="129" t="s">
        <v>2751</v>
      </c>
      <c r="C115" s="112">
        <v>2703</v>
      </c>
      <c r="D115" s="112">
        <v>46</v>
      </c>
      <c r="E115" s="112">
        <v>2749</v>
      </c>
      <c r="F115" s="121">
        <v>0.27863454435417656</v>
      </c>
      <c r="G115" s="121">
        <v>4.741838342690389E-3</v>
      </c>
      <c r="H115" s="121">
        <v>0.28337638269686694</v>
      </c>
    </row>
    <row r="116" spans="2:8" s="107" customFormat="1" ht="15.75" customHeight="1">
      <c r="B116" s="129" t="s">
        <v>3506</v>
      </c>
      <c r="C116" s="112">
        <v>1492</v>
      </c>
      <c r="D116" s="112">
        <v>45</v>
      </c>
      <c r="E116" s="112">
        <v>1537</v>
      </c>
      <c r="F116" s="121">
        <v>0.15380049581074046</v>
      </c>
      <c r="G116" s="121">
        <v>4.6387549004579896E-3</v>
      </c>
      <c r="H116" s="121">
        <v>0.15843925071119844</v>
      </c>
    </row>
    <row r="117" spans="2:8" s="107" customFormat="1" ht="15.75" customHeight="1">
      <c r="B117" s="129" t="s">
        <v>3505</v>
      </c>
      <c r="C117" s="112">
        <v>49</v>
      </c>
      <c r="D117" s="112">
        <v>5</v>
      </c>
      <c r="E117" s="112">
        <v>54</v>
      </c>
      <c r="F117" s="121">
        <v>5.0510886693875883E-3</v>
      </c>
      <c r="G117" s="121">
        <v>5.154172111619988E-4</v>
      </c>
      <c r="H117" s="121">
        <v>5.5665058805495875E-3</v>
      </c>
    </row>
    <row r="118" spans="2:8" s="107" customFormat="1" ht="15.75" customHeight="1">
      <c r="B118" s="129" t="s">
        <v>3504</v>
      </c>
      <c r="C118" s="112">
        <v>529</v>
      </c>
      <c r="D118" s="112">
        <v>20</v>
      </c>
      <c r="E118" s="112">
        <v>549</v>
      </c>
      <c r="F118" s="121">
        <v>5.4531140940939478E-2</v>
      </c>
      <c r="G118" s="121">
        <v>2.0616688446479952E-3</v>
      </c>
      <c r="H118" s="121">
        <v>5.6592809785587471E-2</v>
      </c>
    </row>
    <row r="119" spans="2:8" s="107" customFormat="1" ht="15.75" customHeight="1">
      <c r="B119" s="129" t="s">
        <v>3503</v>
      </c>
      <c r="C119" s="112">
        <v>1881</v>
      </c>
      <c r="D119" s="112">
        <v>60</v>
      </c>
      <c r="E119" s="112">
        <v>1941</v>
      </c>
      <c r="F119" s="121">
        <v>0.19389995483914396</v>
      </c>
      <c r="G119" s="121">
        <v>6.1850065339439861E-3</v>
      </c>
      <c r="H119" s="121">
        <v>0.20008496137308796</v>
      </c>
    </row>
    <row r="120" spans="2:8" s="107" customFormat="1" ht="15.75" customHeight="1">
      <c r="B120" s="129" t="s">
        <v>3502</v>
      </c>
      <c r="C120" s="112">
        <v>2356</v>
      </c>
      <c r="D120" s="112">
        <v>38</v>
      </c>
      <c r="E120" s="112">
        <v>2394</v>
      </c>
      <c r="F120" s="121">
        <v>0.24286458989953386</v>
      </c>
      <c r="G120" s="121">
        <v>3.9171708048311915E-3</v>
      </c>
      <c r="H120" s="121">
        <v>0.24678176070436503</v>
      </c>
    </row>
    <row r="121" spans="2:8" s="107" customFormat="1" ht="15.75" customHeight="1">
      <c r="B121" s="129" t="s">
        <v>3501</v>
      </c>
      <c r="C121" s="112">
        <v>1303</v>
      </c>
      <c r="D121" s="112">
        <v>32</v>
      </c>
      <c r="E121" s="112">
        <v>1335</v>
      </c>
      <c r="F121" s="121">
        <v>0.13431772522881688</v>
      </c>
      <c r="G121" s="121">
        <v>3.2986701514367924E-3</v>
      </c>
      <c r="H121" s="121">
        <v>0.13761639538025369</v>
      </c>
    </row>
    <row r="122" spans="2:8" s="107" customFormat="1" ht="15.75" customHeight="1">
      <c r="B122" s="129" t="s">
        <v>3500</v>
      </c>
      <c r="C122" s="112">
        <v>643</v>
      </c>
      <c r="D122" s="112">
        <v>20</v>
      </c>
      <c r="E122" s="112">
        <v>663</v>
      </c>
      <c r="F122" s="121">
        <v>6.6282653355433055E-2</v>
      </c>
      <c r="G122" s="121">
        <v>2.0616688446479952E-3</v>
      </c>
      <c r="H122" s="121">
        <v>6.8344322200081048E-2</v>
      </c>
    </row>
    <row r="123" spans="2:8" s="107" customFormat="1" ht="15.75" customHeight="1">
      <c r="B123" s="129" t="s">
        <v>3499</v>
      </c>
      <c r="C123" s="112">
        <v>802</v>
      </c>
      <c r="D123" s="112">
        <v>25</v>
      </c>
      <c r="E123" s="112">
        <v>827</v>
      </c>
      <c r="F123" s="121">
        <v>8.2672920670384606E-2</v>
      </c>
      <c r="G123" s="121">
        <v>2.5770860558099939E-3</v>
      </c>
      <c r="H123" s="121">
        <v>8.5250006726194608E-2</v>
      </c>
    </row>
    <row r="124" spans="2:8" s="107" customFormat="1" ht="15.75" customHeight="1">
      <c r="B124" s="129" t="s">
        <v>3498</v>
      </c>
      <c r="C124" s="112">
        <v>1901</v>
      </c>
      <c r="D124" s="112">
        <v>16</v>
      </c>
      <c r="E124" s="112">
        <v>1917</v>
      </c>
      <c r="F124" s="121">
        <v>0.19596162368379194</v>
      </c>
      <c r="G124" s="121">
        <v>1.6493350757183962E-3</v>
      </c>
      <c r="H124" s="121">
        <v>0.19761095875951035</v>
      </c>
    </row>
    <row r="125" spans="2:8" s="107" customFormat="1" ht="15.75" customHeight="1">
      <c r="B125" s="129" t="s">
        <v>3497</v>
      </c>
      <c r="C125" s="112">
        <v>1031</v>
      </c>
      <c r="D125" s="112">
        <v>79</v>
      </c>
      <c r="E125" s="112">
        <v>1110</v>
      </c>
      <c r="F125" s="121">
        <v>0.10627902894160415</v>
      </c>
      <c r="G125" s="121">
        <v>8.1435919363595823E-3</v>
      </c>
      <c r="H125" s="121">
        <v>0.11442262087796375</v>
      </c>
    </row>
    <row r="126" spans="2:8" s="107" customFormat="1" ht="15.75" customHeight="1">
      <c r="B126" s="129" t="s">
        <v>3496</v>
      </c>
      <c r="C126" s="112">
        <v>1586</v>
      </c>
      <c r="D126" s="112">
        <v>47</v>
      </c>
      <c r="E126" s="112">
        <v>1633</v>
      </c>
      <c r="F126" s="121">
        <v>0.16349033938058602</v>
      </c>
      <c r="G126" s="121">
        <v>4.8449217849227894E-3</v>
      </c>
      <c r="H126" s="121">
        <v>0.16833526116550881</v>
      </c>
    </row>
    <row r="127" spans="2:8" s="107" customFormat="1" ht="15.75" customHeight="1">
      <c r="B127" s="129" t="s">
        <v>3495</v>
      </c>
      <c r="C127" s="112">
        <v>2391</v>
      </c>
      <c r="D127" s="112">
        <v>96</v>
      </c>
      <c r="E127" s="112">
        <v>2487</v>
      </c>
      <c r="F127" s="121">
        <v>0.24647251037766785</v>
      </c>
      <c r="G127" s="121">
        <v>9.8960104543103777E-3</v>
      </c>
      <c r="H127" s="121">
        <v>0.2563685208319782</v>
      </c>
    </row>
    <row r="128" spans="2:8" s="107" customFormat="1" ht="15.75" customHeight="1">
      <c r="B128" s="129" t="s">
        <v>3494</v>
      </c>
      <c r="C128" s="112">
        <v>3159</v>
      </c>
      <c r="D128" s="112">
        <v>225</v>
      </c>
      <c r="E128" s="112">
        <v>3384</v>
      </c>
      <c r="F128" s="121">
        <v>0.32564059401215084</v>
      </c>
      <c r="G128" s="121">
        <v>2.3193774502289946E-2</v>
      </c>
      <c r="H128" s="121">
        <v>0.34883436851444083</v>
      </c>
    </row>
    <row r="129" spans="2:8" s="107" customFormat="1" ht="15.75" customHeight="1">
      <c r="B129" s="129" t="s">
        <v>3493</v>
      </c>
      <c r="C129" s="112">
        <v>730</v>
      </c>
      <c r="D129" s="112">
        <v>17</v>
      </c>
      <c r="E129" s="112">
        <v>747</v>
      </c>
      <c r="F129" s="121">
        <v>7.5250912829651823E-2</v>
      </c>
      <c r="G129" s="121">
        <v>1.7524185179507959E-3</v>
      </c>
      <c r="H129" s="121">
        <v>7.7003331347602622E-2</v>
      </c>
    </row>
    <row r="130" spans="2:8" s="107" customFormat="1" ht="15.75" customHeight="1">
      <c r="B130" s="129" t="s">
        <v>3492</v>
      </c>
      <c r="C130" s="112">
        <v>4905</v>
      </c>
      <c r="D130" s="112">
        <v>137</v>
      </c>
      <c r="E130" s="112">
        <v>5042</v>
      </c>
      <c r="F130" s="121">
        <v>0.50562428414992089</v>
      </c>
      <c r="G130" s="121">
        <v>1.4122431585838768E-2</v>
      </c>
      <c r="H130" s="121">
        <v>0.51974671573575959</v>
      </c>
    </row>
    <row r="131" spans="2:8" s="107" customFormat="1" ht="15.75" customHeight="1">
      <c r="B131" s="129" t="s">
        <v>2747</v>
      </c>
      <c r="C131" s="112">
        <v>9806</v>
      </c>
      <c r="D131" s="112">
        <v>246</v>
      </c>
      <c r="E131" s="112">
        <v>10052</v>
      </c>
      <c r="F131" s="121">
        <v>1.0108362345309121</v>
      </c>
      <c r="G131" s="121">
        <v>2.5358526789170343E-2</v>
      </c>
      <c r="H131" s="121">
        <v>1.0361947613200824</v>
      </c>
    </row>
    <row r="132" spans="2:8" s="107" customFormat="1" ht="15.75" customHeight="1">
      <c r="B132" s="129" t="s">
        <v>3491</v>
      </c>
      <c r="C132" s="112">
        <v>470</v>
      </c>
      <c r="D132" s="112">
        <v>8</v>
      </c>
      <c r="E132" s="112">
        <v>478</v>
      </c>
      <c r="F132" s="121">
        <v>4.8449217849227892E-2</v>
      </c>
      <c r="G132" s="121">
        <v>8.2466753785919811E-4</v>
      </c>
      <c r="H132" s="121">
        <v>4.9273885387087088E-2</v>
      </c>
    </row>
    <row r="133" spans="2:8" s="107" customFormat="1" ht="15.75" customHeight="1">
      <c r="B133" s="129" t="s">
        <v>2745</v>
      </c>
      <c r="C133" s="112">
        <v>29998</v>
      </c>
      <c r="D133" s="112">
        <v>766</v>
      </c>
      <c r="E133" s="112">
        <v>30764</v>
      </c>
      <c r="F133" s="121">
        <v>3.0922971000875283</v>
      </c>
      <c r="G133" s="121">
        <v>7.8961916750018221E-2</v>
      </c>
      <c r="H133" s="121">
        <v>3.1712590168375465</v>
      </c>
    </row>
    <row r="134" spans="2:8" s="107" customFormat="1" ht="15.75" customHeight="1">
      <c r="B134" s="129" t="s">
        <v>3490</v>
      </c>
      <c r="C134" s="112">
        <v>618</v>
      </c>
      <c r="D134" s="112">
        <v>19</v>
      </c>
      <c r="E134" s="112">
        <v>637</v>
      </c>
      <c r="F134" s="121">
        <v>6.3705567299623053E-2</v>
      </c>
      <c r="G134" s="121">
        <v>1.9585854024155957E-3</v>
      </c>
      <c r="H134" s="121">
        <v>6.5664152702038653E-2</v>
      </c>
    </row>
    <row r="135" spans="2:8" s="107" customFormat="1" ht="15.75" customHeight="1">
      <c r="B135" s="129" t="s">
        <v>3489</v>
      </c>
      <c r="C135" s="112">
        <v>243</v>
      </c>
      <c r="D135" s="112">
        <v>22</v>
      </c>
      <c r="E135" s="112">
        <v>265</v>
      </c>
      <c r="F135" s="121">
        <v>2.5049276462473142E-2</v>
      </c>
      <c r="G135" s="121">
        <v>2.267835729112795E-3</v>
      </c>
      <c r="H135" s="121">
        <v>2.7317112191585939E-2</v>
      </c>
    </row>
    <row r="136" spans="2:8" s="107" customFormat="1" ht="15.75" customHeight="1">
      <c r="B136" s="129" t="s">
        <v>3488</v>
      </c>
      <c r="C136" s="112">
        <v>1501</v>
      </c>
      <c r="D136" s="112">
        <v>75</v>
      </c>
      <c r="E136" s="112">
        <v>1576</v>
      </c>
      <c r="F136" s="121">
        <v>0.15472824679083205</v>
      </c>
      <c r="G136" s="121">
        <v>7.7312581674299826E-3</v>
      </c>
      <c r="H136" s="121">
        <v>0.16245950495826203</v>
      </c>
    </row>
    <row r="137" spans="2:8" s="107" customFormat="1" ht="15.75" customHeight="1">
      <c r="B137" s="129" t="s">
        <v>3487</v>
      </c>
      <c r="C137" s="112">
        <v>2703</v>
      </c>
      <c r="D137" s="112">
        <v>71</v>
      </c>
      <c r="E137" s="112">
        <v>2774</v>
      </c>
      <c r="F137" s="121">
        <v>0.27863454435417656</v>
      </c>
      <c r="G137" s="121">
        <v>7.318924398500383E-3</v>
      </c>
      <c r="H137" s="121">
        <v>0.28595346875267696</v>
      </c>
    </row>
    <row r="138" spans="2:8" s="107" customFormat="1" ht="15.75" customHeight="1">
      <c r="B138" s="129" t="s">
        <v>3486</v>
      </c>
      <c r="C138" s="112">
        <v>588</v>
      </c>
      <c r="D138" s="112">
        <v>102</v>
      </c>
      <c r="E138" s="112">
        <v>690</v>
      </c>
      <c r="F138" s="121">
        <v>6.0613064032651064E-2</v>
      </c>
      <c r="G138" s="121">
        <v>1.0514511107704776E-2</v>
      </c>
      <c r="H138" s="121">
        <v>7.1127575140355837E-2</v>
      </c>
    </row>
    <row r="139" spans="2:8" s="107" customFormat="1" ht="15.75" customHeight="1">
      <c r="B139" s="129" t="s">
        <v>3485</v>
      </c>
      <c r="C139" s="112">
        <v>1051</v>
      </c>
      <c r="D139" s="112">
        <v>78</v>
      </c>
      <c r="E139" s="112">
        <v>1129</v>
      </c>
      <c r="F139" s="121">
        <v>0.10834069778625215</v>
      </c>
      <c r="G139" s="121">
        <v>8.0405084941271819E-3</v>
      </c>
      <c r="H139" s="121">
        <v>0.11638120628037933</v>
      </c>
    </row>
    <row r="140" spans="2:8" s="107" customFormat="1" ht="15.75" customHeight="1">
      <c r="B140" s="129" t="s">
        <v>3484</v>
      </c>
      <c r="C140" s="112">
        <v>1319</v>
      </c>
      <c r="D140" s="112">
        <v>108</v>
      </c>
      <c r="E140" s="112">
        <v>1427</v>
      </c>
      <c r="F140" s="121">
        <v>0.13596706030453529</v>
      </c>
      <c r="G140" s="121">
        <v>1.1133011761099175E-2</v>
      </c>
      <c r="H140" s="121">
        <v>0.14710007206563447</v>
      </c>
    </row>
    <row r="141" spans="2:8" s="107" customFormat="1" ht="15.75" customHeight="1">
      <c r="B141" s="129" t="s">
        <v>3483</v>
      </c>
      <c r="C141" s="112">
        <v>352</v>
      </c>
      <c r="D141" s="112">
        <v>23</v>
      </c>
      <c r="E141" s="112">
        <v>375</v>
      </c>
      <c r="F141" s="121">
        <v>3.6285371665804721E-2</v>
      </c>
      <c r="G141" s="121">
        <v>2.3709191713451945E-3</v>
      </c>
      <c r="H141" s="121">
        <v>3.8656290837149915E-2</v>
      </c>
    </row>
    <row r="142" spans="2:8" s="107" customFormat="1" ht="15.75" customHeight="1">
      <c r="B142" s="129" t="s">
        <v>3482</v>
      </c>
      <c r="C142" s="112">
        <v>372</v>
      </c>
      <c r="D142" s="112">
        <v>30</v>
      </c>
      <c r="E142" s="112">
        <v>402</v>
      </c>
      <c r="F142" s="121">
        <v>3.8347040510452714E-2</v>
      </c>
      <c r="G142" s="121">
        <v>3.092503266971993E-3</v>
      </c>
      <c r="H142" s="121">
        <v>4.1439543777424703E-2</v>
      </c>
    </row>
    <row r="143" spans="2:8" s="107" customFormat="1" ht="15.75" customHeight="1">
      <c r="B143" s="129" t="s">
        <v>3481</v>
      </c>
      <c r="C143" s="112">
        <v>514</v>
      </c>
      <c r="D143" s="112">
        <v>23</v>
      </c>
      <c r="E143" s="112">
        <v>537</v>
      </c>
      <c r="F143" s="121">
        <v>5.298488930745348E-2</v>
      </c>
      <c r="G143" s="121">
        <v>2.3709191713451945E-3</v>
      </c>
      <c r="H143" s="121">
        <v>5.5355808478798674E-2</v>
      </c>
    </row>
    <row r="144" spans="2:8" s="107" customFormat="1" ht="15.75" customHeight="1">
      <c r="B144" s="129" t="s">
        <v>3480</v>
      </c>
      <c r="C144" s="112">
        <v>2456</v>
      </c>
      <c r="D144" s="112">
        <v>105</v>
      </c>
      <c r="E144" s="112">
        <v>2561</v>
      </c>
      <c r="F144" s="121">
        <v>0.25317293412277381</v>
      </c>
      <c r="G144" s="121">
        <v>1.0823761434401976E-2</v>
      </c>
      <c r="H144" s="121">
        <v>0.26399669555717581</v>
      </c>
    </row>
    <row r="145" spans="2:8" s="107" customFormat="1" ht="15.75" customHeight="1">
      <c r="B145" s="129" t="s">
        <v>3479</v>
      </c>
      <c r="C145" s="112">
        <v>6562</v>
      </c>
      <c r="D145" s="112">
        <v>219</v>
      </c>
      <c r="E145" s="112">
        <v>6781</v>
      </c>
      <c r="F145" s="121">
        <v>0.67643354792900723</v>
      </c>
      <c r="G145" s="121">
        <v>2.2575273848895547E-2</v>
      </c>
      <c r="H145" s="121">
        <v>0.6990088217779028</v>
      </c>
    </row>
    <row r="146" spans="2:8" s="107" customFormat="1" ht="15.75" customHeight="1">
      <c r="B146" s="129" t="s">
        <v>3478</v>
      </c>
      <c r="C146" s="112">
        <v>1843</v>
      </c>
      <c r="D146" s="112">
        <v>123</v>
      </c>
      <c r="E146" s="112">
        <v>1966</v>
      </c>
      <c r="F146" s="121">
        <v>0.18998278403431276</v>
      </c>
      <c r="G146" s="121">
        <v>1.2679263394585171E-2</v>
      </c>
      <c r="H146" s="121">
        <v>0.20266204742889793</v>
      </c>
    </row>
    <row r="147" spans="2:8" s="107" customFormat="1" ht="15.75" customHeight="1">
      <c r="B147" s="129" t="s">
        <v>3477</v>
      </c>
      <c r="C147" s="112">
        <v>1280</v>
      </c>
      <c r="D147" s="112">
        <v>59</v>
      </c>
      <c r="E147" s="112">
        <v>1339</v>
      </c>
      <c r="F147" s="121">
        <v>0.13194680605747169</v>
      </c>
      <c r="G147" s="121">
        <v>6.0819230917115857E-3</v>
      </c>
      <c r="H147" s="121">
        <v>0.13802872914918329</v>
      </c>
    </row>
    <row r="148" spans="2:8" s="107" customFormat="1" ht="15.75" customHeight="1">
      <c r="B148" s="129" t="s">
        <v>3476</v>
      </c>
      <c r="C148" s="112">
        <v>3218</v>
      </c>
      <c r="D148" s="112">
        <v>95</v>
      </c>
      <c r="E148" s="112">
        <v>3313</v>
      </c>
      <c r="F148" s="121">
        <v>0.33172251710386247</v>
      </c>
      <c r="G148" s="121">
        <v>9.7929270120779774E-3</v>
      </c>
      <c r="H148" s="121">
        <v>0.34151544411594043</v>
      </c>
    </row>
    <row r="149" spans="2:8" s="107" customFormat="1" ht="15.75" customHeight="1">
      <c r="B149" s="129" t="s">
        <v>3475</v>
      </c>
      <c r="C149" s="112">
        <v>2702</v>
      </c>
      <c r="D149" s="112">
        <v>146</v>
      </c>
      <c r="E149" s="112">
        <v>2848</v>
      </c>
      <c r="F149" s="121">
        <v>0.27853146091194414</v>
      </c>
      <c r="G149" s="121">
        <v>1.5050182565930366E-2</v>
      </c>
      <c r="H149" s="121">
        <v>0.29358164347787452</v>
      </c>
    </row>
    <row r="150" spans="2:8" s="107" customFormat="1" ht="15.75" customHeight="1">
      <c r="B150" s="129" t="s">
        <v>2768</v>
      </c>
      <c r="C150" s="112">
        <v>5524</v>
      </c>
      <c r="D150" s="112">
        <v>375</v>
      </c>
      <c r="E150" s="112">
        <v>5899</v>
      </c>
      <c r="F150" s="121">
        <v>0.56943293489177627</v>
      </c>
      <c r="G150" s="121">
        <v>3.8656290837149915E-2</v>
      </c>
      <c r="H150" s="121">
        <v>0.60808922572892621</v>
      </c>
    </row>
    <row r="151" spans="2:8" s="107" customFormat="1" ht="15.75" customHeight="1">
      <c r="B151" s="129" t="s">
        <v>2746</v>
      </c>
      <c r="C151" s="112">
        <v>8434</v>
      </c>
      <c r="D151" s="112">
        <v>347</v>
      </c>
      <c r="E151" s="112">
        <v>8781</v>
      </c>
      <c r="F151" s="121">
        <v>0.86940575178805957</v>
      </c>
      <c r="G151" s="121">
        <v>3.5769954454642719E-2</v>
      </c>
      <c r="H151" s="121">
        <v>0.90517570624270238</v>
      </c>
    </row>
    <row r="152" spans="2:8" s="107" customFormat="1" ht="15.75" customHeight="1">
      <c r="B152" s="129" t="s">
        <v>3474</v>
      </c>
      <c r="C152" s="112">
        <v>470</v>
      </c>
      <c r="D152" s="112">
        <v>27</v>
      </c>
      <c r="E152" s="112">
        <v>497</v>
      </c>
      <c r="F152" s="121">
        <v>4.8449217849227892E-2</v>
      </c>
      <c r="G152" s="121">
        <v>2.7832529402747937E-3</v>
      </c>
      <c r="H152" s="121">
        <v>5.1232470789502681E-2</v>
      </c>
    </row>
    <row r="153" spans="2:8" s="107" customFormat="1" ht="15.75" customHeight="1">
      <c r="B153" s="129" t="s">
        <v>3473</v>
      </c>
      <c r="C153" s="112">
        <v>584</v>
      </c>
      <c r="D153" s="112">
        <v>73</v>
      </c>
      <c r="E153" s="112">
        <v>657</v>
      </c>
      <c r="F153" s="121">
        <v>6.0200730263721462E-2</v>
      </c>
      <c r="G153" s="121">
        <v>7.5250912829651828E-3</v>
      </c>
      <c r="H153" s="121">
        <v>6.7725821546686646E-2</v>
      </c>
    </row>
    <row r="154" spans="2:8" s="107" customFormat="1" ht="15.75" customHeight="1">
      <c r="B154" s="129" t="s">
        <v>3472</v>
      </c>
      <c r="C154" s="112">
        <v>5370</v>
      </c>
      <c r="D154" s="112">
        <v>266</v>
      </c>
      <c r="E154" s="112">
        <v>5636</v>
      </c>
      <c r="F154" s="121">
        <v>0.55355808478798674</v>
      </c>
      <c r="G154" s="121">
        <v>2.7420195633818336E-2</v>
      </c>
      <c r="H154" s="121">
        <v>0.5809782804218051</v>
      </c>
    </row>
    <row r="155" spans="2:8" s="107" customFormat="1" ht="15.75" customHeight="1">
      <c r="B155" s="129" t="s">
        <v>3471</v>
      </c>
      <c r="C155" s="112">
        <v>498</v>
      </c>
      <c r="D155" s="112">
        <v>20</v>
      </c>
      <c r="E155" s="112">
        <v>518</v>
      </c>
      <c r="F155" s="121">
        <v>5.1335554231735081E-2</v>
      </c>
      <c r="G155" s="121">
        <v>2.0616688446479952E-3</v>
      </c>
      <c r="H155" s="121">
        <v>5.3397223076383081E-2</v>
      </c>
    </row>
    <row r="156" spans="2:8" s="107" customFormat="1" ht="15.75" customHeight="1">
      <c r="B156" s="129" t="s">
        <v>3470</v>
      </c>
      <c r="C156" s="112">
        <v>1500</v>
      </c>
      <c r="D156" s="112">
        <v>80</v>
      </c>
      <c r="E156" s="112">
        <v>1580</v>
      </c>
      <c r="F156" s="121">
        <v>0.15462516334859966</v>
      </c>
      <c r="G156" s="121">
        <v>8.2466753785919809E-3</v>
      </c>
      <c r="H156" s="121">
        <v>0.16287183872719163</v>
      </c>
    </row>
    <row r="157" spans="2:8" s="107" customFormat="1" ht="15.75" customHeight="1">
      <c r="B157" s="129" t="s">
        <v>3469</v>
      </c>
      <c r="C157" s="112">
        <v>102</v>
      </c>
      <c r="D157" s="112">
        <v>9</v>
      </c>
      <c r="E157" s="112">
        <v>111</v>
      </c>
      <c r="F157" s="121">
        <v>1.0514511107704776E-2</v>
      </c>
      <c r="G157" s="121">
        <v>9.2775098009159791E-4</v>
      </c>
      <c r="H157" s="121">
        <v>1.1442262087796374E-2</v>
      </c>
    </row>
    <row r="158" spans="2:8" s="107" customFormat="1" ht="15.75" customHeight="1">
      <c r="B158" s="129" t="s">
        <v>3468</v>
      </c>
      <c r="C158" s="112">
        <v>414</v>
      </c>
      <c r="D158" s="112">
        <v>28</v>
      </c>
      <c r="E158" s="112">
        <v>442</v>
      </c>
      <c r="F158" s="121">
        <v>4.2676545084213501E-2</v>
      </c>
      <c r="G158" s="121">
        <v>2.8863363825071932E-3</v>
      </c>
      <c r="H158" s="121">
        <v>4.5562881466720696E-2</v>
      </c>
    </row>
    <row r="159" spans="2:8" s="107" customFormat="1" ht="15.75" customHeight="1">
      <c r="B159" s="129" t="s">
        <v>3467</v>
      </c>
      <c r="C159" s="112">
        <v>1288</v>
      </c>
      <c r="D159" s="112">
        <v>72</v>
      </c>
      <c r="E159" s="112">
        <v>1360</v>
      </c>
      <c r="F159" s="121">
        <v>0.1327714735953309</v>
      </c>
      <c r="G159" s="121">
        <v>7.4220078407327833E-3</v>
      </c>
      <c r="H159" s="121">
        <v>0.14019348143606369</v>
      </c>
    </row>
    <row r="160" spans="2:8" s="107" customFormat="1" ht="15.75" customHeight="1">
      <c r="B160" s="129" t="s">
        <v>3466</v>
      </c>
      <c r="C160" s="112">
        <v>152</v>
      </c>
      <c r="D160" s="112">
        <v>14</v>
      </c>
      <c r="E160" s="112">
        <v>166</v>
      </c>
      <c r="F160" s="121">
        <v>1.5668683219324766E-2</v>
      </c>
      <c r="G160" s="121">
        <v>1.4431681912535966E-3</v>
      </c>
      <c r="H160" s="121">
        <v>1.711185141057836E-2</v>
      </c>
    </row>
    <row r="161" spans="2:8" s="107" customFormat="1" ht="15.75" customHeight="1">
      <c r="B161" s="129" t="s">
        <v>3465</v>
      </c>
      <c r="C161" s="112">
        <v>487</v>
      </c>
      <c r="D161" s="112">
        <v>32</v>
      </c>
      <c r="E161" s="112">
        <v>519</v>
      </c>
      <c r="F161" s="121">
        <v>5.0201636367178684E-2</v>
      </c>
      <c r="G161" s="121">
        <v>3.2986701514367924E-3</v>
      </c>
      <c r="H161" s="121">
        <v>5.3500306518615481E-2</v>
      </c>
    </row>
    <row r="162" spans="2:8" s="107" customFormat="1" ht="15.75" customHeight="1">
      <c r="B162" s="129" t="s">
        <v>3464</v>
      </c>
      <c r="C162" s="112">
        <v>9175</v>
      </c>
      <c r="D162" s="112">
        <v>283</v>
      </c>
      <c r="E162" s="112">
        <v>9458</v>
      </c>
      <c r="F162" s="121">
        <v>0.94579058248226788</v>
      </c>
      <c r="G162" s="121">
        <v>2.9172614151769135E-2</v>
      </c>
      <c r="H162" s="121">
        <v>0.97496319663403697</v>
      </c>
    </row>
    <row r="163" spans="2:8" s="107" customFormat="1" ht="15.75" customHeight="1">
      <c r="B163" s="129" t="s">
        <v>3463</v>
      </c>
      <c r="C163" s="112">
        <v>381</v>
      </c>
      <c r="D163" s="112">
        <v>13</v>
      </c>
      <c r="E163" s="112">
        <v>394</v>
      </c>
      <c r="F163" s="121">
        <v>3.927479149054431E-2</v>
      </c>
      <c r="G163" s="121">
        <v>1.3400847490211969E-3</v>
      </c>
      <c r="H163" s="121">
        <v>4.0614876239565507E-2</v>
      </c>
    </row>
    <row r="164" spans="2:8" s="107" customFormat="1" ht="15.75" customHeight="1">
      <c r="B164" s="129" t="s">
        <v>3462</v>
      </c>
      <c r="C164" s="112">
        <v>5119</v>
      </c>
      <c r="D164" s="112">
        <v>93</v>
      </c>
      <c r="E164" s="112">
        <v>5212</v>
      </c>
      <c r="F164" s="121">
        <v>0.52768414078765435</v>
      </c>
      <c r="G164" s="121">
        <v>9.5867601276131784E-3</v>
      </c>
      <c r="H164" s="121">
        <v>0.53727090091526752</v>
      </c>
    </row>
    <row r="165" spans="2:8" s="107" customFormat="1" ht="15.75" customHeight="1">
      <c r="B165" s="129" t="s">
        <v>3461</v>
      </c>
      <c r="C165" s="112">
        <v>614</v>
      </c>
      <c r="D165" s="112">
        <v>21</v>
      </c>
      <c r="E165" s="112">
        <v>635</v>
      </c>
      <c r="F165" s="121">
        <v>6.3293233530693452E-2</v>
      </c>
      <c r="G165" s="121">
        <v>2.1647522868803951E-3</v>
      </c>
      <c r="H165" s="121">
        <v>6.5457985817573852E-2</v>
      </c>
    </row>
    <row r="166" spans="2:8" s="107" customFormat="1" ht="15.75" customHeight="1">
      <c r="B166" s="129" t="s">
        <v>3460</v>
      </c>
      <c r="C166" s="112">
        <v>16867</v>
      </c>
      <c r="D166" s="112">
        <v>206</v>
      </c>
      <c r="E166" s="112">
        <v>17073</v>
      </c>
      <c r="F166" s="121">
        <v>1.7387084201338869</v>
      </c>
      <c r="G166" s="121">
        <v>2.123518909987435E-2</v>
      </c>
      <c r="H166" s="121">
        <v>1.7599436092337613</v>
      </c>
    </row>
    <row r="167" spans="2:8" s="107" customFormat="1" ht="15.75" customHeight="1">
      <c r="B167" s="129" t="s">
        <v>3459</v>
      </c>
      <c r="C167" s="112">
        <v>784</v>
      </c>
      <c r="D167" s="112">
        <v>25</v>
      </c>
      <c r="E167" s="112">
        <v>809</v>
      </c>
      <c r="F167" s="121">
        <v>8.0817418710201414E-2</v>
      </c>
      <c r="G167" s="121">
        <v>2.5770860558099939E-3</v>
      </c>
      <c r="H167" s="121">
        <v>8.3394504766011415E-2</v>
      </c>
    </row>
    <row r="168" spans="2:8" s="107" customFormat="1" ht="15.75" customHeight="1">
      <c r="B168" s="129" t="s">
        <v>3458</v>
      </c>
      <c r="C168" s="112">
        <v>232</v>
      </c>
      <c r="D168" s="112">
        <v>15</v>
      </c>
      <c r="E168" s="112">
        <v>247</v>
      </c>
      <c r="F168" s="121">
        <v>2.3915358597916745E-2</v>
      </c>
      <c r="G168" s="121">
        <v>1.5462516334859965E-3</v>
      </c>
      <c r="H168" s="121">
        <v>2.5461610231402743E-2</v>
      </c>
    </row>
    <row r="169" spans="2:8" s="107" customFormat="1" ht="15.75" customHeight="1">
      <c r="B169" s="129" t="s">
        <v>3457</v>
      </c>
      <c r="C169" s="112">
        <v>1984</v>
      </c>
      <c r="D169" s="112">
        <v>80</v>
      </c>
      <c r="E169" s="112">
        <v>2064</v>
      </c>
      <c r="F169" s="121">
        <v>0.20451754938908112</v>
      </c>
      <c r="G169" s="121">
        <v>8.2466753785919809E-3</v>
      </c>
      <c r="H169" s="121">
        <v>0.21276422476767312</v>
      </c>
    </row>
    <row r="170" spans="2:8" s="107" customFormat="1" ht="15.75" customHeight="1">
      <c r="B170" s="129" t="s">
        <v>3456</v>
      </c>
      <c r="C170" s="112">
        <v>165</v>
      </c>
      <c r="D170" s="112">
        <v>3</v>
      </c>
      <c r="E170" s="112">
        <v>168</v>
      </c>
      <c r="F170" s="121">
        <v>1.700876796834596E-2</v>
      </c>
      <c r="G170" s="121">
        <v>3.092503266971993E-4</v>
      </c>
      <c r="H170" s="121">
        <v>1.7318018295043161E-2</v>
      </c>
    </row>
    <row r="171" spans="2:8" s="107" customFormat="1" ht="15.75" customHeight="1">
      <c r="B171" s="129" t="s">
        <v>3455</v>
      </c>
      <c r="C171" s="112">
        <v>4687</v>
      </c>
      <c r="D171" s="112">
        <v>165</v>
      </c>
      <c r="E171" s="112">
        <v>4852</v>
      </c>
      <c r="F171" s="121">
        <v>0.48315209374325768</v>
      </c>
      <c r="G171" s="121">
        <v>1.700876796834596E-2</v>
      </c>
      <c r="H171" s="121">
        <v>0.50016086171160368</v>
      </c>
    </row>
    <row r="172" spans="2:8" s="107" customFormat="1" ht="15.75" customHeight="1">
      <c r="B172" s="129" t="s">
        <v>3454</v>
      </c>
      <c r="C172" s="112">
        <v>82</v>
      </c>
      <c r="D172" s="112">
        <v>9</v>
      </c>
      <c r="E172" s="112">
        <v>91</v>
      </c>
      <c r="F172" s="121">
        <v>8.4528422630567816E-3</v>
      </c>
      <c r="G172" s="121">
        <v>9.2775098009159791E-4</v>
      </c>
      <c r="H172" s="121">
        <v>9.3805932431483795E-3</v>
      </c>
    </row>
    <row r="173" spans="2:8" s="107" customFormat="1" ht="15.75" customHeight="1">
      <c r="B173" s="129" t="s">
        <v>3453</v>
      </c>
      <c r="C173" s="112">
        <v>1625</v>
      </c>
      <c r="D173" s="112">
        <v>71</v>
      </c>
      <c r="E173" s="112">
        <v>1696</v>
      </c>
      <c r="F173" s="121">
        <v>0.16751059362764961</v>
      </c>
      <c r="G173" s="121">
        <v>7.318924398500383E-3</v>
      </c>
      <c r="H173" s="121">
        <v>0.17482951802614999</v>
      </c>
    </row>
    <row r="174" spans="2:8" s="107" customFormat="1" ht="15.75" customHeight="1">
      <c r="B174" s="129" t="s">
        <v>3452</v>
      </c>
      <c r="C174" s="112">
        <v>593</v>
      </c>
      <c r="D174" s="112">
        <v>25</v>
      </c>
      <c r="E174" s="112">
        <v>618</v>
      </c>
      <c r="F174" s="121">
        <v>6.1128481243813058E-2</v>
      </c>
      <c r="G174" s="121">
        <v>2.5770860558099939E-3</v>
      </c>
      <c r="H174" s="121">
        <v>6.3705567299623053E-2</v>
      </c>
    </row>
    <row r="175" spans="2:8" s="107" customFormat="1" ht="15.75" customHeight="1">
      <c r="B175" s="129" t="s">
        <v>3451</v>
      </c>
      <c r="C175" s="112">
        <v>761</v>
      </c>
      <c r="D175" s="112">
        <v>35</v>
      </c>
      <c r="E175" s="112">
        <v>796</v>
      </c>
      <c r="F175" s="121">
        <v>7.8446499538856226E-2</v>
      </c>
      <c r="G175" s="121">
        <v>3.6079204781339917E-3</v>
      </c>
      <c r="H175" s="121">
        <v>8.2054420016990218E-2</v>
      </c>
    </row>
    <row r="176" spans="2:8" s="107" customFormat="1" ht="15.75" customHeight="1">
      <c r="B176" s="129" t="s">
        <v>3450</v>
      </c>
      <c r="C176" s="112">
        <v>2932</v>
      </c>
      <c r="D176" s="112">
        <v>98</v>
      </c>
      <c r="E176" s="112">
        <v>3030</v>
      </c>
      <c r="F176" s="121">
        <v>0.30224065262539612</v>
      </c>
      <c r="G176" s="121">
        <v>1.0102177338775177E-2</v>
      </c>
      <c r="H176" s="121">
        <v>0.31234282996417129</v>
      </c>
    </row>
    <row r="177" spans="2:8" s="107" customFormat="1" ht="15.75" customHeight="1">
      <c r="B177" s="129" t="s">
        <v>3449</v>
      </c>
      <c r="C177" s="112">
        <v>1679</v>
      </c>
      <c r="D177" s="112">
        <v>60</v>
      </c>
      <c r="E177" s="112">
        <v>1739</v>
      </c>
      <c r="F177" s="121">
        <v>0.17307709950819922</v>
      </c>
      <c r="G177" s="121">
        <v>6.1850065339439861E-3</v>
      </c>
      <c r="H177" s="121">
        <v>0.17926210604214318</v>
      </c>
    </row>
    <row r="178" spans="2:8" s="107" customFormat="1" ht="15.75" customHeight="1">
      <c r="B178" s="129" t="s">
        <v>3448</v>
      </c>
      <c r="C178" s="112">
        <v>3556</v>
      </c>
      <c r="D178" s="112">
        <v>146</v>
      </c>
      <c r="E178" s="112">
        <v>3702</v>
      </c>
      <c r="F178" s="121">
        <v>0.36656472057841355</v>
      </c>
      <c r="G178" s="121">
        <v>1.5050182565930366E-2</v>
      </c>
      <c r="H178" s="121">
        <v>0.38161490314434393</v>
      </c>
    </row>
    <row r="179" spans="2:8" s="107" customFormat="1" ht="15.75" customHeight="1">
      <c r="B179" s="129" t="s">
        <v>3447</v>
      </c>
      <c r="C179" s="112">
        <v>2139</v>
      </c>
      <c r="D179" s="112">
        <v>85</v>
      </c>
      <c r="E179" s="112">
        <v>2224</v>
      </c>
      <c r="F179" s="121">
        <v>0.2204954829351031</v>
      </c>
      <c r="G179" s="121">
        <v>8.7620925897539809E-3</v>
      </c>
      <c r="H179" s="121">
        <v>0.22925757552485707</v>
      </c>
    </row>
    <row r="180" spans="2:8" s="107" customFormat="1" ht="15.75" customHeight="1">
      <c r="B180" s="129" t="s">
        <v>3446</v>
      </c>
      <c r="C180" s="112">
        <v>422</v>
      </c>
      <c r="D180" s="112">
        <v>9</v>
      </c>
      <c r="E180" s="112">
        <v>431</v>
      </c>
      <c r="F180" s="121">
        <v>4.3501212622072703E-2</v>
      </c>
      <c r="G180" s="121">
        <v>9.2775098009159791E-4</v>
      </c>
      <c r="H180" s="121">
        <v>4.4428963602164299E-2</v>
      </c>
    </row>
    <row r="181" spans="2:8" s="107" customFormat="1" ht="15.75" customHeight="1">
      <c r="B181" s="129" t="s">
        <v>3445</v>
      </c>
      <c r="C181" s="112">
        <v>161</v>
      </c>
      <c r="D181" s="112">
        <v>3</v>
      </c>
      <c r="E181" s="112">
        <v>164</v>
      </c>
      <c r="F181" s="121">
        <v>1.6596434199416362E-2</v>
      </c>
      <c r="G181" s="121">
        <v>3.092503266971993E-4</v>
      </c>
      <c r="H181" s="121">
        <v>1.6905684526113563E-2</v>
      </c>
    </row>
    <row r="182" spans="2:8" s="107" customFormat="1" ht="15.75" customHeight="1">
      <c r="B182" s="129" t="s">
        <v>3444</v>
      </c>
      <c r="C182" s="112">
        <v>220</v>
      </c>
      <c r="D182" s="112">
        <v>9</v>
      </c>
      <c r="E182" s="112">
        <v>229</v>
      </c>
      <c r="F182" s="121">
        <v>2.2678357291127948E-2</v>
      </c>
      <c r="G182" s="121">
        <v>9.2775098009159791E-4</v>
      </c>
      <c r="H182" s="121">
        <v>2.3606108271219547E-2</v>
      </c>
    </row>
    <row r="183" spans="2:8" s="107" customFormat="1" ht="15.75" customHeight="1">
      <c r="B183" s="129" t="s">
        <v>3443</v>
      </c>
      <c r="C183" s="112">
        <v>1398</v>
      </c>
      <c r="D183" s="112">
        <v>91</v>
      </c>
      <c r="E183" s="112">
        <v>1489</v>
      </c>
      <c r="F183" s="121">
        <v>0.14411065224089487</v>
      </c>
      <c r="G183" s="121">
        <v>9.3805932431483795E-3</v>
      </c>
      <c r="H183" s="121">
        <v>0.15349124548404325</v>
      </c>
    </row>
    <row r="184" spans="2:8" s="107" customFormat="1" ht="15.75" customHeight="1">
      <c r="B184" s="129" t="s">
        <v>3442</v>
      </c>
      <c r="C184" s="112">
        <v>1546</v>
      </c>
      <c r="D184" s="112">
        <v>60</v>
      </c>
      <c r="E184" s="112">
        <v>1606</v>
      </c>
      <c r="F184" s="121">
        <v>0.15936700169129003</v>
      </c>
      <c r="G184" s="121">
        <v>6.1850065339439861E-3</v>
      </c>
      <c r="H184" s="121">
        <v>0.16555200822523403</v>
      </c>
    </row>
    <row r="185" spans="2:8" s="107" customFormat="1" ht="15.75" customHeight="1">
      <c r="B185" s="129" t="s">
        <v>3441</v>
      </c>
      <c r="C185" s="112">
        <v>3703</v>
      </c>
      <c r="D185" s="112">
        <v>113</v>
      </c>
      <c r="E185" s="112">
        <v>3816</v>
      </c>
      <c r="F185" s="121">
        <v>0.38171798658657635</v>
      </c>
      <c r="G185" s="121">
        <v>1.1648428972261173E-2</v>
      </c>
      <c r="H185" s="121">
        <v>0.3933664155588375</v>
      </c>
    </row>
    <row r="186" spans="2:8" s="107" customFormat="1" ht="15.75" customHeight="1">
      <c r="B186" s="129" t="s">
        <v>3440</v>
      </c>
      <c r="C186" s="112">
        <v>2699</v>
      </c>
      <c r="D186" s="112">
        <v>152</v>
      </c>
      <c r="E186" s="112">
        <v>2851</v>
      </c>
      <c r="F186" s="121">
        <v>0.27822221058524699</v>
      </c>
      <c r="G186" s="121">
        <v>1.5668683219324766E-2</v>
      </c>
      <c r="H186" s="121">
        <v>0.29389089380457173</v>
      </c>
    </row>
    <row r="187" spans="2:8" s="107" customFormat="1" ht="15.75" customHeight="1">
      <c r="B187" s="129" t="s">
        <v>3025</v>
      </c>
      <c r="C187" s="112">
        <v>9185</v>
      </c>
      <c r="D187" s="112">
        <v>382</v>
      </c>
      <c r="E187" s="112">
        <v>9567</v>
      </c>
      <c r="F187" s="121">
        <v>0.94682141690459187</v>
      </c>
      <c r="G187" s="121">
        <v>3.937787493277671E-2</v>
      </c>
      <c r="H187" s="121">
        <v>0.98619929183736854</v>
      </c>
    </row>
    <row r="188" spans="2:8" s="107" customFormat="1" ht="15.75" customHeight="1">
      <c r="B188" s="129" t="s">
        <v>3439</v>
      </c>
      <c r="C188" s="112">
        <v>7528</v>
      </c>
      <c r="D188" s="112">
        <v>238</v>
      </c>
      <c r="E188" s="112">
        <v>7766</v>
      </c>
      <c r="F188" s="121">
        <v>0.77601215312550542</v>
      </c>
      <c r="G188" s="121">
        <v>2.4533859251311144E-2</v>
      </c>
      <c r="H188" s="121">
        <v>0.80054601237681655</v>
      </c>
    </row>
    <row r="189" spans="2:8" s="107" customFormat="1" ht="15.75" customHeight="1">
      <c r="B189" s="129" t="s">
        <v>3438</v>
      </c>
      <c r="C189" s="112">
        <v>725</v>
      </c>
      <c r="D189" s="112">
        <v>30</v>
      </c>
      <c r="E189" s="112">
        <v>755</v>
      </c>
      <c r="F189" s="121">
        <v>7.4735495618489828E-2</v>
      </c>
      <c r="G189" s="121">
        <v>3.092503266971993E-3</v>
      </c>
      <c r="H189" s="121">
        <v>7.7827998885461824E-2</v>
      </c>
    </row>
    <row r="190" spans="2:8" s="107" customFormat="1" ht="15.75" customHeight="1">
      <c r="B190" s="129" t="s">
        <v>3437</v>
      </c>
      <c r="C190" s="112">
        <v>581</v>
      </c>
      <c r="D190" s="112">
        <v>20</v>
      </c>
      <c r="E190" s="112">
        <v>601</v>
      </c>
      <c r="F190" s="121">
        <v>5.9891479937024261E-2</v>
      </c>
      <c r="G190" s="121">
        <v>2.0616688446479952E-3</v>
      </c>
      <c r="H190" s="121">
        <v>6.1953148781672261E-2</v>
      </c>
    </row>
    <row r="191" spans="2:8" s="107" customFormat="1" ht="15.75" customHeight="1">
      <c r="B191" s="129" t="s">
        <v>3436</v>
      </c>
      <c r="C191" s="112">
        <v>636</v>
      </c>
      <c r="D191" s="112">
        <v>12</v>
      </c>
      <c r="E191" s="112">
        <v>648</v>
      </c>
      <c r="F191" s="121">
        <v>6.5561069259806246E-2</v>
      </c>
      <c r="G191" s="121">
        <v>1.2370013067887972E-3</v>
      </c>
      <c r="H191" s="121">
        <v>6.679807056659505E-2</v>
      </c>
    </row>
    <row r="192" spans="2:8" s="107" customFormat="1" ht="15.75" customHeight="1">
      <c r="B192" s="129" t="s">
        <v>3435</v>
      </c>
      <c r="C192" s="112">
        <v>1411</v>
      </c>
      <c r="D192" s="112">
        <v>53</v>
      </c>
      <c r="E192" s="112">
        <v>1464</v>
      </c>
      <c r="F192" s="121">
        <v>0.14545073698991606</v>
      </c>
      <c r="G192" s="121">
        <v>5.4634224383171871E-3</v>
      </c>
      <c r="H192" s="121">
        <v>0.15091415942823325</v>
      </c>
    </row>
    <row r="193" spans="2:8" s="107" customFormat="1" ht="15.75" customHeight="1">
      <c r="B193" s="129" t="s">
        <v>3434</v>
      </c>
      <c r="C193" s="112">
        <v>2876</v>
      </c>
      <c r="D193" s="112">
        <v>150</v>
      </c>
      <c r="E193" s="112">
        <v>3026</v>
      </c>
      <c r="F193" s="121">
        <v>0.2964679798603817</v>
      </c>
      <c r="G193" s="121">
        <v>1.5462516334859965E-2</v>
      </c>
      <c r="H193" s="121">
        <v>0.31193049619524171</v>
      </c>
    </row>
    <row r="194" spans="2:8" s="107" customFormat="1" ht="15.75" customHeight="1">
      <c r="B194" s="129" t="s">
        <v>3433</v>
      </c>
      <c r="C194" s="112">
        <v>921</v>
      </c>
      <c r="D194" s="112">
        <v>52</v>
      </c>
      <c r="E194" s="112">
        <v>973</v>
      </c>
      <c r="F194" s="121">
        <v>9.4939850296040185E-2</v>
      </c>
      <c r="G194" s="121">
        <v>5.3603389960847877E-3</v>
      </c>
      <c r="H194" s="121">
        <v>0.10030018929212497</v>
      </c>
    </row>
    <row r="195" spans="2:8" s="107" customFormat="1" ht="15.75" customHeight="1">
      <c r="B195" s="129" t="s">
        <v>3432</v>
      </c>
      <c r="C195" s="112">
        <v>1670</v>
      </c>
      <c r="D195" s="112">
        <v>89</v>
      </c>
      <c r="E195" s="112">
        <v>1759</v>
      </c>
      <c r="F195" s="121">
        <v>0.17214934852810762</v>
      </c>
      <c r="G195" s="121">
        <v>9.1744263586835788E-3</v>
      </c>
      <c r="H195" s="121">
        <v>0.18132377488679119</v>
      </c>
    </row>
    <row r="196" spans="2:8" s="107" customFormat="1" ht="15.75" customHeight="1">
      <c r="B196" s="129" t="s">
        <v>3431</v>
      </c>
      <c r="C196" s="112">
        <v>1498</v>
      </c>
      <c r="D196" s="112">
        <v>88</v>
      </c>
      <c r="E196" s="112">
        <v>1586</v>
      </c>
      <c r="F196" s="121">
        <v>0.15441899646413484</v>
      </c>
      <c r="G196" s="121">
        <v>9.0713429164511802E-3</v>
      </c>
      <c r="H196" s="121">
        <v>0.16349033938058602</v>
      </c>
    </row>
    <row r="197" spans="2:8" s="107" customFormat="1" ht="15.75" customHeight="1">
      <c r="B197" s="129" t="s">
        <v>3430</v>
      </c>
      <c r="C197" s="112">
        <v>281</v>
      </c>
      <c r="D197" s="112">
        <v>20</v>
      </c>
      <c r="E197" s="112">
        <v>301</v>
      </c>
      <c r="F197" s="121">
        <v>2.8966447267304334E-2</v>
      </c>
      <c r="G197" s="121">
        <v>2.0616688446479952E-3</v>
      </c>
      <c r="H197" s="121">
        <v>3.1028116111952331E-2</v>
      </c>
    </row>
    <row r="198" spans="2:8" s="107" customFormat="1" ht="15.75" customHeight="1">
      <c r="B198" s="129" t="s">
        <v>3429</v>
      </c>
      <c r="C198" s="112">
        <v>264</v>
      </c>
      <c r="D198" s="112">
        <v>9</v>
      </c>
      <c r="E198" s="112">
        <v>273</v>
      </c>
      <c r="F198" s="121">
        <v>2.7214028749353539E-2</v>
      </c>
      <c r="G198" s="121">
        <v>9.2775098009159791E-4</v>
      </c>
      <c r="H198" s="121">
        <v>2.8141779729445135E-2</v>
      </c>
    </row>
    <row r="199" spans="2:8" s="107" customFormat="1" ht="15.75" customHeight="1">
      <c r="B199" s="129" t="s">
        <v>3428</v>
      </c>
      <c r="C199" s="112">
        <v>34</v>
      </c>
      <c r="D199" s="112">
        <v>2</v>
      </c>
      <c r="E199" s="112">
        <v>36</v>
      </c>
      <c r="F199" s="121">
        <v>3.5048370359015918E-3</v>
      </c>
      <c r="G199" s="121">
        <v>2.0616688446479953E-4</v>
      </c>
      <c r="H199" s="121">
        <v>3.7110039203663917E-3</v>
      </c>
    </row>
    <row r="200" spans="2:8" s="107" customFormat="1" ht="15.75" customHeight="1">
      <c r="B200" s="129" t="s">
        <v>3427</v>
      </c>
      <c r="C200" s="112">
        <v>68</v>
      </c>
      <c r="D200" s="112">
        <v>3</v>
      </c>
      <c r="E200" s="112">
        <v>71</v>
      </c>
      <c r="F200" s="121">
        <v>7.0096740718031837E-3</v>
      </c>
      <c r="G200" s="121">
        <v>3.092503266971993E-4</v>
      </c>
      <c r="H200" s="121">
        <v>7.318924398500383E-3</v>
      </c>
    </row>
    <row r="201" spans="2:8" s="107" customFormat="1" ht="15.75" customHeight="1">
      <c r="B201" s="129" t="s">
        <v>3426</v>
      </c>
      <c r="C201" s="112">
        <v>532</v>
      </c>
      <c r="D201" s="112">
        <v>12</v>
      </c>
      <c r="E201" s="112">
        <v>544</v>
      </c>
      <c r="F201" s="121">
        <v>5.4840391267636672E-2</v>
      </c>
      <c r="G201" s="121">
        <v>1.2370013067887972E-3</v>
      </c>
      <c r="H201" s="121">
        <v>5.6077392574425469E-2</v>
      </c>
    </row>
    <row r="202" spans="2:8" s="107" customFormat="1" ht="15.75" customHeight="1">
      <c r="B202" s="129" t="s">
        <v>3425</v>
      </c>
      <c r="C202" s="112">
        <v>804</v>
      </c>
      <c r="D202" s="112">
        <v>11</v>
      </c>
      <c r="E202" s="112">
        <v>815</v>
      </c>
      <c r="F202" s="121">
        <v>8.2879087554849407E-2</v>
      </c>
      <c r="G202" s="121">
        <v>1.1339178645563975E-3</v>
      </c>
      <c r="H202" s="121">
        <v>8.4013005419405803E-2</v>
      </c>
    </row>
    <row r="203" spans="2:8" s="107" customFormat="1" ht="15.75" customHeight="1">
      <c r="B203" s="129" t="s">
        <v>3424</v>
      </c>
      <c r="C203" s="112">
        <v>232</v>
      </c>
      <c r="D203" s="112">
        <v>6</v>
      </c>
      <c r="E203" s="112">
        <v>238</v>
      </c>
      <c r="F203" s="121">
        <v>2.3915358597916745E-2</v>
      </c>
      <c r="G203" s="121">
        <v>6.1850065339439861E-4</v>
      </c>
      <c r="H203" s="121">
        <v>2.4533859251311144E-2</v>
      </c>
    </row>
    <row r="204" spans="2:8" s="107" customFormat="1" ht="15.75" customHeight="1">
      <c r="B204" s="129" t="s">
        <v>3423</v>
      </c>
      <c r="C204" s="112">
        <v>146</v>
      </c>
      <c r="D204" s="112">
        <v>13</v>
      </c>
      <c r="E204" s="112">
        <v>159</v>
      </c>
      <c r="F204" s="121">
        <v>1.5050182565930366E-2</v>
      </c>
      <c r="G204" s="121">
        <v>1.3400847490211969E-3</v>
      </c>
      <c r="H204" s="121">
        <v>1.6390267314951561E-2</v>
      </c>
    </row>
    <row r="205" spans="2:8" s="107" customFormat="1" ht="15.75" customHeight="1">
      <c r="B205" s="129" t="s">
        <v>3422</v>
      </c>
      <c r="C205" s="112">
        <v>150</v>
      </c>
      <c r="D205" s="112">
        <v>14</v>
      </c>
      <c r="E205" s="112">
        <v>164</v>
      </c>
      <c r="F205" s="121">
        <v>1.5462516334859965E-2</v>
      </c>
      <c r="G205" s="121">
        <v>1.4431681912535966E-3</v>
      </c>
      <c r="H205" s="121">
        <v>1.6905684526113563E-2</v>
      </c>
    </row>
    <row r="206" spans="2:8" s="107" customFormat="1" ht="15.75" customHeight="1">
      <c r="B206" s="129" t="s">
        <v>3421</v>
      </c>
      <c r="C206" s="112">
        <v>3983</v>
      </c>
      <c r="D206" s="112">
        <v>167</v>
      </c>
      <c r="E206" s="112">
        <v>4150</v>
      </c>
      <c r="F206" s="121">
        <v>0.41058135041164828</v>
      </c>
      <c r="G206" s="121">
        <v>1.7214934852810761E-2</v>
      </c>
      <c r="H206" s="121">
        <v>0.42779628526445901</v>
      </c>
    </row>
    <row r="207" spans="2:8" s="107" customFormat="1" ht="15.75" customHeight="1">
      <c r="B207" s="129" t="s">
        <v>2762</v>
      </c>
      <c r="C207" s="112">
        <v>6609</v>
      </c>
      <c r="D207" s="112">
        <v>255</v>
      </c>
      <c r="E207" s="112">
        <v>6864</v>
      </c>
      <c r="F207" s="121">
        <v>0.68127846971393002</v>
      </c>
      <c r="G207" s="121">
        <v>2.6286277769261939E-2</v>
      </c>
      <c r="H207" s="121">
        <v>0.70756474748319198</v>
      </c>
    </row>
    <row r="208" spans="2:8" s="107" customFormat="1" ht="15.75" customHeight="1">
      <c r="B208" s="129" t="s">
        <v>3420</v>
      </c>
      <c r="C208" s="112">
        <v>3269</v>
      </c>
      <c r="D208" s="112">
        <v>171</v>
      </c>
      <c r="E208" s="112">
        <v>3440</v>
      </c>
      <c r="F208" s="121">
        <v>0.33697977265771484</v>
      </c>
      <c r="G208" s="121">
        <v>1.7627268621740359E-2</v>
      </c>
      <c r="H208" s="121">
        <v>0.35460704127945519</v>
      </c>
    </row>
    <row r="209" spans="2:8" s="107" customFormat="1" ht="15.75" customHeight="1">
      <c r="B209" s="129" t="s">
        <v>3419</v>
      </c>
      <c r="C209" s="112">
        <v>1930</v>
      </c>
      <c r="D209" s="112">
        <v>83</v>
      </c>
      <c r="E209" s="112">
        <v>2013</v>
      </c>
      <c r="F209" s="121">
        <v>0.19895104350853154</v>
      </c>
      <c r="G209" s="121">
        <v>8.5559257052891802E-3</v>
      </c>
      <c r="H209" s="121">
        <v>0.20750696921382072</v>
      </c>
    </row>
    <row r="210" spans="2:8" s="107" customFormat="1" ht="15.75" customHeight="1">
      <c r="B210" s="129" t="s">
        <v>3418</v>
      </c>
      <c r="C210" s="112">
        <v>1962</v>
      </c>
      <c r="D210" s="112">
        <v>86</v>
      </c>
      <c r="E210" s="112">
        <v>2048</v>
      </c>
      <c r="F210" s="121">
        <v>0.20224971365996833</v>
      </c>
      <c r="G210" s="121">
        <v>8.8651760319863795E-3</v>
      </c>
      <c r="H210" s="121">
        <v>0.21111488969195472</v>
      </c>
    </row>
    <row r="211" spans="2:8" s="107" customFormat="1" ht="15.75" customHeight="1">
      <c r="B211" s="129" t="s">
        <v>3417</v>
      </c>
      <c r="C211" s="112">
        <v>2631</v>
      </c>
      <c r="D211" s="112">
        <v>118</v>
      </c>
      <c r="E211" s="112">
        <v>2749</v>
      </c>
      <c r="F211" s="121">
        <v>0.27121253651344379</v>
      </c>
      <c r="G211" s="121">
        <v>1.2163846183423171E-2</v>
      </c>
      <c r="H211" s="121">
        <v>0.28337638269686694</v>
      </c>
    </row>
    <row r="212" spans="2:8" s="107" customFormat="1" ht="15.75" customHeight="1">
      <c r="B212" s="129" t="s">
        <v>3416</v>
      </c>
      <c r="C212" s="112">
        <v>4863</v>
      </c>
      <c r="D212" s="112">
        <v>158</v>
      </c>
      <c r="E212" s="112">
        <v>5021</v>
      </c>
      <c r="F212" s="121">
        <v>0.50129477957616009</v>
      </c>
      <c r="G212" s="121">
        <v>1.6287183872719165E-2</v>
      </c>
      <c r="H212" s="121">
        <v>0.51758196344887919</v>
      </c>
    </row>
    <row r="213" spans="2:8" s="107" customFormat="1" ht="15.75" customHeight="1">
      <c r="B213" s="129" t="s">
        <v>3415</v>
      </c>
      <c r="C213" s="112">
        <v>4336</v>
      </c>
      <c r="D213" s="112">
        <v>132</v>
      </c>
      <c r="E213" s="112">
        <v>4468</v>
      </c>
      <c r="F213" s="121">
        <v>0.4469698055196854</v>
      </c>
      <c r="G213" s="121">
        <v>1.3607014374676769E-2</v>
      </c>
      <c r="H213" s="121">
        <v>0.46057681989436217</v>
      </c>
    </row>
    <row r="214" spans="2:8" s="107" customFormat="1" ht="15.75" customHeight="1">
      <c r="B214" s="129" t="s">
        <v>3023</v>
      </c>
      <c r="C214" s="112">
        <v>4369</v>
      </c>
      <c r="D214" s="112">
        <v>344</v>
      </c>
      <c r="E214" s="112">
        <v>4713</v>
      </c>
      <c r="F214" s="121">
        <v>0.45037155911335458</v>
      </c>
      <c r="G214" s="121">
        <v>3.5460704127945518E-2</v>
      </c>
      <c r="H214" s="121">
        <v>0.48583226324130008</v>
      </c>
    </row>
    <row r="215" spans="2:8" s="107" customFormat="1" ht="15.75" customHeight="1">
      <c r="B215" s="129" t="s">
        <v>3414</v>
      </c>
      <c r="C215" s="112">
        <v>285</v>
      </c>
      <c r="D215" s="112">
        <v>64</v>
      </c>
      <c r="E215" s="112">
        <v>349</v>
      </c>
      <c r="F215" s="121">
        <v>2.9378781036233932E-2</v>
      </c>
      <c r="G215" s="121">
        <v>6.5973403028735849E-3</v>
      </c>
      <c r="H215" s="121">
        <v>3.597612133910752E-2</v>
      </c>
    </row>
    <row r="216" spans="2:8" s="107" customFormat="1" ht="15.75" customHeight="1">
      <c r="B216" s="129" t="s">
        <v>3413</v>
      </c>
      <c r="C216" s="112">
        <v>157</v>
      </c>
      <c r="D216" s="112">
        <v>6</v>
      </c>
      <c r="E216" s="112">
        <v>163</v>
      </c>
      <c r="F216" s="121">
        <v>1.6184100430486764E-2</v>
      </c>
      <c r="G216" s="121">
        <v>6.1850065339439861E-4</v>
      </c>
      <c r="H216" s="121">
        <v>1.6802601083881163E-2</v>
      </c>
    </row>
    <row r="217" spans="2:8" s="107" customFormat="1" ht="15.75" customHeight="1">
      <c r="B217" s="129" t="s">
        <v>3412</v>
      </c>
      <c r="C217" s="112">
        <v>676</v>
      </c>
      <c r="D217" s="112">
        <v>46</v>
      </c>
      <c r="E217" s="112">
        <v>722</v>
      </c>
      <c r="F217" s="121">
        <v>6.9684406949102246E-2</v>
      </c>
      <c r="G217" s="121">
        <v>4.741838342690389E-3</v>
      </c>
      <c r="H217" s="121">
        <v>7.4426245291792634E-2</v>
      </c>
    </row>
    <row r="218" spans="2:8" s="107" customFormat="1" ht="15.75" customHeight="1">
      <c r="B218" s="129" t="s">
        <v>3411</v>
      </c>
      <c r="C218" s="112">
        <v>536</v>
      </c>
      <c r="D218" s="112">
        <v>81</v>
      </c>
      <c r="E218" s="112">
        <v>617</v>
      </c>
      <c r="F218" s="121">
        <v>5.5252725036566273E-2</v>
      </c>
      <c r="G218" s="121">
        <v>8.3497588208243812E-3</v>
      </c>
      <c r="H218" s="121">
        <v>6.360248385739066E-2</v>
      </c>
    </row>
    <row r="219" spans="2:8" s="107" customFormat="1" ht="15.75" customHeight="1">
      <c r="B219" s="129" t="s">
        <v>3410</v>
      </c>
      <c r="C219" s="112">
        <v>890</v>
      </c>
      <c r="D219" s="112">
        <v>63</v>
      </c>
      <c r="E219" s="112">
        <v>953</v>
      </c>
      <c r="F219" s="121">
        <v>9.1744263586835795E-2</v>
      </c>
      <c r="G219" s="121">
        <v>6.4942568606411854E-3</v>
      </c>
      <c r="H219" s="121">
        <v>9.8238520447476982E-2</v>
      </c>
    </row>
    <row r="220" spans="2:8" s="107" customFormat="1" ht="15.75" customHeight="1">
      <c r="B220" s="129" t="s">
        <v>3028</v>
      </c>
      <c r="C220" s="112">
        <v>7980</v>
      </c>
      <c r="D220" s="112">
        <v>469</v>
      </c>
      <c r="E220" s="112">
        <v>8449</v>
      </c>
      <c r="F220" s="121">
        <v>0.82260586901455013</v>
      </c>
      <c r="G220" s="121">
        <v>4.8346134406995492E-2</v>
      </c>
      <c r="H220" s="121">
        <v>0.87095200342154566</v>
      </c>
    </row>
    <row r="221" spans="2:8" s="107" customFormat="1" ht="15.75" customHeight="1">
      <c r="B221" s="129" t="s">
        <v>3409</v>
      </c>
      <c r="C221" s="112">
        <v>1032</v>
      </c>
      <c r="D221" s="112">
        <v>84</v>
      </c>
      <c r="E221" s="112">
        <v>1116</v>
      </c>
      <c r="F221" s="121">
        <v>0.10638211238383656</v>
      </c>
      <c r="G221" s="121">
        <v>8.6590091475215805E-3</v>
      </c>
      <c r="H221" s="121">
        <v>0.11504112153135813</v>
      </c>
    </row>
    <row r="222" spans="2:8" s="107" customFormat="1" ht="15.75" customHeight="1">
      <c r="B222" s="129" t="s">
        <v>3408</v>
      </c>
      <c r="C222" s="112">
        <v>1175</v>
      </c>
      <c r="D222" s="112">
        <v>141</v>
      </c>
      <c r="E222" s="112">
        <v>1316</v>
      </c>
      <c r="F222" s="121">
        <v>0.12112304462306972</v>
      </c>
      <c r="G222" s="121">
        <v>1.4534765354768367E-2</v>
      </c>
      <c r="H222" s="121">
        <v>0.13565780997783808</v>
      </c>
    </row>
    <row r="223" spans="2:8" s="107" customFormat="1" ht="15.75" customHeight="1">
      <c r="B223" s="129" t="s">
        <v>2735</v>
      </c>
      <c r="C223" s="112">
        <v>11353</v>
      </c>
      <c r="D223" s="112">
        <v>569</v>
      </c>
      <c r="E223" s="112">
        <v>11922</v>
      </c>
      <c r="F223" s="121">
        <v>1.1703063196644345</v>
      </c>
      <c r="G223" s="121">
        <v>5.8654478630235464E-2</v>
      </c>
      <c r="H223" s="121">
        <v>1.22896079829467</v>
      </c>
    </row>
    <row r="224" spans="2:8" s="107" customFormat="1" ht="15.75" customHeight="1">
      <c r="B224" s="129" t="s">
        <v>2737</v>
      </c>
      <c r="C224" s="112">
        <v>11761</v>
      </c>
      <c r="D224" s="112">
        <v>669</v>
      </c>
      <c r="E224" s="112">
        <v>12430</v>
      </c>
      <c r="F224" s="121">
        <v>1.2123643640952537</v>
      </c>
      <c r="G224" s="121">
        <v>6.8962822853475436E-2</v>
      </c>
      <c r="H224" s="121">
        <v>1.281327186948729</v>
      </c>
    </row>
    <row r="225" spans="2:8" s="107" customFormat="1" ht="15.75" customHeight="1">
      <c r="B225" s="129" t="s">
        <v>3407</v>
      </c>
      <c r="C225" s="112">
        <v>153</v>
      </c>
      <c r="D225" s="112">
        <v>16</v>
      </c>
      <c r="E225" s="112">
        <v>169</v>
      </c>
      <c r="F225" s="121">
        <v>1.5771766661557163E-2</v>
      </c>
      <c r="G225" s="121">
        <v>1.6493350757183962E-3</v>
      </c>
      <c r="H225" s="121">
        <v>1.7421101737275561E-2</v>
      </c>
    </row>
    <row r="226" spans="2:8" s="107" customFormat="1" ht="15.75" customHeight="1">
      <c r="B226" s="129" t="s">
        <v>2757</v>
      </c>
      <c r="C226" s="112">
        <v>5165</v>
      </c>
      <c r="D226" s="112">
        <v>346</v>
      </c>
      <c r="E226" s="112">
        <v>5511</v>
      </c>
      <c r="F226" s="121">
        <v>0.53242597913034484</v>
      </c>
      <c r="G226" s="121">
        <v>3.5666871012410319E-2</v>
      </c>
      <c r="H226" s="121">
        <v>0.56809285014275512</v>
      </c>
    </row>
    <row r="227" spans="2:8" s="107" customFormat="1" ht="15.75" customHeight="1">
      <c r="B227" s="129" t="s">
        <v>3406</v>
      </c>
      <c r="C227" s="112">
        <v>529</v>
      </c>
      <c r="D227" s="112">
        <v>35</v>
      </c>
      <c r="E227" s="112">
        <v>564</v>
      </c>
      <c r="F227" s="121">
        <v>5.4531140940939478E-2</v>
      </c>
      <c r="G227" s="121">
        <v>3.6079204781339917E-3</v>
      </c>
      <c r="H227" s="121">
        <v>5.8139061419073469E-2</v>
      </c>
    </row>
    <row r="228" spans="2:8" s="107" customFormat="1" ht="15.75" customHeight="1">
      <c r="B228" s="129" t="s">
        <v>3024</v>
      </c>
      <c r="C228" s="112">
        <v>5129</v>
      </c>
      <c r="D228" s="112">
        <v>371</v>
      </c>
      <c r="E228" s="112">
        <v>5500</v>
      </c>
      <c r="F228" s="121">
        <v>0.52871497520997834</v>
      </c>
      <c r="G228" s="121">
        <v>3.8243957068220313E-2</v>
      </c>
      <c r="H228" s="121">
        <v>0.56695893227819871</v>
      </c>
    </row>
    <row r="229" spans="2:8" s="107" customFormat="1" ht="15.75" customHeight="1">
      <c r="B229" s="129" t="s">
        <v>3405</v>
      </c>
      <c r="C229" s="112">
        <v>927</v>
      </c>
      <c r="D229" s="112">
        <v>53</v>
      </c>
      <c r="E229" s="112">
        <v>980</v>
      </c>
      <c r="F229" s="121">
        <v>9.5558350949434587E-2</v>
      </c>
      <c r="G229" s="121">
        <v>5.4634224383171871E-3</v>
      </c>
      <c r="H229" s="121">
        <v>0.10102177338775177</v>
      </c>
    </row>
    <row r="230" spans="2:8" s="107" customFormat="1" ht="15.75" customHeight="1">
      <c r="B230" s="129" t="s">
        <v>3404</v>
      </c>
      <c r="C230" s="112">
        <v>1500</v>
      </c>
      <c r="D230" s="112">
        <v>62</v>
      </c>
      <c r="E230" s="112">
        <v>1562</v>
      </c>
      <c r="F230" s="121">
        <v>0.15462516334859966</v>
      </c>
      <c r="G230" s="121">
        <v>6.391173418408785E-3</v>
      </c>
      <c r="H230" s="121">
        <v>0.16101633676700844</v>
      </c>
    </row>
    <row r="231" spans="2:8" s="107" customFormat="1" ht="15.75" customHeight="1">
      <c r="B231" s="129" t="s">
        <v>3403</v>
      </c>
      <c r="C231" s="112">
        <v>308</v>
      </c>
      <c r="D231" s="112">
        <v>38</v>
      </c>
      <c r="E231" s="112">
        <v>346</v>
      </c>
      <c r="F231" s="121">
        <v>3.1749700207579126E-2</v>
      </c>
      <c r="G231" s="121">
        <v>3.9171708048311915E-3</v>
      </c>
      <c r="H231" s="121">
        <v>3.5666871012410319E-2</v>
      </c>
    </row>
    <row r="232" spans="2:8" s="107" customFormat="1" ht="15.75" customHeight="1">
      <c r="B232" s="129" t="s">
        <v>3402</v>
      </c>
      <c r="C232" s="112">
        <v>3107</v>
      </c>
      <c r="D232" s="112">
        <v>205</v>
      </c>
      <c r="E232" s="112">
        <v>3312</v>
      </c>
      <c r="F232" s="121">
        <v>0.32028025501606605</v>
      </c>
      <c r="G232" s="121">
        <v>2.1132105657641953E-2</v>
      </c>
      <c r="H232" s="121">
        <v>0.341412360673708</v>
      </c>
    </row>
    <row r="233" spans="2:8" s="107" customFormat="1" ht="15.75" customHeight="1">
      <c r="B233" s="129" t="s">
        <v>3401</v>
      </c>
      <c r="C233" s="112">
        <v>551</v>
      </c>
      <c r="D233" s="112">
        <v>34</v>
      </c>
      <c r="E233" s="112">
        <v>585</v>
      </c>
      <c r="F233" s="121">
        <v>5.6798976670052272E-2</v>
      </c>
      <c r="G233" s="121">
        <v>3.5048370359015918E-3</v>
      </c>
      <c r="H233" s="121">
        <v>6.0303813705953863E-2</v>
      </c>
    </row>
    <row r="234" spans="2:8" s="107" customFormat="1" ht="15.75" customHeight="1">
      <c r="B234" s="129" t="s">
        <v>3400</v>
      </c>
      <c r="C234" s="112">
        <v>4582</v>
      </c>
      <c r="D234" s="112">
        <v>171</v>
      </c>
      <c r="E234" s="112">
        <v>4753</v>
      </c>
      <c r="F234" s="121">
        <v>0.47232833230885574</v>
      </c>
      <c r="G234" s="121">
        <v>1.7627268621740359E-2</v>
      </c>
      <c r="H234" s="121">
        <v>0.48995560093059609</v>
      </c>
    </row>
    <row r="235" spans="2:8" s="107" customFormat="1" ht="15.75" customHeight="1">
      <c r="B235" s="129" t="s">
        <v>3399</v>
      </c>
      <c r="C235" s="112">
        <v>89</v>
      </c>
      <c r="D235" s="112">
        <v>8</v>
      </c>
      <c r="E235" s="112">
        <v>97</v>
      </c>
      <c r="F235" s="121">
        <v>9.1744263586835788E-3</v>
      </c>
      <c r="G235" s="121">
        <v>8.2466753785919811E-4</v>
      </c>
      <c r="H235" s="121">
        <v>9.9990938965427763E-3</v>
      </c>
    </row>
    <row r="236" spans="2:8" s="107" customFormat="1" ht="15.75" customHeight="1">
      <c r="B236" s="129" t="s">
        <v>3398</v>
      </c>
      <c r="C236" s="112">
        <v>334</v>
      </c>
      <c r="D236" s="112">
        <v>25</v>
      </c>
      <c r="E236" s="112">
        <v>359</v>
      </c>
      <c r="F236" s="121">
        <v>3.4429869705621521E-2</v>
      </c>
      <c r="G236" s="121">
        <v>2.5770860558099939E-3</v>
      </c>
      <c r="H236" s="121">
        <v>3.7006955761431516E-2</v>
      </c>
    </row>
    <row r="237" spans="2:8" s="107" customFormat="1" ht="15.75" customHeight="1">
      <c r="B237" s="129" t="s">
        <v>3397</v>
      </c>
      <c r="C237" s="112">
        <v>1846</v>
      </c>
      <c r="D237" s="112">
        <v>68</v>
      </c>
      <c r="E237" s="112">
        <v>1914</v>
      </c>
      <c r="F237" s="121">
        <v>0.19029203436100997</v>
      </c>
      <c r="G237" s="121">
        <v>7.0096740718031837E-3</v>
      </c>
      <c r="H237" s="121">
        <v>0.19730170843281314</v>
      </c>
    </row>
    <row r="238" spans="2:8" s="107" customFormat="1" ht="15.75" customHeight="1">
      <c r="B238" s="129" t="s">
        <v>3396</v>
      </c>
      <c r="C238" s="112">
        <v>734</v>
      </c>
      <c r="D238" s="112">
        <v>63</v>
      </c>
      <c r="E238" s="112">
        <v>797</v>
      </c>
      <c r="F238" s="121">
        <v>7.5663246598581424E-2</v>
      </c>
      <c r="G238" s="121">
        <v>6.4942568606411854E-3</v>
      </c>
      <c r="H238" s="121">
        <v>8.2157503459222611E-2</v>
      </c>
    </row>
    <row r="239" spans="2:8" s="107" customFormat="1" ht="15.75" customHeight="1">
      <c r="B239" s="129" t="s">
        <v>3395</v>
      </c>
      <c r="C239" s="112">
        <v>1416</v>
      </c>
      <c r="D239" s="112">
        <v>105</v>
      </c>
      <c r="E239" s="112">
        <v>1521</v>
      </c>
      <c r="F239" s="121">
        <v>0.14596615420107806</v>
      </c>
      <c r="G239" s="121">
        <v>1.0823761434401976E-2</v>
      </c>
      <c r="H239" s="121">
        <v>0.15678991563548003</v>
      </c>
    </row>
    <row r="240" spans="2:8" s="107" customFormat="1" ht="15.75" customHeight="1">
      <c r="B240" s="129" t="s">
        <v>3394</v>
      </c>
      <c r="C240" s="112">
        <v>272</v>
      </c>
      <c r="D240" s="112">
        <v>6</v>
      </c>
      <c r="E240" s="112">
        <v>278</v>
      </c>
      <c r="F240" s="121">
        <v>2.8038696287212735E-2</v>
      </c>
      <c r="G240" s="121">
        <v>6.1850065339439861E-4</v>
      </c>
      <c r="H240" s="121">
        <v>2.8657196940607133E-2</v>
      </c>
    </row>
    <row r="241" spans="2:8" s="107" customFormat="1" ht="15.75" customHeight="1">
      <c r="B241" s="129" t="s">
        <v>3032</v>
      </c>
      <c r="C241" s="112">
        <v>5540</v>
      </c>
      <c r="D241" s="112">
        <v>611</v>
      </c>
      <c r="E241" s="112">
        <v>6151</v>
      </c>
      <c r="F241" s="121">
        <v>0.57108226996749467</v>
      </c>
      <c r="G241" s="121">
        <v>6.2983983203996258E-2</v>
      </c>
      <c r="H241" s="121">
        <v>0.6340662531714909</v>
      </c>
    </row>
    <row r="242" spans="2:8" s="107" customFormat="1" ht="15.75" customHeight="1">
      <c r="B242" s="129" t="s">
        <v>3393</v>
      </c>
      <c r="C242" s="112">
        <v>323</v>
      </c>
      <c r="D242" s="112">
        <v>181</v>
      </c>
      <c r="E242" s="112">
        <v>504</v>
      </c>
      <c r="F242" s="121">
        <v>3.3295951841065125E-2</v>
      </c>
      <c r="G242" s="121">
        <v>1.8658103044064359E-2</v>
      </c>
      <c r="H242" s="121">
        <v>5.1954054885129483E-2</v>
      </c>
    </row>
    <row r="243" spans="2:8" s="107" customFormat="1" ht="15.75" customHeight="1">
      <c r="B243" s="129" t="s">
        <v>3031</v>
      </c>
      <c r="C243" s="112">
        <v>969</v>
      </c>
      <c r="D243" s="112">
        <v>581</v>
      </c>
      <c r="E243" s="112">
        <v>1550</v>
      </c>
      <c r="F243" s="121">
        <v>9.9887855523195374E-2</v>
      </c>
      <c r="G243" s="121">
        <v>5.9891479937024261E-2</v>
      </c>
      <c r="H243" s="121">
        <v>0.15977933546021963</v>
      </c>
    </row>
    <row r="244" spans="2:8" s="107" customFormat="1" ht="15.75" customHeight="1">
      <c r="B244" s="129" t="s">
        <v>3392</v>
      </c>
      <c r="C244" s="112">
        <v>361</v>
      </c>
      <c r="D244" s="112">
        <v>27</v>
      </c>
      <c r="E244" s="112">
        <v>388</v>
      </c>
      <c r="F244" s="121">
        <v>3.7213122645896317E-2</v>
      </c>
      <c r="G244" s="121">
        <v>2.7832529402747937E-3</v>
      </c>
      <c r="H244" s="121">
        <v>3.9996375586171105E-2</v>
      </c>
    </row>
    <row r="245" spans="2:8" s="107" customFormat="1" ht="15.75" customHeight="1">
      <c r="B245" s="129" t="s">
        <v>3391</v>
      </c>
      <c r="C245" s="112">
        <v>1879</v>
      </c>
      <c r="D245" s="112">
        <v>191</v>
      </c>
      <c r="E245" s="112">
        <v>2070</v>
      </c>
      <c r="F245" s="121">
        <v>0.19369378795467915</v>
      </c>
      <c r="G245" s="121">
        <v>1.9688937466388355E-2</v>
      </c>
      <c r="H245" s="121">
        <v>0.21338272542106751</v>
      </c>
    </row>
    <row r="246" spans="2:8" s="107" customFormat="1" ht="15.75" customHeight="1">
      <c r="B246" s="129" t="s">
        <v>3390</v>
      </c>
      <c r="C246" s="112">
        <v>2883</v>
      </c>
      <c r="D246" s="112">
        <v>94</v>
      </c>
      <c r="E246" s="112">
        <v>2977</v>
      </c>
      <c r="F246" s="121">
        <v>0.29718956395600854</v>
      </c>
      <c r="G246" s="121">
        <v>9.6898435698455788E-3</v>
      </c>
      <c r="H246" s="121">
        <v>0.30687940752585408</v>
      </c>
    </row>
    <row r="247" spans="2:8" s="107" customFormat="1" ht="15.75" customHeight="1">
      <c r="B247" s="129" t="s">
        <v>3389</v>
      </c>
      <c r="C247" s="112">
        <v>5913</v>
      </c>
      <c r="D247" s="112">
        <v>257</v>
      </c>
      <c r="E247" s="112">
        <v>6170</v>
      </c>
      <c r="F247" s="121">
        <v>0.60953239392017977</v>
      </c>
      <c r="G247" s="121">
        <v>2.649244465372674E-2</v>
      </c>
      <c r="H247" s="121">
        <v>0.63602483857390657</v>
      </c>
    </row>
    <row r="248" spans="2:8" s="107" customFormat="1" ht="15.75" customHeight="1">
      <c r="B248" s="129" t="s">
        <v>3388</v>
      </c>
      <c r="C248" s="112">
        <v>93</v>
      </c>
      <c r="D248" s="112">
        <v>13</v>
      </c>
      <c r="E248" s="112">
        <v>106</v>
      </c>
      <c r="F248" s="121">
        <v>9.5867601276131784E-3</v>
      </c>
      <c r="G248" s="121">
        <v>1.3400847490211969E-3</v>
      </c>
      <c r="H248" s="121">
        <v>1.0926844876634374E-2</v>
      </c>
    </row>
    <row r="249" spans="2:8" s="107" customFormat="1" ht="15.75" customHeight="1">
      <c r="B249" s="129" t="s">
        <v>3387</v>
      </c>
      <c r="C249" s="112">
        <v>545</v>
      </c>
      <c r="D249" s="112">
        <v>46</v>
      </c>
      <c r="E249" s="112">
        <v>591</v>
      </c>
      <c r="F249" s="121">
        <v>5.618047601665787E-2</v>
      </c>
      <c r="G249" s="121">
        <v>4.741838342690389E-3</v>
      </c>
      <c r="H249" s="121">
        <v>6.0922314359348258E-2</v>
      </c>
    </row>
    <row r="250" spans="2:8" s="107" customFormat="1" ht="15.75" customHeight="1">
      <c r="B250" s="129" t="s">
        <v>3386</v>
      </c>
      <c r="C250" s="112">
        <v>440</v>
      </c>
      <c r="D250" s="112">
        <v>47</v>
      </c>
      <c r="E250" s="112">
        <v>487</v>
      </c>
      <c r="F250" s="121">
        <v>4.5356714582255896E-2</v>
      </c>
      <c r="G250" s="121">
        <v>4.8449217849227894E-3</v>
      </c>
      <c r="H250" s="121">
        <v>5.0201636367178684E-2</v>
      </c>
    </row>
    <row r="251" spans="2:8" s="107" customFormat="1" ht="15.75" customHeight="1">
      <c r="B251" s="129" t="s">
        <v>3385</v>
      </c>
      <c r="C251" s="112">
        <v>354</v>
      </c>
      <c r="D251" s="112">
        <v>25</v>
      </c>
      <c r="E251" s="112">
        <v>379</v>
      </c>
      <c r="F251" s="121">
        <v>3.6491538550269514E-2</v>
      </c>
      <c r="G251" s="121">
        <v>2.5770860558099939E-3</v>
      </c>
      <c r="H251" s="121">
        <v>3.9068624606079509E-2</v>
      </c>
    </row>
    <row r="252" spans="2:8" s="107" customFormat="1" ht="15.75" customHeight="1">
      <c r="B252" s="129" t="s">
        <v>3384</v>
      </c>
      <c r="C252" s="112">
        <v>1634</v>
      </c>
      <c r="D252" s="112">
        <v>182</v>
      </c>
      <c r="E252" s="112">
        <v>1816</v>
      </c>
      <c r="F252" s="121">
        <v>0.16843834460774121</v>
      </c>
      <c r="G252" s="121">
        <v>1.8761186486296759E-2</v>
      </c>
      <c r="H252" s="121">
        <v>0.18719953109403797</v>
      </c>
    </row>
    <row r="253" spans="2:8" s="107" customFormat="1" ht="15.75" customHeight="1">
      <c r="B253" s="129" t="s">
        <v>3383</v>
      </c>
      <c r="C253" s="112">
        <v>412</v>
      </c>
      <c r="D253" s="112">
        <v>40</v>
      </c>
      <c r="E253" s="112">
        <v>452</v>
      </c>
      <c r="F253" s="121">
        <v>4.24703781997487E-2</v>
      </c>
      <c r="G253" s="121">
        <v>4.1233376892959904E-3</v>
      </c>
      <c r="H253" s="121">
        <v>4.6593715889044693E-2</v>
      </c>
    </row>
    <row r="254" spans="2:8" s="107" customFormat="1" ht="15.75" customHeight="1">
      <c r="B254" s="129" t="s">
        <v>2730</v>
      </c>
      <c r="C254" s="112">
        <v>22632</v>
      </c>
      <c r="D254" s="112">
        <v>569</v>
      </c>
      <c r="E254" s="112">
        <v>23201</v>
      </c>
      <c r="F254" s="121">
        <v>2.3329844646036717</v>
      </c>
      <c r="G254" s="121">
        <v>5.8654478630235464E-2</v>
      </c>
      <c r="H254" s="121">
        <v>2.3916389432339069</v>
      </c>
    </row>
    <row r="255" spans="2:8" s="107" customFormat="1" ht="15.75" customHeight="1">
      <c r="B255" s="129" t="s">
        <v>3382</v>
      </c>
      <c r="C255" s="112">
        <v>1215</v>
      </c>
      <c r="D255" s="112">
        <v>17</v>
      </c>
      <c r="E255" s="112">
        <v>1232</v>
      </c>
      <c r="F255" s="121">
        <v>0.12524638231236571</v>
      </c>
      <c r="G255" s="121">
        <v>1.7524185179507959E-3</v>
      </c>
      <c r="H255" s="121">
        <v>0.12699880083031651</v>
      </c>
    </row>
    <row r="256" spans="2:8" s="107" customFormat="1" ht="15.75" customHeight="1">
      <c r="B256" s="129" t="s">
        <v>3381</v>
      </c>
      <c r="C256" s="112">
        <v>2373</v>
      </c>
      <c r="D256" s="112">
        <v>28</v>
      </c>
      <c r="E256" s="112">
        <v>2401</v>
      </c>
      <c r="F256" s="121">
        <v>0.24461700841748465</v>
      </c>
      <c r="G256" s="121">
        <v>2.8863363825071932E-3</v>
      </c>
      <c r="H256" s="121">
        <v>0.24750334479999184</v>
      </c>
    </row>
    <row r="257" spans="2:8" s="107" customFormat="1" ht="15.75" customHeight="1">
      <c r="B257" s="129" t="s">
        <v>3380</v>
      </c>
      <c r="C257" s="112">
        <v>1073</v>
      </c>
      <c r="D257" s="112">
        <v>9</v>
      </c>
      <c r="E257" s="112">
        <v>1082</v>
      </c>
      <c r="F257" s="121">
        <v>0.11060853351536495</v>
      </c>
      <c r="G257" s="121">
        <v>9.2775098009159791E-4</v>
      </c>
      <c r="H257" s="121">
        <v>0.11153628449545655</v>
      </c>
    </row>
    <row r="258" spans="2:8" s="107" customFormat="1" ht="15.75" customHeight="1">
      <c r="B258" s="129" t="s">
        <v>2763</v>
      </c>
      <c r="C258" s="112">
        <v>5566</v>
      </c>
      <c r="D258" s="112">
        <v>56</v>
      </c>
      <c r="E258" s="112">
        <v>5622</v>
      </c>
      <c r="F258" s="121">
        <v>0.57376243946553707</v>
      </c>
      <c r="G258" s="121">
        <v>5.7726727650143864E-3</v>
      </c>
      <c r="H258" s="121">
        <v>0.57953511223055143</v>
      </c>
    </row>
    <row r="259" spans="2:8" s="107" customFormat="1" ht="15.75" customHeight="1">
      <c r="B259" s="129" t="s">
        <v>3379</v>
      </c>
      <c r="C259" s="112">
        <v>1654</v>
      </c>
      <c r="D259" s="112">
        <v>81</v>
      </c>
      <c r="E259" s="112">
        <v>1735</v>
      </c>
      <c r="F259" s="121">
        <v>0.17050001345238922</v>
      </c>
      <c r="G259" s="121">
        <v>8.3497588208243812E-3</v>
      </c>
      <c r="H259" s="121">
        <v>0.17884977227321358</v>
      </c>
    </row>
    <row r="260" spans="2:8" s="107" customFormat="1" ht="15.75" customHeight="1">
      <c r="B260" s="129" t="s">
        <v>3378</v>
      </c>
      <c r="C260" s="112">
        <v>1411</v>
      </c>
      <c r="D260" s="112">
        <v>11</v>
      </c>
      <c r="E260" s="112">
        <v>1422</v>
      </c>
      <c r="F260" s="121">
        <v>0.14545073698991606</v>
      </c>
      <c r="G260" s="121">
        <v>1.1339178645563975E-3</v>
      </c>
      <c r="H260" s="121">
        <v>0.14658465485447247</v>
      </c>
    </row>
    <row r="261" spans="2:8" s="107" customFormat="1" ht="15.75" customHeight="1">
      <c r="B261" s="129" t="s">
        <v>3377</v>
      </c>
      <c r="C261" s="112">
        <v>133</v>
      </c>
      <c r="D261" s="112">
        <v>28</v>
      </c>
      <c r="E261" s="112">
        <v>161</v>
      </c>
      <c r="F261" s="121">
        <v>1.3710097816909168E-2</v>
      </c>
      <c r="G261" s="121">
        <v>2.8863363825071932E-3</v>
      </c>
      <c r="H261" s="121">
        <v>1.6596434199416362E-2</v>
      </c>
    </row>
    <row r="262" spans="2:8" s="107" customFormat="1" ht="15.75" customHeight="1">
      <c r="B262" s="129" t="s">
        <v>3376</v>
      </c>
      <c r="C262" s="112">
        <v>306</v>
      </c>
      <c r="D262" s="112">
        <v>39</v>
      </c>
      <c r="E262" s="112">
        <v>345</v>
      </c>
      <c r="F262" s="121">
        <v>3.1543533323114326E-2</v>
      </c>
      <c r="G262" s="121">
        <v>4.020254247063591E-3</v>
      </c>
      <c r="H262" s="121">
        <v>3.5563787570177918E-2</v>
      </c>
    </row>
    <row r="263" spans="2:8" s="107" customFormat="1" ht="15.75" customHeight="1">
      <c r="B263" s="129" t="s">
        <v>3375</v>
      </c>
      <c r="C263" s="112">
        <v>205</v>
      </c>
      <c r="D263" s="112">
        <v>32</v>
      </c>
      <c r="E263" s="112">
        <v>237</v>
      </c>
      <c r="F263" s="121">
        <v>2.1132105657641953E-2</v>
      </c>
      <c r="G263" s="121">
        <v>3.2986701514367924E-3</v>
      </c>
      <c r="H263" s="121">
        <v>2.4430775809078743E-2</v>
      </c>
    </row>
    <row r="264" spans="2:8" s="107" customFormat="1" ht="15.75" customHeight="1">
      <c r="B264" s="129" t="s">
        <v>3374</v>
      </c>
      <c r="C264" s="112">
        <v>3450</v>
      </c>
      <c r="D264" s="112">
        <v>122</v>
      </c>
      <c r="E264" s="112">
        <v>3572</v>
      </c>
      <c r="F264" s="121">
        <v>0.35563787570177918</v>
      </c>
      <c r="G264" s="121">
        <v>1.2576179952352771E-2</v>
      </c>
      <c r="H264" s="121">
        <v>0.36821405565413196</v>
      </c>
    </row>
    <row r="265" spans="2:8" s="107" customFormat="1" ht="15.75" customHeight="1">
      <c r="B265" s="129" t="s">
        <v>3373</v>
      </c>
      <c r="C265" s="112">
        <v>2295</v>
      </c>
      <c r="D265" s="112">
        <v>46</v>
      </c>
      <c r="E265" s="112">
        <v>2341</v>
      </c>
      <c r="F265" s="121">
        <v>0.23657649992335747</v>
      </c>
      <c r="G265" s="121">
        <v>4.741838342690389E-3</v>
      </c>
      <c r="H265" s="121">
        <v>0.24131833826604784</v>
      </c>
    </row>
    <row r="266" spans="2:8" s="107" customFormat="1" ht="15.75" customHeight="1">
      <c r="B266" s="129" t="s">
        <v>3372</v>
      </c>
      <c r="C266" s="112">
        <v>1188</v>
      </c>
      <c r="D266" s="112">
        <v>53</v>
      </c>
      <c r="E266" s="112">
        <v>1241</v>
      </c>
      <c r="F266" s="121">
        <v>0.12246312937209092</v>
      </c>
      <c r="G266" s="121">
        <v>5.4634224383171871E-3</v>
      </c>
      <c r="H266" s="121">
        <v>0.1279265518104081</v>
      </c>
    </row>
    <row r="267" spans="2:8" s="107" customFormat="1" ht="15.75" customHeight="1">
      <c r="B267" s="129" t="s">
        <v>3371</v>
      </c>
      <c r="C267" s="112">
        <v>192</v>
      </c>
      <c r="D267" s="112">
        <v>38</v>
      </c>
      <c r="E267" s="112">
        <v>230</v>
      </c>
      <c r="F267" s="121">
        <v>1.9792020908620755E-2</v>
      </c>
      <c r="G267" s="121">
        <v>3.9171708048311915E-3</v>
      </c>
      <c r="H267" s="121">
        <v>2.3709191713451944E-2</v>
      </c>
    </row>
    <row r="268" spans="2:8" s="107" customFormat="1" ht="15.75" customHeight="1">
      <c r="B268" s="129" t="s">
        <v>3370</v>
      </c>
      <c r="C268" s="112">
        <v>2120</v>
      </c>
      <c r="D268" s="112">
        <v>70</v>
      </c>
      <c r="E268" s="112">
        <v>2190</v>
      </c>
      <c r="F268" s="121">
        <v>0.21853689753268751</v>
      </c>
      <c r="G268" s="121">
        <v>7.2158409562679835E-3</v>
      </c>
      <c r="H268" s="121">
        <v>0.2257527384889555</v>
      </c>
    </row>
    <row r="269" spans="2:8" s="107" customFormat="1" ht="15.75" customHeight="1">
      <c r="B269" s="129" t="s">
        <v>3369</v>
      </c>
      <c r="C269" s="112">
        <v>650</v>
      </c>
      <c r="D269" s="112">
        <v>24</v>
      </c>
      <c r="E269" s="112">
        <v>674</v>
      </c>
      <c r="F269" s="121">
        <v>6.700423745105985E-2</v>
      </c>
      <c r="G269" s="121">
        <v>2.4740026135775944E-3</v>
      </c>
      <c r="H269" s="121">
        <v>6.9478240064637445E-2</v>
      </c>
    </row>
    <row r="270" spans="2:8" s="107" customFormat="1" ht="15.75" customHeight="1">
      <c r="B270" s="129" t="s">
        <v>3368</v>
      </c>
      <c r="C270" s="112">
        <v>231</v>
      </c>
      <c r="D270" s="112">
        <v>8</v>
      </c>
      <c r="E270" s="112">
        <v>239</v>
      </c>
      <c r="F270" s="121">
        <v>2.3812275155684345E-2</v>
      </c>
      <c r="G270" s="121">
        <v>8.2466753785919811E-4</v>
      </c>
      <c r="H270" s="121">
        <v>2.4636942693543544E-2</v>
      </c>
    </row>
    <row r="271" spans="2:8" s="107" customFormat="1" ht="15.75" customHeight="1">
      <c r="B271" s="129" t="s">
        <v>3367</v>
      </c>
      <c r="C271" s="112">
        <v>482</v>
      </c>
      <c r="D271" s="112">
        <v>24</v>
      </c>
      <c r="E271" s="112">
        <v>506</v>
      </c>
      <c r="F271" s="121">
        <v>4.9686219156016689E-2</v>
      </c>
      <c r="G271" s="121">
        <v>2.4740026135775944E-3</v>
      </c>
      <c r="H271" s="121">
        <v>5.2160221769594284E-2</v>
      </c>
    </row>
    <row r="272" spans="2:8" s="107" customFormat="1" ht="15.75" customHeight="1">
      <c r="B272" s="129" t="s">
        <v>3366</v>
      </c>
      <c r="C272" s="112">
        <v>334</v>
      </c>
      <c r="D272" s="112">
        <v>18</v>
      </c>
      <c r="E272" s="112">
        <v>352</v>
      </c>
      <c r="F272" s="121">
        <v>3.4429869705621521E-2</v>
      </c>
      <c r="G272" s="121">
        <v>1.8555019601831958E-3</v>
      </c>
      <c r="H272" s="121">
        <v>3.6285371665804721E-2</v>
      </c>
    </row>
    <row r="273" spans="2:8" s="107" customFormat="1" ht="15.75" customHeight="1">
      <c r="B273" s="129" t="s">
        <v>3365</v>
      </c>
      <c r="C273" s="112">
        <v>144</v>
      </c>
      <c r="D273" s="112">
        <v>8</v>
      </c>
      <c r="E273" s="112">
        <v>152</v>
      </c>
      <c r="F273" s="121">
        <v>1.4844015681465567E-2</v>
      </c>
      <c r="G273" s="121">
        <v>8.2466753785919811E-4</v>
      </c>
      <c r="H273" s="121">
        <v>1.5668683219324766E-2</v>
      </c>
    </row>
    <row r="274" spans="2:8" s="107" customFormat="1" ht="15.75" customHeight="1">
      <c r="B274" s="129" t="s">
        <v>3364</v>
      </c>
      <c r="C274" s="112">
        <v>62</v>
      </c>
      <c r="D274" s="112">
        <v>4</v>
      </c>
      <c r="E274" s="112">
        <v>66</v>
      </c>
      <c r="F274" s="121">
        <v>6.391173418408785E-3</v>
      </c>
      <c r="G274" s="121">
        <v>4.1233376892959905E-4</v>
      </c>
      <c r="H274" s="121">
        <v>6.8035071873383847E-3</v>
      </c>
    </row>
    <row r="275" spans="2:8" s="107" customFormat="1" ht="15.75" customHeight="1">
      <c r="B275" s="129" t="s">
        <v>3363</v>
      </c>
      <c r="C275" s="112">
        <v>731</v>
      </c>
      <c r="D275" s="112">
        <v>36</v>
      </c>
      <c r="E275" s="112">
        <v>767</v>
      </c>
      <c r="F275" s="121">
        <v>7.535399627188423E-2</v>
      </c>
      <c r="G275" s="121">
        <v>3.7110039203663917E-3</v>
      </c>
      <c r="H275" s="121">
        <v>7.9065000192250615E-2</v>
      </c>
    </row>
    <row r="276" spans="2:8" s="107" customFormat="1" ht="15.75" customHeight="1">
      <c r="B276" s="129" t="s">
        <v>3362</v>
      </c>
      <c r="C276" s="112">
        <v>1372</v>
      </c>
      <c r="D276" s="112">
        <v>39</v>
      </c>
      <c r="E276" s="112">
        <v>1411</v>
      </c>
      <c r="F276" s="121">
        <v>0.14143048274285247</v>
      </c>
      <c r="G276" s="121">
        <v>4.020254247063591E-3</v>
      </c>
      <c r="H276" s="121">
        <v>0.14545073698991606</v>
      </c>
    </row>
    <row r="277" spans="2:8" s="107" customFormat="1" ht="15.75" customHeight="1">
      <c r="B277" s="129" t="s">
        <v>3361</v>
      </c>
      <c r="C277" s="112">
        <v>369</v>
      </c>
      <c r="D277" s="112">
        <v>13</v>
      </c>
      <c r="E277" s="112">
        <v>382</v>
      </c>
      <c r="F277" s="121">
        <v>3.8037790183755513E-2</v>
      </c>
      <c r="G277" s="121">
        <v>1.3400847490211969E-3</v>
      </c>
      <c r="H277" s="121">
        <v>3.937787493277671E-2</v>
      </c>
    </row>
    <row r="278" spans="2:8" s="107" customFormat="1" ht="15.75" customHeight="1">
      <c r="B278" s="129" t="s">
        <v>3360</v>
      </c>
      <c r="C278" s="112">
        <v>350</v>
      </c>
      <c r="D278" s="112">
        <v>23</v>
      </c>
      <c r="E278" s="112">
        <v>373</v>
      </c>
      <c r="F278" s="121">
        <v>3.607920478133992E-2</v>
      </c>
      <c r="G278" s="121">
        <v>2.3709191713451945E-3</v>
      </c>
      <c r="H278" s="121">
        <v>3.8450123952685114E-2</v>
      </c>
    </row>
    <row r="279" spans="2:8" s="107" customFormat="1" ht="15.75" customHeight="1">
      <c r="B279" s="129" t="s">
        <v>3359</v>
      </c>
      <c r="C279" s="112">
        <v>1372</v>
      </c>
      <c r="D279" s="112">
        <v>81</v>
      </c>
      <c r="E279" s="112">
        <v>1453</v>
      </c>
      <c r="F279" s="121">
        <v>0.14143048274285247</v>
      </c>
      <c r="G279" s="121">
        <v>8.3497588208243812E-3</v>
      </c>
      <c r="H279" s="121">
        <v>0.14978024156367686</v>
      </c>
    </row>
    <row r="280" spans="2:8" s="107" customFormat="1" ht="15.75" customHeight="1">
      <c r="B280" s="129" t="s">
        <v>3358</v>
      </c>
      <c r="C280" s="112">
        <v>931</v>
      </c>
      <c r="D280" s="112">
        <v>43</v>
      </c>
      <c r="E280" s="112">
        <v>974</v>
      </c>
      <c r="F280" s="121">
        <v>9.5970684718364188E-2</v>
      </c>
      <c r="G280" s="121">
        <v>4.4325880159931897E-3</v>
      </c>
      <c r="H280" s="121">
        <v>0.10040327273435737</v>
      </c>
    </row>
    <row r="281" spans="2:8" s="107" customFormat="1" ht="15.75" customHeight="1">
      <c r="B281" s="129" t="s">
        <v>3357</v>
      </c>
      <c r="C281" s="112">
        <v>250</v>
      </c>
      <c r="D281" s="112">
        <v>4</v>
      </c>
      <c r="E281" s="112">
        <v>254</v>
      </c>
      <c r="F281" s="121">
        <v>2.5770860558099941E-2</v>
      </c>
      <c r="G281" s="121">
        <v>4.1233376892959905E-4</v>
      </c>
      <c r="H281" s="121">
        <v>2.6183194327029539E-2</v>
      </c>
    </row>
    <row r="282" spans="2:8" s="107" customFormat="1" ht="15.75" customHeight="1">
      <c r="B282" s="129" t="s">
        <v>3356</v>
      </c>
      <c r="C282" s="112">
        <v>1227</v>
      </c>
      <c r="D282" s="112">
        <v>48</v>
      </c>
      <c r="E282" s="112">
        <v>1275</v>
      </c>
      <c r="F282" s="121">
        <v>0.12648338361915451</v>
      </c>
      <c r="G282" s="121">
        <v>4.9480052271551889E-3</v>
      </c>
      <c r="H282" s="121">
        <v>0.1314313888463097</v>
      </c>
    </row>
    <row r="283" spans="2:8" s="107" customFormat="1" ht="15.75" customHeight="1">
      <c r="B283" s="129" t="s">
        <v>3355</v>
      </c>
      <c r="C283" s="112">
        <v>22</v>
      </c>
      <c r="D283" s="112">
        <v>37</v>
      </c>
      <c r="E283" s="112">
        <v>59</v>
      </c>
      <c r="F283" s="121">
        <v>2.267835729112795E-3</v>
      </c>
      <c r="G283" s="121">
        <v>3.8140873625987911E-3</v>
      </c>
      <c r="H283" s="121">
        <v>6.0819230917115857E-3</v>
      </c>
    </row>
    <row r="284" spans="2:8" s="107" customFormat="1" ht="15.75" customHeight="1">
      <c r="B284" s="129" t="s">
        <v>3354</v>
      </c>
      <c r="C284" s="112">
        <v>464</v>
      </c>
      <c r="D284" s="112">
        <v>27</v>
      </c>
      <c r="E284" s="112">
        <v>491</v>
      </c>
      <c r="F284" s="121">
        <v>4.783071719583349E-2</v>
      </c>
      <c r="G284" s="121">
        <v>2.7832529402747937E-3</v>
      </c>
      <c r="H284" s="121">
        <v>5.0613970136108286E-2</v>
      </c>
    </row>
    <row r="285" spans="2:8" s="107" customFormat="1" ht="15.75" customHeight="1">
      <c r="B285" s="129" t="s">
        <v>3353</v>
      </c>
      <c r="C285" s="112">
        <v>17</v>
      </c>
      <c r="D285" s="112">
        <v>40</v>
      </c>
      <c r="E285" s="112">
        <v>57</v>
      </c>
      <c r="F285" s="121">
        <v>1.7524185179507959E-3</v>
      </c>
      <c r="G285" s="121">
        <v>4.1233376892959904E-3</v>
      </c>
      <c r="H285" s="121">
        <v>5.8757562072467868E-3</v>
      </c>
    </row>
    <row r="286" spans="2:8" s="107" customFormat="1" ht="15.75" customHeight="1">
      <c r="B286" s="129" t="s">
        <v>2742</v>
      </c>
      <c r="C286" s="112">
        <v>2361</v>
      </c>
      <c r="D286" s="112">
        <v>109</v>
      </c>
      <c r="E286" s="112">
        <v>2470</v>
      </c>
      <c r="F286" s="121">
        <v>0.24338000711069585</v>
      </c>
      <c r="G286" s="121">
        <v>1.1236095203331574E-2</v>
      </c>
      <c r="H286" s="121">
        <v>0.25461610231402743</v>
      </c>
    </row>
    <row r="287" spans="2:8" s="107" customFormat="1" ht="15.75" customHeight="1">
      <c r="B287" s="129" t="s">
        <v>3352</v>
      </c>
      <c r="C287" s="112">
        <v>440</v>
      </c>
      <c r="D287" s="112">
        <v>27</v>
      </c>
      <c r="E287" s="112">
        <v>467</v>
      </c>
      <c r="F287" s="121">
        <v>4.5356714582255896E-2</v>
      </c>
      <c r="G287" s="121">
        <v>2.7832529402747937E-3</v>
      </c>
      <c r="H287" s="121">
        <v>4.8139967522530691E-2</v>
      </c>
    </row>
    <row r="288" spans="2:8" s="107" customFormat="1" ht="15.75" customHeight="1">
      <c r="B288" s="129" t="s">
        <v>3351</v>
      </c>
      <c r="C288" s="112">
        <v>4652</v>
      </c>
      <c r="D288" s="112">
        <v>207</v>
      </c>
      <c r="E288" s="112">
        <v>4859</v>
      </c>
      <c r="F288" s="121">
        <v>0.47954417326512372</v>
      </c>
      <c r="G288" s="121">
        <v>2.133827254210675E-2</v>
      </c>
      <c r="H288" s="121">
        <v>0.5008824458072304</v>
      </c>
    </row>
    <row r="289" spans="2:8" s="107" customFormat="1" ht="15.75" customHeight="1">
      <c r="B289" s="129" t="s">
        <v>3350</v>
      </c>
      <c r="C289" s="112">
        <v>167</v>
      </c>
      <c r="D289" s="112">
        <v>7</v>
      </c>
      <c r="E289" s="112">
        <v>174</v>
      </c>
      <c r="F289" s="121">
        <v>1.7214934852810761E-2</v>
      </c>
      <c r="G289" s="121">
        <v>7.215840956267983E-4</v>
      </c>
      <c r="H289" s="121">
        <v>1.793651894843756E-2</v>
      </c>
    </row>
    <row r="290" spans="2:8" s="107" customFormat="1" ht="15.75" customHeight="1">
      <c r="B290" s="129" t="s">
        <v>3349</v>
      </c>
      <c r="C290" s="112">
        <v>31</v>
      </c>
      <c r="D290" s="112">
        <v>4</v>
      </c>
      <c r="E290" s="112">
        <v>35</v>
      </c>
      <c r="F290" s="121">
        <v>3.1955867092043925E-3</v>
      </c>
      <c r="G290" s="121">
        <v>4.1233376892959905E-4</v>
      </c>
      <c r="H290" s="121">
        <v>3.6079204781339917E-3</v>
      </c>
    </row>
    <row r="291" spans="2:8" s="107" customFormat="1" ht="15.75" customHeight="1">
      <c r="B291" s="129" t="s">
        <v>3348</v>
      </c>
      <c r="C291" s="112">
        <v>70</v>
      </c>
      <c r="D291" s="112">
        <v>11</v>
      </c>
      <c r="E291" s="112">
        <v>81</v>
      </c>
      <c r="F291" s="121">
        <v>7.2158409562679835E-3</v>
      </c>
      <c r="G291" s="121">
        <v>1.1339178645563975E-3</v>
      </c>
      <c r="H291" s="121">
        <v>8.3497588208243812E-3</v>
      </c>
    </row>
    <row r="292" spans="2:8" s="107" customFormat="1" ht="15.75" customHeight="1">
      <c r="B292" s="129" t="s">
        <v>3347</v>
      </c>
      <c r="C292" s="112">
        <v>2581</v>
      </c>
      <c r="D292" s="112">
        <v>103</v>
      </c>
      <c r="E292" s="112">
        <v>2684</v>
      </c>
      <c r="F292" s="121">
        <v>0.26605836440182379</v>
      </c>
      <c r="G292" s="121">
        <v>1.0617594549937175E-2</v>
      </c>
      <c r="H292" s="121">
        <v>0.27667595895176095</v>
      </c>
    </row>
    <row r="293" spans="2:8" s="107" customFormat="1" ht="15.75" customHeight="1">
      <c r="B293" s="129" t="s">
        <v>3346</v>
      </c>
      <c r="C293" s="112">
        <v>649</v>
      </c>
      <c r="D293" s="112">
        <v>27</v>
      </c>
      <c r="E293" s="112">
        <v>676</v>
      </c>
      <c r="F293" s="121">
        <v>6.6901154008827443E-2</v>
      </c>
      <c r="G293" s="121">
        <v>2.7832529402747937E-3</v>
      </c>
      <c r="H293" s="121">
        <v>6.9684406949102246E-2</v>
      </c>
    </row>
    <row r="294" spans="2:8" s="107" customFormat="1" ht="15.75" customHeight="1">
      <c r="B294" s="129" t="s">
        <v>3027</v>
      </c>
      <c r="C294" s="112">
        <v>2121</v>
      </c>
      <c r="D294" s="112">
        <v>442</v>
      </c>
      <c r="E294" s="112">
        <v>2563</v>
      </c>
      <c r="F294" s="121">
        <v>0.21863998097491991</v>
      </c>
      <c r="G294" s="121">
        <v>4.5562881466720696E-2</v>
      </c>
      <c r="H294" s="121">
        <v>0.2642028624416406</v>
      </c>
    </row>
    <row r="295" spans="2:8" s="107" customFormat="1" ht="15.75" customHeight="1">
      <c r="B295" s="129" t="s">
        <v>3033</v>
      </c>
      <c r="C295" s="112">
        <v>2568</v>
      </c>
      <c r="D295" s="112">
        <v>918</v>
      </c>
      <c r="E295" s="112">
        <v>3486</v>
      </c>
      <c r="F295" s="121">
        <v>0.26471827965280259</v>
      </c>
      <c r="G295" s="121">
        <v>9.4630599969342991E-2</v>
      </c>
      <c r="H295" s="121">
        <v>0.35934887962214557</v>
      </c>
    </row>
    <row r="296" spans="2:8" s="107" customFormat="1" ht="15.75" customHeight="1">
      <c r="B296" s="129" t="s">
        <v>3026</v>
      </c>
      <c r="C296" s="112">
        <v>1171</v>
      </c>
      <c r="D296" s="112">
        <v>425</v>
      </c>
      <c r="E296" s="112">
        <v>1596</v>
      </c>
      <c r="F296" s="121">
        <v>0.12071071085414012</v>
      </c>
      <c r="G296" s="121">
        <v>4.3810462948769897E-2</v>
      </c>
      <c r="H296" s="121">
        <v>0.16452117380291004</v>
      </c>
    </row>
    <row r="297" spans="2:8" s="107" customFormat="1" ht="15.75" customHeight="1">
      <c r="B297" s="129" t="s">
        <v>3345</v>
      </c>
      <c r="C297" s="112">
        <v>323</v>
      </c>
      <c r="D297" s="112">
        <v>28</v>
      </c>
      <c r="E297" s="112">
        <v>351</v>
      </c>
      <c r="F297" s="121">
        <v>3.3295951841065125E-2</v>
      </c>
      <c r="G297" s="121">
        <v>2.8863363825071932E-3</v>
      </c>
      <c r="H297" s="121">
        <v>3.618228822357232E-2</v>
      </c>
    </row>
    <row r="298" spans="2:8" s="107" customFormat="1" ht="15.75" customHeight="1">
      <c r="B298" s="129" t="s">
        <v>3344</v>
      </c>
      <c r="C298" s="112">
        <v>459</v>
      </c>
      <c r="D298" s="112">
        <v>20</v>
      </c>
      <c r="E298" s="112">
        <v>479</v>
      </c>
      <c r="F298" s="121">
        <v>4.7315299984671495E-2</v>
      </c>
      <c r="G298" s="121">
        <v>2.0616688446479952E-3</v>
      </c>
      <c r="H298" s="121">
        <v>4.9376968829319488E-2</v>
      </c>
    </row>
    <row r="299" spans="2:8" s="107" customFormat="1" ht="15.75" customHeight="1">
      <c r="B299" s="129" t="s">
        <v>3343</v>
      </c>
      <c r="C299" s="112">
        <v>854</v>
      </c>
      <c r="D299" s="112">
        <v>34</v>
      </c>
      <c r="E299" s="112">
        <v>888</v>
      </c>
      <c r="F299" s="121">
        <v>8.8033259666469396E-2</v>
      </c>
      <c r="G299" s="121">
        <v>3.5048370359015918E-3</v>
      </c>
      <c r="H299" s="121">
        <v>9.1538096702370994E-2</v>
      </c>
    </row>
    <row r="300" spans="2:8" s="107" customFormat="1" ht="15.75" customHeight="1">
      <c r="B300" s="129" t="s">
        <v>3342</v>
      </c>
      <c r="C300" s="112">
        <v>260</v>
      </c>
      <c r="D300" s="112">
        <v>43</v>
      </c>
      <c r="E300" s="112">
        <v>303</v>
      </c>
      <c r="F300" s="121">
        <v>2.6801694980423937E-2</v>
      </c>
      <c r="G300" s="121">
        <v>4.4325880159931897E-3</v>
      </c>
      <c r="H300" s="121">
        <v>3.1234282996417128E-2</v>
      </c>
    </row>
    <row r="301" spans="2:8" s="107" customFormat="1" ht="15.75" customHeight="1">
      <c r="B301" s="129" t="s">
        <v>3341</v>
      </c>
      <c r="C301" s="112">
        <v>2565</v>
      </c>
      <c r="D301" s="112">
        <v>99</v>
      </c>
      <c r="E301" s="112">
        <v>2664</v>
      </c>
      <c r="F301" s="121">
        <v>0.26440902932610538</v>
      </c>
      <c r="G301" s="121">
        <v>1.0205260781007577E-2</v>
      </c>
      <c r="H301" s="121">
        <v>0.27461429010711297</v>
      </c>
    </row>
    <row r="302" spans="2:8" s="107" customFormat="1" ht="15.75" customHeight="1">
      <c r="B302" s="129" t="s">
        <v>3340</v>
      </c>
      <c r="C302" s="112">
        <v>983</v>
      </c>
      <c r="D302" s="112">
        <v>64</v>
      </c>
      <c r="E302" s="112">
        <v>1047</v>
      </c>
      <c r="F302" s="121">
        <v>0.10133102371444896</v>
      </c>
      <c r="G302" s="121">
        <v>6.5973403028735849E-3</v>
      </c>
      <c r="H302" s="121">
        <v>0.10792836401732256</v>
      </c>
    </row>
    <row r="303" spans="2:8" s="107" customFormat="1" ht="15.75" customHeight="1">
      <c r="B303" s="129" t="s">
        <v>3339</v>
      </c>
      <c r="C303" s="112">
        <v>1915</v>
      </c>
      <c r="D303" s="112">
        <v>107</v>
      </c>
      <c r="E303" s="112">
        <v>2022</v>
      </c>
      <c r="F303" s="121">
        <v>0.19740479187504556</v>
      </c>
      <c r="G303" s="121">
        <v>1.1029928318866775E-2</v>
      </c>
      <c r="H303" s="121">
        <v>0.20843472019391232</v>
      </c>
    </row>
    <row r="304" spans="2:8" s="107" customFormat="1" ht="15.75" customHeight="1">
      <c r="B304" s="129" t="s">
        <v>3338</v>
      </c>
      <c r="C304" s="112">
        <v>53</v>
      </c>
      <c r="D304" s="112">
        <v>4</v>
      </c>
      <c r="E304" s="112">
        <v>57</v>
      </c>
      <c r="F304" s="121">
        <v>5.4634224383171871E-3</v>
      </c>
      <c r="G304" s="121">
        <v>4.1233376892959905E-4</v>
      </c>
      <c r="H304" s="121">
        <v>5.8757562072467868E-3</v>
      </c>
    </row>
    <row r="305" spans="2:8" s="107" customFormat="1" ht="15.75" customHeight="1">
      <c r="B305" s="129" t="s">
        <v>3337</v>
      </c>
      <c r="C305" s="112">
        <v>267</v>
      </c>
      <c r="D305" s="112">
        <v>13</v>
      </c>
      <c r="E305" s="112">
        <v>280</v>
      </c>
      <c r="F305" s="121">
        <v>2.7523279076050736E-2</v>
      </c>
      <c r="G305" s="121">
        <v>1.3400847490211969E-3</v>
      </c>
      <c r="H305" s="121">
        <v>2.8863363825071934E-2</v>
      </c>
    </row>
    <row r="306" spans="2:8" s="107" customFormat="1" ht="15.75" customHeight="1">
      <c r="B306" s="129" t="s">
        <v>3336</v>
      </c>
      <c r="C306" s="112">
        <v>217</v>
      </c>
      <c r="D306" s="112">
        <v>16</v>
      </c>
      <c r="E306" s="112">
        <v>233</v>
      </c>
      <c r="F306" s="121">
        <v>2.236910696443075E-2</v>
      </c>
      <c r="G306" s="121">
        <v>1.6493350757183962E-3</v>
      </c>
      <c r="H306" s="121">
        <v>2.4018442040149145E-2</v>
      </c>
    </row>
    <row r="307" spans="2:8" s="107" customFormat="1" ht="15.75" customHeight="1">
      <c r="B307" s="129" t="s">
        <v>3335</v>
      </c>
      <c r="C307" s="112">
        <v>706</v>
      </c>
      <c r="D307" s="112">
        <v>65</v>
      </c>
      <c r="E307" s="112">
        <v>771</v>
      </c>
      <c r="F307" s="121">
        <v>7.2776910216074228E-2</v>
      </c>
      <c r="G307" s="121">
        <v>6.7004237451059843E-3</v>
      </c>
      <c r="H307" s="121">
        <v>7.9477333961180216E-2</v>
      </c>
    </row>
    <row r="308" spans="2:8" s="107" customFormat="1" ht="15.75" customHeight="1">
      <c r="B308" s="129" t="s">
        <v>3334</v>
      </c>
      <c r="C308" s="112">
        <v>2506</v>
      </c>
      <c r="D308" s="112">
        <v>85</v>
      </c>
      <c r="E308" s="112">
        <v>2591</v>
      </c>
      <c r="F308" s="121">
        <v>0.25832710623439381</v>
      </c>
      <c r="G308" s="121">
        <v>8.7620925897539809E-3</v>
      </c>
      <c r="H308" s="121">
        <v>0.26708919882414778</v>
      </c>
    </row>
    <row r="309" spans="2:8" s="107" customFormat="1" ht="15.75" customHeight="1">
      <c r="B309" s="129" t="s">
        <v>2765</v>
      </c>
      <c r="C309" s="112">
        <v>10724</v>
      </c>
      <c r="D309" s="112">
        <v>233</v>
      </c>
      <c r="E309" s="112">
        <v>10957</v>
      </c>
      <c r="F309" s="121">
        <v>1.1054668345002552</v>
      </c>
      <c r="G309" s="121">
        <v>2.4018442040149145E-2</v>
      </c>
      <c r="H309" s="121">
        <v>1.1294852765404042</v>
      </c>
    </row>
    <row r="310" spans="2:8" s="107" customFormat="1" ht="15.75" customHeight="1">
      <c r="B310" s="129" t="s">
        <v>3333</v>
      </c>
      <c r="C310" s="112">
        <v>71</v>
      </c>
      <c r="D310" s="112">
        <v>13</v>
      </c>
      <c r="E310" s="112">
        <v>84</v>
      </c>
      <c r="F310" s="121">
        <v>7.318924398500383E-3</v>
      </c>
      <c r="G310" s="121">
        <v>1.3400847490211969E-3</v>
      </c>
      <c r="H310" s="121">
        <v>8.6590091475215805E-3</v>
      </c>
    </row>
    <row r="311" spans="2:8" s="107" customFormat="1" ht="15.75" customHeight="1">
      <c r="B311" s="129" t="s">
        <v>3332</v>
      </c>
      <c r="C311" s="112">
        <v>981</v>
      </c>
      <c r="D311" s="112">
        <v>84</v>
      </c>
      <c r="E311" s="112">
        <v>1065</v>
      </c>
      <c r="F311" s="121">
        <v>0.10112485682998416</v>
      </c>
      <c r="G311" s="121">
        <v>8.6590091475215805E-3</v>
      </c>
      <c r="H311" s="121">
        <v>0.10978386597750575</v>
      </c>
    </row>
    <row r="312" spans="2:8" s="107" customFormat="1" ht="15.75" customHeight="1">
      <c r="B312" s="129" t="s">
        <v>3331</v>
      </c>
      <c r="C312" s="112">
        <v>53</v>
      </c>
      <c r="D312" s="112">
        <v>3</v>
      </c>
      <c r="E312" s="112">
        <v>56</v>
      </c>
      <c r="F312" s="121">
        <v>5.4634224383171871E-3</v>
      </c>
      <c r="G312" s="121">
        <v>3.092503266971993E-4</v>
      </c>
      <c r="H312" s="121">
        <v>5.7726727650143864E-3</v>
      </c>
    </row>
    <row r="313" spans="2:8" s="107" customFormat="1" ht="15.75" customHeight="1">
      <c r="B313" s="129" t="s">
        <v>3330</v>
      </c>
      <c r="C313" s="112">
        <v>2048</v>
      </c>
      <c r="D313" s="112">
        <v>26</v>
      </c>
      <c r="E313" s="112">
        <v>2074</v>
      </c>
      <c r="F313" s="121">
        <v>0.21111488969195472</v>
      </c>
      <c r="G313" s="121">
        <v>2.6801694980423938E-3</v>
      </c>
      <c r="H313" s="121">
        <v>0.21379505918999711</v>
      </c>
    </row>
    <row r="314" spans="2:8" s="107" customFormat="1" ht="15.75" customHeight="1">
      <c r="B314" s="129" t="s">
        <v>3018</v>
      </c>
      <c r="C314" s="112">
        <v>9270</v>
      </c>
      <c r="D314" s="112">
        <v>295</v>
      </c>
      <c r="E314" s="112">
        <v>9565</v>
      </c>
      <c r="F314" s="121">
        <v>0.95558350949434578</v>
      </c>
      <c r="G314" s="121">
        <v>3.0409615458557932E-2</v>
      </c>
      <c r="H314" s="121">
        <v>0.9859931249529037</v>
      </c>
    </row>
    <row r="315" spans="2:8" s="107" customFormat="1" ht="15.75" customHeight="1">
      <c r="B315" s="129" t="s">
        <v>3329</v>
      </c>
      <c r="C315" s="112">
        <v>171</v>
      </c>
      <c r="D315" s="112">
        <v>8</v>
      </c>
      <c r="E315" s="112">
        <v>179</v>
      </c>
      <c r="F315" s="121">
        <v>1.7627268621740359E-2</v>
      </c>
      <c r="G315" s="121">
        <v>8.2466753785919811E-4</v>
      </c>
      <c r="H315" s="121">
        <v>1.8451936159599558E-2</v>
      </c>
    </row>
    <row r="316" spans="2:8" s="107" customFormat="1" ht="15.75" customHeight="1">
      <c r="B316" s="129" t="s">
        <v>3328</v>
      </c>
      <c r="C316" s="112">
        <v>655</v>
      </c>
      <c r="D316" s="112">
        <v>32</v>
      </c>
      <c r="E316" s="112">
        <v>687</v>
      </c>
      <c r="F316" s="121">
        <v>6.7519654662221845E-2</v>
      </c>
      <c r="G316" s="121">
        <v>3.2986701514367924E-3</v>
      </c>
      <c r="H316" s="121">
        <v>7.0818324813658642E-2</v>
      </c>
    </row>
    <row r="317" spans="2:8" s="107" customFormat="1" ht="15.75" customHeight="1">
      <c r="B317" s="129" t="s">
        <v>3327</v>
      </c>
      <c r="C317" s="112">
        <v>505</v>
      </c>
      <c r="D317" s="112">
        <v>12</v>
      </c>
      <c r="E317" s="112">
        <v>517</v>
      </c>
      <c r="F317" s="121">
        <v>5.2057138327361883E-2</v>
      </c>
      <c r="G317" s="121">
        <v>1.2370013067887972E-3</v>
      </c>
      <c r="H317" s="121">
        <v>5.3294139634150681E-2</v>
      </c>
    </row>
    <row r="318" spans="2:8" s="107" customFormat="1" ht="15.75" customHeight="1">
      <c r="B318" s="129" t="s">
        <v>3326</v>
      </c>
      <c r="C318" s="112">
        <v>2588</v>
      </c>
      <c r="D318" s="112">
        <v>82</v>
      </c>
      <c r="E318" s="112">
        <v>2670</v>
      </c>
      <c r="F318" s="121">
        <v>0.26677994849745057</v>
      </c>
      <c r="G318" s="121">
        <v>8.4528422630567816E-3</v>
      </c>
      <c r="H318" s="121">
        <v>0.27523279076050738</v>
      </c>
    </row>
    <row r="319" spans="2:8" s="107" customFormat="1" ht="15.75" customHeight="1">
      <c r="B319" s="129" t="s">
        <v>3325</v>
      </c>
      <c r="C319" s="112">
        <v>3401</v>
      </c>
      <c r="D319" s="112">
        <v>94</v>
      </c>
      <c r="E319" s="112">
        <v>3495</v>
      </c>
      <c r="F319" s="121">
        <v>0.3505867870323916</v>
      </c>
      <c r="G319" s="121">
        <v>9.6898435698455788E-3</v>
      </c>
      <c r="H319" s="121">
        <v>0.36027663060223719</v>
      </c>
    </row>
    <row r="320" spans="2:8" s="107" customFormat="1" ht="15.75" customHeight="1">
      <c r="B320" s="129" t="s">
        <v>3324</v>
      </c>
      <c r="C320" s="112">
        <v>1687</v>
      </c>
      <c r="D320" s="112">
        <v>63</v>
      </c>
      <c r="E320" s="112">
        <v>1750</v>
      </c>
      <c r="F320" s="121">
        <v>0.17390176704605839</v>
      </c>
      <c r="G320" s="121">
        <v>6.4942568606411854E-3</v>
      </c>
      <c r="H320" s="121">
        <v>0.18039602390669959</v>
      </c>
    </row>
    <row r="321" spans="2:8" s="107" customFormat="1" ht="15.75" customHeight="1">
      <c r="B321" s="129" t="s">
        <v>3323</v>
      </c>
      <c r="C321" s="112">
        <v>3968</v>
      </c>
      <c r="D321" s="112">
        <v>102</v>
      </c>
      <c r="E321" s="112">
        <v>4070</v>
      </c>
      <c r="F321" s="121">
        <v>0.40903509877816224</v>
      </c>
      <c r="G321" s="121">
        <v>1.0514511107704776E-2</v>
      </c>
      <c r="H321" s="121">
        <v>0.41954960988586704</v>
      </c>
    </row>
    <row r="322" spans="2:8" s="107" customFormat="1" ht="15.75" customHeight="1">
      <c r="B322" s="129" t="s">
        <v>3322</v>
      </c>
      <c r="C322" s="112">
        <v>3710</v>
      </c>
      <c r="D322" s="112">
        <v>113</v>
      </c>
      <c r="E322" s="112">
        <v>3823</v>
      </c>
      <c r="F322" s="121">
        <v>0.38243957068220313</v>
      </c>
      <c r="G322" s="121">
        <v>1.1648428972261173E-2</v>
      </c>
      <c r="H322" s="121">
        <v>0.39408799965446428</v>
      </c>
    </row>
    <row r="323" spans="2:8" s="107" customFormat="1" ht="15.75" customHeight="1">
      <c r="B323" s="129" t="s">
        <v>3321</v>
      </c>
      <c r="C323" s="112">
        <v>572</v>
      </c>
      <c r="D323" s="112">
        <v>22</v>
      </c>
      <c r="E323" s="112">
        <v>594</v>
      </c>
      <c r="F323" s="121">
        <v>5.8963728956932665E-2</v>
      </c>
      <c r="G323" s="121">
        <v>2.267835729112795E-3</v>
      </c>
      <c r="H323" s="121">
        <v>6.1231564686045459E-2</v>
      </c>
    </row>
    <row r="324" spans="2:8" s="107" customFormat="1" ht="15.75" customHeight="1">
      <c r="B324" s="129" t="s">
        <v>3320</v>
      </c>
      <c r="C324" s="112">
        <v>1254</v>
      </c>
      <c r="D324" s="112">
        <v>33</v>
      </c>
      <c r="E324" s="112">
        <v>1287</v>
      </c>
      <c r="F324" s="121">
        <v>0.1292666365594293</v>
      </c>
      <c r="G324" s="121">
        <v>3.4017535936691923E-3</v>
      </c>
      <c r="H324" s="121">
        <v>0.1326683901530985</v>
      </c>
    </row>
    <row r="325" spans="2:8" s="107" customFormat="1" ht="15.75" customHeight="1">
      <c r="B325" s="129" t="s">
        <v>3319</v>
      </c>
      <c r="C325" s="112">
        <v>160</v>
      </c>
      <c r="D325" s="112">
        <v>4</v>
      </c>
      <c r="E325" s="112">
        <v>164</v>
      </c>
      <c r="F325" s="121">
        <v>1.6493350757183962E-2</v>
      </c>
      <c r="G325" s="121">
        <v>4.1233376892959905E-4</v>
      </c>
      <c r="H325" s="121">
        <v>1.6905684526113563E-2</v>
      </c>
    </row>
    <row r="326" spans="2:8" s="107" customFormat="1" ht="15.75" customHeight="1">
      <c r="B326" s="129" t="s">
        <v>3318</v>
      </c>
      <c r="C326" s="112">
        <v>38</v>
      </c>
      <c r="D326" s="112">
        <v>13</v>
      </c>
      <c r="E326" s="112">
        <v>51</v>
      </c>
      <c r="F326" s="121">
        <v>3.9171708048311915E-3</v>
      </c>
      <c r="G326" s="121">
        <v>1.3400847490211969E-3</v>
      </c>
      <c r="H326" s="121">
        <v>5.2572555538523882E-3</v>
      </c>
    </row>
    <row r="327" spans="2:8" s="107" customFormat="1" ht="15.75" customHeight="1">
      <c r="B327" s="129" t="s">
        <v>3317</v>
      </c>
      <c r="C327" s="112">
        <v>89</v>
      </c>
      <c r="D327" s="112">
        <v>19</v>
      </c>
      <c r="E327" s="112">
        <v>108</v>
      </c>
      <c r="F327" s="121">
        <v>9.1744263586835788E-3</v>
      </c>
      <c r="G327" s="121">
        <v>1.9585854024155957E-3</v>
      </c>
      <c r="H327" s="121">
        <v>1.1133011761099175E-2</v>
      </c>
    </row>
    <row r="328" spans="2:8" s="107" customFormat="1" ht="15.75" customHeight="1">
      <c r="B328" s="129" t="s">
        <v>3316</v>
      </c>
      <c r="C328" s="112">
        <v>7</v>
      </c>
      <c r="D328" s="112">
        <v>4</v>
      </c>
      <c r="E328" s="112">
        <v>11</v>
      </c>
      <c r="F328" s="121">
        <v>7.215840956267983E-4</v>
      </c>
      <c r="G328" s="121">
        <v>4.1233376892959905E-4</v>
      </c>
      <c r="H328" s="121">
        <v>1.1339178645563975E-3</v>
      </c>
    </row>
    <row r="329" spans="2:8" s="107" customFormat="1" ht="15.75" customHeight="1">
      <c r="B329" s="129" t="s">
        <v>3315</v>
      </c>
      <c r="C329" s="112">
        <v>968</v>
      </c>
      <c r="D329" s="112">
        <v>29</v>
      </c>
      <c r="E329" s="112">
        <v>997</v>
      </c>
      <c r="F329" s="121">
        <v>9.9784772080962966E-2</v>
      </c>
      <c r="G329" s="121">
        <v>2.9894198247395931E-3</v>
      </c>
      <c r="H329" s="121">
        <v>0.10277419190570257</v>
      </c>
    </row>
    <row r="330" spans="2:8" s="107" customFormat="1" ht="15.75" customHeight="1">
      <c r="B330" s="129" t="s">
        <v>3314</v>
      </c>
      <c r="C330" s="112">
        <v>2287</v>
      </c>
      <c r="D330" s="112">
        <v>57</v>
      </c>
      <c r="E330" s="112">
        <v>2344</v>
      </c>
      <c r="F330" s="121">
        <v>0.23575183238549827</v>
      </c>
      <c r="G330" s="121">
        <v>5.8757562072467868E-3</v>
      </c>
      <c r="H330" s="121">
        <v>0.24162758859274505</v>
      </c>
    </row>
    <row r="331" spans="2:8" s="107" customFormat="1" ht="15.75" customHeight="1">
      <c r="B331" s="129" t="s">
        <v>3313</v>
      </c>
      <c r="C331" s="112">
        <v>566</v>
      </c>
      <c r="D331" s="112">
        <v>39</v>
      </c>
      <c r="E331" s="112">
        <v>605</v>
      </c>
      <c r="F331" s="121">
        <v>5.834522830353827E-2</v>
      </c>
      <c r="G331" s="121">
        <v>4.020254247063591E-3</v>
      </c>
      <c r="H331" s="121">
        <v>6.2365482550601856E-2</v>
      </c>
    </row>
    <row r="332" spans="2:8" s="107" customFormat="1" ht="15.75" customHeight="1">
      <c r="B332" s="129" t="s">
        <v>3312</v>
      </c>
      <c r="C332" s="112">
        <v>554</v>
      </c>
      <c r="D332" s="112">
        <v>35</v>
      </c>
      <c r="E332" s="112">
        <v>589</v>
      </c>
      <c r="F332" s="121">
        <v>5.7108226996749473E-2</v>
      </c>
      <c r="G332" s="121">
        <v>3.6079204781339917E-3</v>
      </c>
      <c r="H332" s="121">
        <v>6.0716147474883464E-2</v>
      </c>
    </row>
    <row r="333" spans="2:8" s="107" customFormat="1" ht="15.75" customHeight="1">
      <c r="B333" s="129" t="s">
        <v>2755</v>
      </c>
      <c r="C333" s="112">
        <v>3458</v>
      </c>
      <c r="D333" s="112">
        <v>139</v>
      </c>
      <c r="E333" s="112">
        <v>3597</v>
      </c>
      <c r="F333" s="121">
        <v>0.35646254323963839</v>
      </c>
      <c r="G333" s="121">
        <v>1.4328598470303567E-2</v>
      </c>
      <c r="H333" s="121">
        <v>0.37079114170994193</v>
      </c>
    </row>
    <row r="334" spans="2:8" s="107" customFormat="1" ht="15.75" customHeight="1">
      <c r="B334" s="129" t="s">
        <v>3311</v>
      </c>
      <c r="C334" s="112">
        <v>492</v>
      </c>
      <c r="D334" s="112">
        <v>21</v>
      </c>
      <c r="E334" s="112">
        <v>513</v>
      </c>
      <c r="F334" s="121">
        <v>5.0717053578340686E-2</v>
      </c>
      <c r="G334" s="121">
        <v>2.1647522868803951E-3</v>
      </c>
      <c r="H334" s="121">
        <v>5.2881805865221079E-2</v>
      </c>
    </row>
    <row r="335" spans="2:8" s="107" customFormat="1" ht="15.75" customHeight="1">
      <c r="B335" s="129" t="s">
        <v>3310</v>
      </c>
      <c r="C335" s="112">
        <v>5593</v>
      </c>
      <c r="D335" s="112">
        <v>164</v>
      </c>
      <c r="E335" s="112">
        <v>5757</v>
      </c>
      <c r="F335" s="121">
        <v>0.57654569240581188</v>
      </c>
      <c r="G335" s="121">
        <v>1.6905684526113563E-2</v>
      </c>
      <c r="H335" s="121">
        <v>0.5934513769319254</v>
      </c>
    </row>
    <row r="336" spans="2:8" s="107" customFormat="1" ht="15.75" customHeight="1">
      <c r="B336" s="129" t="s">
        <v>3309</v>
      </c>
      <c r="C336" s="112">
        <v>443</v>
      </c>
      <c r="D336" s="112">
        <v>16</v>
      </c>
      <c r="E336" s="112">
        <v>459</v>
      </c>
      <c r="F336" s="121">
        <v>4.5665964908953097E-2</v>
      </c>
      <c r="G336" s="121">
        <v>1.6493350757183962E-3</v>
      </c>
      <c r="H336" s="121">
        <v>4.7315299984671495E-2</v>
      </c>
    </row>
    <row r="337" spans="2:8" s="107" customFormat="1" ht="15.75" customHeight="1">
      <c r="B337" s="129" t="s">
        <v>3308</v>
      </c>
      <c r="C337" s="112">
        <v>3436</v>
      </c>
      <c r="D337" s="112">
        <v>65</v>
      </c>
      <c r="E337" s="112">
        <v>3501</v>
      </c>
      <c r="F337" s="121">
        <v>0.35419470751052562</v>
      </c>
      <c r="G337" s="121">
        <v>6.7004237451059843E-3</v>
      </c>
      <c r="H337" s="121">
        <v>0.36089513125563155</v>
      </c>
    </row>
    <row r="338" spans="2:8" s="107" customFormat="1" ht="15.75" customHeight="1">
      <c r="B338" s="129" t="s">
        <v>3307</v>
      </c>
      <c r="C338" s="112">
        <v>1541</v>
      </c>
      <c r="D338" s="112">
        <v>36</v>
      </c>
      <c r="E338" s="112">
        <v>1577</v>
      </c>
      <c r="F338" s="121">
        <v>0.15885158448012804</v>
      </c>
      <c r="G338" s="121">
        <v>3.7110039203663917E-3</v>
      </c>
      <c r="H338" s="121">
        <v>0.16256258840049442</v>
      </c>
    </row>
    <row r="339" spans="2:8" s="107" customFormat="1" ht="15.75" customHeight="1">
      <c r="B339" s="129" t="s">
        <v>3306</v>
      </c>
      <c r="C339" s="112">
        <v>943</v>
      </c>
      <c r="D339" s="112">
        <v>74</v>
      </c>
      <c r="E339" s="112">
        <v>1017</v>
      </c>
      <c r="F339" s="121">
        <v>9.7207686025152978E-2</v>
      </c>
      <c r="G339" s="121">
        <v>7.6281747251975823E-3</v>
      </c>
      <c r="H339" s="121">
        <v>0.10483586075035056</v>
      </c>
    </row>
    <row r="340" spans="2:8" s="107" customFormat="1" ht="15.75" customHeight="1">
      <c r="B340" s="129" t="s">
        <v>3305</v>
      </c>
      <c r="C340" s="112">
        <v>290</v>
      </c>
      <c r="D340" s="112">
        <v>13</v>
      </c>
      <c r="E340" s="112">
        <v>303</v>
      </c>
      <c r="F340" s="121">
        <v>2.989419824739593E-2</v>
      </c>
      <c r="G340" s="121">
        <v>1.3400847490211969E-3</v>
      </c>
      <c r="H340" s="121">
        <v>3.1234282996417128E-2</v>
      </c>
    </row>
    <row r="341" spans="2:8" s="107" customFormat="1" ht="15.75" customHeight="1">
      <c r="B341" s="129" t="s">
        <v>3304</v>
      </c>
      <c r="C341" s="112">
        <v>82</v>
      </c>
      <c r="D341" s="112">
        <v>13</v>
      </c>
      <c r="E341" s="112">
        <v>95</v>
      </c>
      <c r="F341" s="121">
        <v>8.4528422630567816E-3</v>
      </c>
      <c r="G341" s="121">
        <v>1.3400847490211969E-3</v>
      </c>
      <c r="H341" s="121">
        <v>9.7929270120779774E-3</v>
      </c>
    </row>
    <row r="342" spans="2:8" s="107" customFormat="1" ht="15.75" customHeight="1">
      <c r="B342" s="129" t="s">
        <v>3303</v>
      </c>
      <c r="C342" s="112">
        <v>180</v>
      </c>
      <c r="D342" s="112">
        <v>8</v>
      </c>
      <c r="E342" s="112">
        <v>188</v>
      </c>
      <c r="F342" s="121">
        <v>1.8555019601831958E-2</v>
      </c>
      <c r="G342" s="121">
        <v>8.2466753785919811E-4</v>
      </c>
      <c r="H342" s="121">
        <v>1.9379687139691158E-2</v>
      </c>
    </row>
    <row r="343" spans="2:8" s="107" customFormat="1" ht="15.75" customHeight="1">
      <c r="B343" s="129" t="s">
        <v>3302</v>
      </c>
      <c r="C343" s="112">
        <v>117</v>
      </c>
      <c r="D343" s="112">
        <v>13</v>
      </c>
      <c r="E343" s="112">
        <v>130</v>
      </c>
      <c r="F343" s="121">
        <v>1.2060762741190773E-2</v>
      </c>
      <c r="G343" s="121">
        <v>1.3400847490211969E-3</v>
      </c>
      <c r="H343" s="121">
        <v>1.3400847490211969E-2</v>
      </c>
    </row>
    <row r="344" spans="2:8" s="107" customFormat="1" ht="15.75" customHeight="1">
      <c r="B344" s="129" t="s">
        <v>3301</v>
      </c>
      <c r="C344" s="112">
        <v>268</v>
      </c>
      <c r="D344" s="112">
        <v>9</v>
      </c>
      <c r="E344" s="112">
        <v>277</v>
      </c>
      <c r="F344" s="121">
        <v>2.7626362518283137E-2</v>
      </c>
      <c r="G344" s="121">
        <v>9.2775098009159791E-4</v>
      </c>
      <c r="H344" s="121">
        <v>2.8554113498374736E-2</v>
      </c>
    </row>
    <row r="345" spans="2:8" s="107" customFormat="1" ht="15.75" customHeight="1">
      <c r="B345" s="129" t="s">
        <v>3300</v>
      </c>
      <c r="C345" s="112">
        <v>709</v>
      </c>
      <c r="D345" s="112">
        <v>6</v>
      </c>
      <c r="E345" s="112">
        <v>715</v>
      </c>
      <c r="F345" s="121">
        <v>7.3086160542771436E-2</v>
      </c>
      <c r="G345" s="121">
        <v>6.1850065339439861E-4</v>
      </c>
      <c r="H345" s="121">
        <v>7.3704661196165838E-2</v>
      </c>
    </row>
    <row r="346" spans="2:8" s="107" customFormat="1" ht="15.75" customHeight="1">
      <c r="B346" s="129" t="s">
        <v>3299</v>
      </c>
      <c r="C346" s="112">
        <v>147</v>
      </c>
      <c r="D346" s="112">
        <v>8</v>
      </c>
      <c r="E346" s="112">
        <v>155</v>
      </c>
      <c r="F346" s="121">
        <v>1.5153266008162766E-2</v>
      </c>
      <c r="G346" s="121">
        <v>8.2466753785919811E-4</v>
      </c>
      <c r="H346" s="121">
        <v>1.5977933546021963E-2</v>
      </c>
    </row>
    <row r="347" spans="2:8" s="107" customFormat="1" ht="15.75" customHeight="1">
      <c r="B347" s="129" t="s">
        <v>3298</v>
      </c>
      <c r="C347" s="112">
        <v>544</v>
      </c>
      <c r="D347" s="112">
        <v>18</v>
      </c>
      <c r="E347" s="112">
        <v>562</v>
      </c>
      <c r="F347" s="121">
        <v>5.6077392574425469E-2</v>
      </c>
      <c r="G347" s="121">
        <v>1.8555019601831958E-3</v>
      </c>
      <c r="H347" s="121">
        <v>5.7932894534608669E-2</v>
      </c>
    </row>
    <row r="348" spans="2:8" s="107" customFormat="1" ht="15.75" customHeight="1">
      <c r="B348" s="129" t="s">
        <v>3297</v>
      </c>
      <c r="C348" s="112">
        <v>1013</v>
      </c>
      <c r="D348" s="112">
        <v>40</v>
      </c>
      <c r="E348" s="112">
        <v>1053</v>
      </c>
      <c r="F348" s="121">
        <v>0.10442352698142096</v>
      </c>
      <c r="G348" s="121">
        <v>4.1233376892959904E-3</v>
      </c>
      <c r="H348" s="121">
        <v>0.10854686467071695</v>
      </c>
    </row>
    <row r="349" spans="2:8" s="107" customFormat="1" ht="15.75" customHeight="1">
      <c r="B349" s="129" t="s">
        <v>3296</v>
      </c>
      <c r="C349" s="112">
        <v>2</v>
      </c>
      <c r="D349" s="112"/>
      <c r="E349" s="112">
        <v>2</v>
      </c>
      <c r="F349" s="121">
        <v>2.0616688446479953E-4</v>
      </c>
      <c r="G349" s="121"/>
      <c r="H349" s="121">
        <v>2.0616688446479953E-4</v>
      </c>
    </row>
    <row r="350" spans="2:8" s="107" customFormat="1" ht="15.75" customHeight="1">
      <c r="B350" s="129" t="s">
        <v>3295</v>
      </c>
      <c r="C350" s="112">
        <v>441</v>
      </c>
      <c r="D350" s="112">
        <v>22</v>
      </c>
      <c r="E350" s="112">
        <v>463</v>
      </c>
      <c r="F350" s="121">
        <v>4.5459798024488296E-2</v>
      </c>
      <c r="G350" s="121">
        <v>2.267835729112795E-3</v>
      </c>
      <c r="H350" s="121">
        <v>4.772763375360109E-2</v>
      </c>
    </row>
    <row r="351" spans="2:8" s="107" customFormat="1" ht="15.75" customHeight="1">
      <c r="B351" s="129" t="s">
        <v>3294</v>
      </c>
      <c r="C351" s="112">
        <v>1091</v>
      </c>
      <c r="D351" s="112">
        <v>18</v>
      </c>
      <c r="E351" s="112">
        <v>1109</v>
      </c>
      <c r="F351" s="121">
        <v>0.11246403547554815</v>
      </c>
      <c r="G351" s="121">
        <v>1.8555019601831958E-3</v>
      </c>
      <c r="H351" s="121">
        <v>0.11431953743573134</v>
      </c>
    </row>
    <row r="352" spans="2:8" s="107" customFormat="1" ht="15.75" customHeight="1">
      <c r="B352" s="129" t="s">
        <v>3293</v>
      </c>
      <c r="C352" s="112">
        <v>89</v>
      </c>
      <c r="D352" s="112">
        <v>1</v>
      </c>
      <c r="E352" s="112">
        <v>90</v>
      </c>
      <c r="F352" s="121">
        <v>9.1744263586835788E-3</v>
      </c>
      <c r="G352" s="121">
        <v>1.0308344223239976E-4</v>
      </c>
      <c r="H352" s="121">
        <v>9.2775098009159791E-3</v>
      </c>
    </row>
    <row r="353" spans="2:8" s="107" customFormat="1" ht="15.75" customHeight="1">
      <c r="B353" s="129" t="s">
        <v>3292</v>
      </c>
      <c r="C353" s="112">
        <v>787</v>
      </c>
      <c r="D353" s="112">
        <v>12</v>
      </c>
      <c r="E353" s="112">
        <v>799</v>
      </c>
      <c r="F353" s="121">
        <v>8.1126669036898622E-2</v>
      </c>
      <c r="G353" s="121">
        <v>1.2370013067887972E-3</v>
      </c>
      <c r="H353" s="121">
        <v>8.2363670343687412E-2</v>
      </c>
    </row>
    <row r="354" spans="2:8" s="107" customFormat="1" ht="15.75" customHeight="1">
      <c r="B354" s="129" t="s">
        <v>3291</v>
      </c>
      <c r="C354" s="112">
        <v>1730</v>
      </c>
      <c r="D354" s="112">
        <v>34</v>
      </c>
      <c r="E354" s="112">
        <v>1764</v>
      </c>
      <c r="F354" s="121">
        <v>0.17833435506205159</v>
      </c>
      <c r="G354" s="121">
        <v>3.5048370359015918E-3</v>
      </c>
      <c r="H354" s="121">
        <v>0.18183919209795318</v>
      </c>
    </row>
    <row r="355" spans="2:8" s="107" customFormat="1" ht="15.75" customHeight="1">
      <c r="B355" s="129" t="s">
        <v>3290</v>
      </c>
      <c r="C355" s="112">
        <v>745</v>
      </c>
      <c r="D355" s="112">
        <v>14</v>
      </c>
      <c r="E355" s="112">
        <v>759</v>
      </c>
      <c r="F355" s="121">
        <v>7.6797164463137821E-2</v>
      </c>
      <c r="G355" s="121">
        <v>1.4431681912535966E-3</v>
      </c>
      <c r="H355" s="121">
        <v>7.8240332654391426E-2</v>
      </c>
    </row>
    <row r="356" spans="2:8" s="107" customFormat="1" ht="15.75" customHeight="1">
      <c r="B356" s="129" t="s">
        <v>3289</v>
      </c>
      <c r="C356" s="112">
        <v>778</v>
      </c>
      <c r="D356" s="112">
        <v>29</v>
      </c>
      <c r="E356" s="112">
        <v>807</v>
      </c>
      <c r="F356" s="121">
        <v>8.0198918056807011E-2</v>
      </c>
      <c r="G356" s="121">
        <v>2.9894198247395931E-3</v>
      </c>
      <c r="H356" s="121">
        <v>8.3188337881546615E-2</v>
      </c>
    </row>
    <row r="357" spans="2:8" s="107" customFormat="1" ht="15.75" customHeight="1">
      <c r="B357" s="129" t="s">
        <v>2734</v>
      </c>
      <c r="C357" s="112">
        <v>18408</v>
      </c>
      <c r="D357" s="112">
        <v>587</v>
      </c>
      <c r="E357" s="112">
        <v>18995</v>
      </c>
      <c r="F357" s="121">
        <v>1.8975600046140149</v>
      </c>
      <c r="G357" s="121">
        <v>6.0509980590418663E-2</v>
      </c>
      <c r="H357" s="121">
        <v>1.9580699852044334</v>
      </c>
    </row>
    <row r="358" spans="2:8" s="107" customFormat="1" ht="15.75" customHeight="1">
      <c r="B358" s="129" t="s">
        <v>3288</v>
      </c>
      <c r="C358" s="112">
        <v>1400</v>
      </c>
      <c r="D358" s="112">
        <v>66</v>
      </c>
      <c r="E358" s="112">
        <v>1466</v>
      </c>
      <c r="F358" s="121">
        <v>0.14431681912535968</v>
      </c>
      <c r="G358" s="121">
        <v>6.8035071873383847E-3</v>
      </c>
      <c r="H358" s="121">
        <v>0.15112032631269806</v>
      </c>
    </row>
    <row r="359" spans="2:8" s="107" customFormat="1" ht="15.75" customHeight="1">
      <c r="B359" s="129" t="s">
        <v>3287</v>
      </c>
      <c r="C359" s="112">
        <v>772</v>
      </c>
      <c r="D359" s="112">
        <v>33</v>
      </c>
      <c r="E359" s="112">
        <v>805</v>
      </c>
      <c r="F359" s="121">
        <v>7.9580417403412623E-2</v>
      </c>
      <c r="G359" s="121">
        <v>3.4017535936691923E-3</v>
      </c>
      <c r="H359" s="121">
        <v>8.2982170997081814E-2</v>
      </c>
    </row>
    <row r="360" spans="2:8" s="107" customFormat="1" ht="15.75" customHeight="1">
      <c r="B360" s="129" t="s">
        <v>3286</v>
      </c>
      <c r="C360" s="112">
        <v>361</v>
      </c>
      <c r="D360" s="112">
        <v>4</v>
      </c>
      <c r="E360" s="112">
        <v>365</v>
      </c>
      <c r="F360" s="121">
        <v>3.7213122645896317E-2</v>
      </c>
      <c r="G360" s="121">
        <v>4.1233376892959905E-4</v>
      </c>
      <c r="H360" s="121">
        <v>3.7625456414825911E-2</v>
      </c>
    </row>
    <row r="361" spans="2:8" s="107" customFormat="1" ht="15.75" customHeight="1">
      <c r="B361" s="129" t="s">
        <v>3285</v>
      </c>
      <c r="C361" s="112">
        <v>163</v>
      </c>
      <c r="D361" s="112">
        <v>5</v>
      </c>
      <c r="E361" s="112">
        <v>168</v>
      </c>
      <c r="F361" s="121">
        <v>1.6802601083881163E-2</v>
      </c>
      <c r="G361" s="121">
        <v>5.154172111619988E-4</v>
      </c>
      <c r="H361" s="121">
        <v>1.7318018295043161E-2</v>
      </c>
    </row>
    <row r="362" spans="2:8" s="107" customFormat="1" ht="15.75" customHeight="1">
      <c r="B362" s="129" t="s">
        <v>3284</v>
      </c>
      <c r="C362" s="112">
        <v>815</v>
      </c>
      <c r="D362" s="112">
        <v>63</v>
      </c>
      <c r="E362" s="112">
        <v>878</v>
      </c>
      <c r="F362" s="121">
        <v>8.4013005419405803E-2</v>
      </c>
      <c r="G362" s="121">
        <v>6.4942568606411854E-3</v>
      </c>
      <c r="H362" s="121">
        <v>9.0507262280046991E-2</v>
      </c>
    </row>
    <row r="363" spans="2:8" s="107" customFormat="1" ht="15.75" customHeight="1">
      <c r="B363" s="129" t="s">
        <v>3283</v>
      </c>
      <c r="C363" s="112">
        <v>928</v>
      </c>
      <c r="D363" s="112">
        <v>50</v>
      </c>
      <c r="E363" s="112">
        <v>978</v>
      </c>
      <c r="F363" s="121">
        <v>9.566143439166698E-2</v>
      </c>
      <c r="G363" s="121">
        <v>5.1541721116199878E-3</v>
      </c>
      <c r="H363" s="121">
        <v>0.10081560650328697</v>
      </c>
    </row>
    <row r="364" spans="2:8" s="107" customFormat="1" ht="15.75" customHeight="1">
      <c r="B364" s="129" t="s">
        <v>3282</v>
      </c>
      <c r="C364" s="112">
        <v>325</v>
      </c>
      <c r="D364" s="112">
        <v>8</v>
      </c>
      <c r="E364" s="112">
        <v>333</v>
      </c>
      <c r="F364" s="121">
        <v>3.3502118725529925E-2</v>
      </c>
      <c r="G364" s="121">
        <v>8.2466753785919811E-4</v>
      </c>
      <c r="H364" s="121">
        <v>3.4326786263389121E-2</v>
      </c>
    </row>
    <row r="365" spans="2:8" s="107" customFormat="1" ht="15.75" customHeight="1">
      <c r="B365" s="129" t="s">
        <v>3281</v>
      </c>
      <c r="C365" s="112">
        <v>195</v>
      </c>
      <c r="D365" s="112"/>
      <c r="E365" s="112">
        <v>195</v>
      </c>
      <c r="F365" s="121">
        <v>2.0101271235317953E-2</v>
      </c>
      <c r="G365" s="121"/>
      <c r="H365" s="121">
        <v>2.0101271235317953E-2</v>
      </c>
    </row>
    <row r="366" spans="2:8" s="107" customFormat="1" ht="15.75" customHeight="1">
      <c r="B366" s="129" t="s">
        <v>3280</v>
      </c>
      <c r="C366" s="112">
        <v>502</v>
      </c>
      <c r="D366" s="112">
        <v>22</v>
      </c>
      <c r="E366" s="112">
        <v>524</v>
      </c>
      <c r="F366" s="121">
        <v>5.1747888000664682E-2</v>
      </c>
      <c r="G366" s="121">
        <v>2.267835729112795E-3</v>
      </c>
      <c r="H366" s="121">
        <v>5.4015723729777476E-2</v>
      </c>
    </row>
    <row r="367" spans="2:8" s="107" customFormat="1" ht="15.75" customHeight="1">
      <c r="B367" s="129" t="s">
        <v>3279</v>
      </c>
      <c r="C367" s="112">
        <v>1922</v>
      </c>
      <c r="D367" s="112">
        <v>123</v>
      </c>
      <c r="E367" s="112">
        <v>2045</v>
      </c>
      <c r="F367" s="121">
        <v>0.19812637597067234</v>
      </c>
      <c r="G367" s="121">
        <v>1.2679263394585171E-2</v>
      </c>
      <c r="H367" s="121">
        <v>0.21080563936525751</v>
      </c>
    </row>
    <row r="368" spans="2:8" s="107" customFormat="1" ht="15.75" customHeight="1">
      <c r="B368" s="129" t="s">
        <v>3278</v>
      </c>
      <c r="C368" s="112">
        <v>1300</v>
      </c>
      <c r="D368" s="112">
        <v>34</v>
      </c>
      <c r="E368" s="112">
        <v>1334</v>
      </c>
      <c r="F368" s="121">
        <v>0.1340084749021197</v>
      </c>
      <c r="G368" s="121">
        <v>3.5048370359015918E-3</v>
      </c>
      <c r="H368" s="121">
        <v>0.1375133119380213</v>
      </c>
    </row>
    <row r="369" spans="2:8" s="107" customFormat="1" ht="15.75" customHeight="1">
      <c r="B369" s="129" t="s">
        <v>2752</v>
      </c>
      <c r="C369" s="112">
        <v>22513</v>
      </c>
      <c r="D369" s="112">
        <v>706</v>
      </c>
      <c r="E369" s="112">
        <v>23219</v>
      </c>
      <c r="F369" s="121">
        <v>2.3207175349780158</v>
      </c>
      <c r="G369" s="121">
        <v>7.2776910216074228E-2</v>
      </c>
      <c r="H369" s="121">
        <v>2.39349444519409</v>
      </c>
    </row>
    <row r="370" spans="2:8" s="107" customFormat="1" ht="15.75" customHeight="1">
      <c r="B370" s="129" t="s">
        <v>3277</v>
      </c>
      <c r="C370" s="112">
        <v>2462</v>
      </c>
      <c r="D370" s="112">
        <v>58</v>
      </c>
      <c r="E370" s="112">
        <v>2520</v>
      </c>
      <c r="F370" s="121">
        <v>0.25379143477616822</v>
      </c>
      <c r="G370" s="121">
        <v>5.9788396494791863E-3</v>
      </c>
      <c r="H370" s="121">
        <v>0.25977027442564743</v>
      </c>
    </row>
    <row r="371" spans="2:8" s="107" customFormat="1" ht="15.75" customHeight="1">
      <c r="B371" s="129" t="s">
        <v>2736</v>
      </c>
      <c r="C371" s="112">
        <v>56936</v>
      </c>
      <c r="D371" s="112">
        <v>1364</v>
      </c>
      <c r="E371" s="112">
        <v>58300</v>
      </c>
      <c r="F371" s="121">
        <v>5.8691588669439128</v>
      </c>
      <c r="G371" s="121">
        <v>0.14060581520499327</v>
      </c>
      <c r="H371" s="121">
        <v>6.0097646821489059</v>
      </c>
    </row>
    <row r="372" spans="2:8" s="107" customFormat="1" ht="15.75" customHeight="1">
      <c r="B372" s="129" t="s">
        <v>3276</v>
      </c>
      <c r="C372" s="112">
        <v>800</v>
      </c>
      <c r="D372" s="112">
        <v>24</v>
      </c>
      <c r="E372" s="112">
        <v>824</v>
      </c>
      <c r="F372" s="121">
        <v>8.2466753785919805E-2</v>
      </c>
      <c r="G372" s="121">
        <v>2.4740026135775944E-3</v>
      </c>
      <c r="H372" s="121">
        <v>8.49407563994974E-2</v>
      </c>
    </row>
    <row r="373" spans="2:8" s="107" customFormat="1" ht="15.75" customHeight="1">
      <c r="B373" s="129" t="s">
        <v>3275</v>
      </c>
      <c r="C373" s="112">
        <v>77</v>
      </c>
      <c r="D373" s="112">
        <v>4</v>
      </c>
      <c r="E373" s="112">
        <v>81</v>
      </c>
      <c r="F373" s="121">
        <v>7.9374250518947816E-3</v>
      </c>
      <c r="G373" s="121">
        <v>4.1233376892959905E-4</v>
      </c>
      <c r="H373" s="121">
        <v>8.3497588208243812E-3</v>
      </c>
    </row>
    <row r="374" spans="2:8" s="107" customFormat="1" ht="15.75" customHeight="1">
      <c r="B374" s="129" t="s">
        <v>3274</v>
      </c>
      <c r="C374" s="112">
        <v>539</v>
      </c>
      <c r="D374" s="112">
        <v>12</v>
      </c>
      <c r="E374" s="112">
        <v>551</v>
      </c>
      <c r="F374" s="121">
        <v>5.5561975363263474E-2</v>
      </c>
      <c r="G374" s="121">
        <v>1.2370013067887972E-3</v>
      </c>
      <c r="H374" s="121">
        <v>5.6798976670052272E-2</v>
      </c>
    </row>
    <row r="375" spans="2:8" s="107" customFormat="1" ht="15.75" customHeight="1">
      <c r="B375" s="129" t="s">
        <v>3273</v>
      </c>
      <c r="C375" s="112">
        <v>465</v>
      </c>
      <c r="D375" s="112">
        <v>12</v>
      </c>
      <c r="E375" s="112">
        <v>477</v>
      </c>
      <c r="F375" s="121">
        <v>4.793380063806589E-2</v>
      </c>
      <c r="G375" s="121">
        <v>1.2370013067887972E-3</v>
      </c>
      <c r="H375" s="121">
        <v>4.9170801944854688E-2</v>
      </c>
    </row>
    <row r="376" spans="2:8" s="107" customFormat="1" ht="15.75" customHeight="1">
      <c r="B376" s="129" t="s">
        <v>3272</v>
      </c>
      <c r="C376" s="112">
        <v>1232</v>
      </c>
      <c r="D376" s="112">
        <v>43</v>
      </c>
      <c r="E376" s="112">
        <v>1275</v>
      </c>
      <c r="F376" s="121">
        <v>0.12699880083031651</v>
      </c>
      <c r="G376" s="121">
        <v>4.4325880159931897E-3</v>
      </c>
      <c r="H376" s="121">
        <v>0.1314313888463097</v>
      </c>
    </row>
    <row r="377" spans="2:8" s="107" customFormat="1" ht="15.75" customHeight="1">
      <c r="B377" s="129" t="s">
        <v>3271</v>
      </c>
      <c r="C377" s="112">
        <v>2773</v>
      </c>
      <c r="D377" s="112">
        <v>256</v>
      </c>
      <c r="E377" s="112">
        <v>3029</v>
      </c>
      <c r="F377" s="121">
        <v>0.28585038531044454</v>
      </c>
      <c r="G377" s="121">
        <v>2.6389361211494339E-2</v>
      </c>
      <c r="H377" s="121">
        <v>0.31223974652193887</v>
      </c>
    </row>
    <row r="378" spans="2:8" s="107" customFormat="1" ht="15.75" customHeight="1">
      <c r="B378" s="129" t="s">
        <v>3270</v>
      </c>
      <c r="C378" s="112">
        <v>1490</v>
      </c>
      <c r="D378" s="112">
        <v>109</v>
      </c>
      <c r="E378" s="112">
        <v>1599</v>
      </c>
      <c r="F378" s="121">
        <v>0.15359432892627564</v>
      </c>
      <c r="G378" s="121">
        <v>1.1236095203331574E-2</v>
      </c>
      <c r="H378" s="121">
        <v>0.16483042412960722</v>
      </c>
    </row>
    <row r="379" spans="2:8" s="107" customFormat="1" ht="15.75" customHeight="1">
      <c r="B379" s="129" t="s">
        <v>3269</v>
      </c>
      <c r="C379" s="112">
        <v>5252</v>
      </c>
      <c r="D379" s="112">
        <v>243</v>
      </c>
      <c r="E379" s="112">
        <v>5495</v>
      </c>
      <c r="F379" s="121">
        <v>0.54139423860456359</v>
      </c>
      <c r="G379" s="121">
        <v>2.5049276462473142E-2</v>
      </c>
      <c r="H379" s="121">
        <v>0.56644351506703672</v>
      </c>
    </row>
    <row r="380" spans="2:8" s="107" customFormat="1" ht="15.75" customHeight="1">
      <c r="B380" s="129" t="s">
        <v>3268</v>
      </c>
      <c r="C380" s="112">
        <v>756</v>
      </c>
      <c r="D380" s="112">
        <v>38</v>
      </c>
      <c r="E380" s="112">
        <v>794</v>
      </c>
      <c r="F380" s="121">
        <v>7.7931082327694218E-2</v>
      </c>
      <c r="G380" s="121">
        <v>3.9171708048311915E-3</v>
      </c>
      <c r="H380" s="121">
        <v>8.1848253132525417E-2</v>
      </c>
    </row>
    <row r="381" spans="2:8" s="107" customFormat="1" ht="15.75" customHeight="1">
      <c r="B381" s="129" t="s">
        <v>3267</v>
      </c>
      <c r="C381" s="112">
        <v>3741</v>
      </c>
      <c r="D381" s="112">
        <v>99</v>
      </c>
      <c r="E381" s="112">
        <v>3840</v>
      </c>
      <c r="F381" s="121">
        <v>0.38563515739140752</v>
      </c>
      <c r="G381" s="121">
        <v>1.0205260781007577E-2</v>
      </c>
      <c r="H381" s="121">
        <v>0.39584041817241511</v>
      </c>
    </row>
    <row r="382" spans="2:8" s="107" customFormat="1" ht="15.75" customHeight="1">
      <c r="B382" s="129" t="s">
        <v>3266</v>
      </c>
      <c r="C382" s="112">
        <v>2684</v>
      </c>
      <c r="D382" s="112">
        <v>71</v>
      </c>
      <c r="E382" s="112">
        <v>2755</v>
      </c>
      <c r="F382" s="121">
        <v>0.27667595895176095</v>
      </c>
      <c r="G382" s="121">
        <v>7.318924398500383E-3</v>
      </c>
      <c r="H382" s="121">
        <v>0.28399488335026135</v>
      </c>
    </row>
    <row r="383" spans="2:8" s="107" customFormat="1" ht="15.75" customHeight="1">
      <c r="B383" s="129" t="s">
        <v>3265</v>
      </c>
      <c r="C383" s="112">
        <v>831</v>
      </c>
      <c r="D383" s="112">
        <v>59</v>
      </c>
      <c r="E383" s="112">
        <v>890</v>
      </c>
      <c r="F383" s="121">
        <v>8.5662340495124209E-2</v>
      </c>
      <c r="G383" s="121">
        <v>6.0819230917115857E-3</v>
      </c>
      <c r="H383" s="121">
        <v>9.1744263586835795E-2</v>
      </c>
    </row>
    <row r="384" spans="2:8" s="107" customFormat="1" ht="15.75" customHeight="1">
      <c r="B384" s="129" t="s">
        <v>3264</v>
      </c>
      <c r="C384" s="112">
        <v>936</v>
      </c>
      <c r="D384" s="112">
        <v>34</v>
      </c>
      <c r="E384" s="112">
        <v>970</v>
      </c>
      <c r="F384" s="121">
        <v>9.6486101929526183E-2</v>
      </c>
      <c r="G384" s="121">
        <v>3.5048370359015918E-3</v>
      </c>
      <c r="H384" s="121">
        <v>9.9990938965427767E-2</v>
      </c>
    </row>
    <row r="385" spans="2:8" s="107" customFormat="1" ht="15.75" customHeight="1">
      <c r="B385" s="129" t="s">
        <v>3263</v>
      </c>
      <c r="C385" s="112">
        <v>1377</v>
      </c>
      <c r="D385" s="112">
        <v>20</v>
      </c>
      <c r="E385" s="112">
        <v>1397</v>
      </c>
      <c r="F385" s="121">
        <v>0.14194589995401447</v>
      </c>
      <c r="G385" s="121">
        <v>2.0616688446479952E-3</v>
      </c>
      <c r="H385" s="121">
        <v>0.14400756879866247</v>
      </c>
    </row>
    <row r="386" spans="2:8" s="107" customFormat="1" ht="15.75" customHeight="1">
      <c r="B386" s="129" t="s">
        <v>3262</v>
      </c>
      <c r="C386" s="112">
        <v>2804</v>
      </c>
      <c r="D386" s="112">
        <v>85</v>
      </c>
      <c r="E386" s="112">
        <v>2889</v>
      </c>
      <c r="F386" s="121">
        <v>0.28904597201964893</v>
      </c>
      <c r="G386" s="121">
        <v>8.7620925897539809E-3</v>
      </c>
      <c r="H386" s="121">
        <v>0.2978080646094029</v>
      </c>
    </row>
    <row r="387" spans="2:8" s="107" customFormat="1" ht="15.75" customHeight="1">
      <c r="B387" s="129" t="s">
        <v>3261</v>
      </c>
      <c r="C387" s="112">
        <v>5018</v>
      </c>
      <c r="D387" s="112">
        <v>100</v>
      </c>
      <c r="E387" s="112">
        <v>5118</v>
      </c>
      <c r="F387" s="121">
        <v>0.51727271312218204</v>
      </c>
      <c r="G387" s="121">
        <v>1.0308344223239976E-2</v>
      </c>
      <c r="H387" s="121">
        <v>0.52758105734542204</v>
      </c>
    </row>
    <row r="388" spans="2:8" s="107" customFormat="1" ht="15.75" customHeight="1">
      <c r="B388" s="129" t="s">
        <v>3260</v>
      </c>
      <c r="C388" s="112">
        <v>4202</v>
      </c>
      <c r="D388" s="112">
        <v>238</v>
      </c>
      <c r="E388" s="112">
        <v>4440</v>
      </c>
      <c r="F388" s="121">
        <v>0.4331566242605438</v>
      </c>
      <c r="G388" s="121">
        <v>2.4533859251311144E-2</v>
      </c>
      <c r="H388" s="121">
        <v>0.45769048351185498</v>
      </c>
    </row>
    <row r="389" spans="2:8" s="107" customFormat="1" ht="15.75" customHeight="1">
      <c r="B389" s="129" t="s">
        <v>2739</v>
      </c>
      <c r="C389" s="112">
        <v>69037</v>
      </c>
      <c r="D389" s="112">
        <v>1382</v>
      </c>
      <c r="E389" s="112">
        <v>70419</v>
      </c>
      <c r="F389" s="121">
        <v>7.1165716013981823</v>
      </c>
      <c r="G389" s="121">
        <v>0.14246131716517649</v>
      </c>
      <c r="H389" s="121">
        <v>7.2590329185633591</v>
      </c>
    </row>
    <row r="390" spans="2:8" s="107" customFormat="1" ht="15.75" customHeight="1">
      <c r="B390" s="129" t="s">
        <v>3259</v>
      </c>
      <c r="C390" s="112">
        <v>193</v>
      </c>
      <c r="D390" s="112">
        <v>7</v>
      </c>
      <c r="E390" s="112">
        <v>200</v>
      </c>
      <c r="F390" s="121">
        <v>1.9895104350853156E-2</v>
      </c>
      <c r="G390" s="121">
        <v>7.215840956267983E-4</v>
      </c>
      <c r="H390" s="121">
        <v>2.0616688446479951E-2</v>
      </c>
    </row>
    <row r="391" spans="2:8" s="107" customFormat="1" ht="15.75" customHeight="1">
      <c r="B391" s="129" t="s">
        <v>3258</v>
      </c>
      <c r="C391" s="112">
        <v>28</v>
      </c>
      <c r="D391" s="112"/>
      <c r="E391" s="112">
        <v>28</v>
      </c>
      <c r="F391" s="121">
        <v>2.8863363825071932E-3</v>
      </c>
      <c r="G391" s="121"/>
      <c r="H391" s="121">
        <v>2.8863363825071932E-3</v>
      </c>
    </row>
    <row r="392" spans="2:8" s="107" customFormat="1" ht="15.75" customHeight="1">
      <c r="B392" s="129" t="s">
        <v>3257</v>
      </c>
      <c r="C392" s="112">
        <v>680</v>
      </c>
      <c r="D392" s="112">
        <v>21</v>
      </c>
      <c r="E392" s="112">
        <v>701</v>
      </c>
      <c r="F392" s="121">
        <v>7.0096740718031847E-2</v>
      </c>
      <c r="G392" s="121">
        <v>2.1647522868803951E-3</v>
      </c>
      <c r="H392" s="121">
        <v>7.2261493004912233E-2</v>
      </c>
    </row>
    <row r="393" spans="2:8" s="107" customFormat="1" ht="15.75" customHeight="1">
      <c r="B393" s="129" t="s">
        <v>3256</v>
      </c>
      <c r="C393" s="112">
        <v>6434</v>
      </c>
      <c r="D393" s="112">
        <v>162</v>
      </c>
      <c r="E393" s="112">
        <v>6596</v>
      </c>
      <c r="F393" s="121">
        <v>0.6632388673232601</v>
      </c>
      <c r="G393" s="121">
        <v>1.6699517641648762E-2</v>
      </c>
      <c r="H393" s="121">
        <v>0.67993838496490888</v>
      </c>
    </row>
    <row r="394" spans="2:8" s="107" customFormat="1" ht="15.75" customHeight="1">
      <c r="B394" s="129" t="s">
        <v>3255</v>
      </c>
      <c r="C394" s="112">
        <v>358</v>
      </c>
      <c r="D394" s="112">
        <v>11</v>
      </c>
      <c r="E394" s="112">
        <v>369</v>
      </c>
      <c r="F394" s="121">
        <v>3.6903872319199116E-2</v>
      </c>
      <c r="G394" s="121">
        <v>1.1339178645563975E-3</v>
      </c>
      <c r="H394" s="121">
        <v>3.8037790183755513E-2</v>
      </c>
    </row>
    <row r="395" spans="2:8" s="107" customFormat="1" ht="15.75" customHeight="1">
      <c r="B395" s="129" t="s">
        <v>3254</v>
      </c>
      <c r="C395" s="112">
        <v>1288</v>
      </c>
      <c r="D395" s="112">
        <v>48</v>
      </c>
      <c r="E395" s="112">
        <v>1336</v>
      </c>
      <c r="F395" s="121">
        <v>0.1327714735953309</v>
      </c>
      <c r="G395" s="121">
        <v>4.9480052271551889E-3</v>
      </c>
      <c r="H395" s="121">
        <v>0.13771947882248609</v>
      </c>
    </row>
    <row r="396" spans="2:8" s="107" customFormat="1" ht="15.75" customHeight="1">
      <c r="B396" s="129" t="s">
        <v>3253</v>
      </c>
      <c r="C396" s="112">
        <v>229</v>
      </c>
      <c r="D396" s="112">
        <v>20</v>
      </c>
      <c r="E396" s="112">
        <v>249</v>
      </c>
      <c r="F396" s="121">
        <v>2.3606108271219547E-2</v>
      </c>
      <c r="G396" s="121">
        <v>2.0616688446479952E-3</v>
      </c>
      <c r="H396" s="121">
        <v>2.5667777115867541E-2</v>
      </c>
    </row>
    <row r="397" spans="2:8" s="107" customFormat="1" ht="15.75" customHeight="1">
      <c r="B397" s="129" t="s">
        <v>3252</v>
      </c>
      <c r="C397" s="112">
        <v>890</v>
      </c>
      <c r="D397" s="112">
        <v>35</v>
      </c>
      <c r="E397" s="112">
        <v>925</v>
      </c>
      <c r="F397" s="121">
        <v>9.1744263586835795E-2</v>
      </c>
      <c r="G397" s="121">
        <v>3.6079204781339917E-3</v>
      </c>
      <c r="H397" s="121">
        <v>9.5352184064969786E-2</v>
      </c>
    </row>
    <row r="398" spans="2:8" s="107" customFormat="1" ht="15.75" customHeight="1">
      <c r="B398" s="129" t="s">
        <v>3251</v>
      </c>
      <c r="C398" s="112">
        <v>409</v>
      </c>
      <c r="D398" s="112">
        <v>12</v>
      </c>
      <c r="E398" s="112">
        <v>421</v>
      </c>
      <c r="F398" s="121">
        <v>4.2161127873051506E-2</v>
      </c>
      <c r="G398" s="121">
        <v>1.2370013067887972E-3</v>
      </c>
      <c r="H398" s="121">
        <v>4.3398129179840303E-2</v>
      </c>
    </row>
    <row r="399" spans="2:8" s="107" customFormat="1" ht="15.75" customHeight="1">
      <c r="B399" s="129" t="s">
        <v>3250</v>
      </c>
      <c r="C399" s="112">
        <v>1339</v>
      </c>
      <c r="D399" s="112">
        <v>22</v>
      </c>
      <c r="E399" s="112">
        <v>1361</v>
      </c>
      <c r="F399" s="121">
        <v>0.13802872914918329</v>
      </c>
      <c r="G399" s="121">
        <v>2.267835729112795E-3</v>
      </c>
      <c r="H399" s="121">
        <v>0.14029656487829609</v>
      </c>
    </row>
    <row r="400" spans="2:8" s="107" customFormat="1" ht="15.75" customHeight="1">
      <c r="B400" s="129" t="s">
        <v>3249</v>
      </c>
      <c r="C400" s="112">
        <v>1753</v>
      </c>
      <c r="D400" s="112">
        <v>74</v>
      </c>
      <c r="E400" s="112">
        <v>1827</v>
      </c>
      <c r="F400" s="121">
        <v>0.1807052742333968</v>
      </c>
      <c r="G400" s="121">
        <v>7.6281747251975823E-3</v>
      </c>
      <c r="H400" s="121">
        <v>0.18833344895859436</v>
      </c>
    </row>
    <row r="401" spans="2:8" s="107" customFormat="1" ht="15.75" customHeight="1">
      <c r="B401" s="129" t="s">
        <v>3248</v>
      </c>
      <c r="C401" s="112">
        <v>1672</v>
      </c>
      <c r="D401" s="112">
        <v>43</v>
      </c>
      <c r="E401" s="112">
        <v>1715</v>
      </c>
      <c r="F401" s="121">
        <v>0.17235551541257241</v>
      </c>
      <c r="G401" s="121">
        <v>4.4325880159931897E-3</v>
      </c>
      <c r="H401" s="121">
        <v>0.1767881034285656</v>
      </c>
    </row>
    <row r="402" spans="2:8" s="107" customFormat="1" ht="15.75" customHeight="1">
      <c r="B402" s="129" t="s">
        <v>3247</v>
      </c>
      <c r="C402" s="112">
        <v>145</v>
      </c>
      <c r="D402" s="112">
        <v>4</v>
      </c>
      <c r="E402" s="112">
        <v>149</v>
      </c>
      <c r="F402" s="121">
        <v>1.4947099123697965E-2</v>
      </c>
      <c r="G402" s="121">
        <v>4.1233376892959905E-4</v>
      </c>
      <c r="H402" s="121">
        <v>1.5359432892627565E-2</v>
      </c>
    </row>
    <row r="403" spans="2:8" s="107" customFormat="1" ht="15.75" customHeight="1">
      <c r="B403" s="129" t="s">
        <v>3246</v>
      </c>
      <c r="C403" s="112">
        <v>229</v>
      </c>
      <c r="D403" s="112">
        <v>5</v>
      </c>
      <c r="E403" s="112">
        <v>234</v>
      </c>
      <c r="F403" s="121">
        <v>2.3606108271219547E-2</v>
      </c>
      <c r="G403" s="121">
        <v>5.154172111619988E-4</v>
      </c>
      <c r="H403" s="121">
        <v>2.4121525482381546E-2</v>
      </c>
    </row>
    <row r="404" spans="2:8" s="107" customFormat="1" ht="15.75" customHeight="1">
      <c r="B404" s="129" t="s">
        <v>3245</v>
      </c>
      <c r="C404" s="112">
        <v>708</v>
      </c>
      <c r="D404" s="112">
        <v>14</v>
      </c>
      <c r="E404" s="112">
        <v>722</v>
      </c>
      <c r="F404" s="121">
        <v>7.2983077100539029E-2</v>
      </c>
      <c r="G404" s="121">
        <v>1.4431681912535966E-3</v>
      </c>
      <c r="H404" s="121">
        <v>7.4426245291792634E-2</v>
      </c>
    </row>
    <row r="405" spans="2:8" s="107" customFormat="1" ht="15.75" customHeight="1">
      <c r="B405" s="129" t="s">
        <v>2767</v>
      </c>
      <c r="C405" s="112">
        <v>3901</v>
      </c>
      <c r="D405" s="112">
        <v>67</v>
      </c>
      <c r="E405" s="112">
        <v>3968</v>
      </c>
      <c r="F405" s="121">
        <v>0.40212850814859147</v>
      </c>
      <c r="G405" s="121">
        <v>6.9065906295707842E-3</v>
      </c>
      <c r="H405" s="121">
        <v>0.40903509877816224</v>
      </c>
    </row>
    <row r="406" spans="2:8" s="107" customFormat="1" ht="15.75" customHeight="1">
      <c r="B406" s="129" t="s">
        <v>3244</v>
      </c>
      <c r="C406" s="112">
        <v>2496</v>
      </c>
      <c r="D406" s="112">
        <v>227</v>
      </c>
      <c r="E406" s="112">
        <v>2723</v>
      </c>
      <c r="F406" s="121">
        <v>0.25729627181206982</v>
      </c>
      <c r="G406" s="121">
        <v>2.3399941386754747E-2</v>
      </c>
      <c r="H406" s="121">
        <v>0.28069621319882454</v>
      </c>
    </row>
    <row r="407" spans="2:8" s="107" customFormat="1" ht="15.75" customHeight="1">
      <c r="B407" s="129" t="s">
        <v>2732</v>
      </c>
      <c r="C407" s="112">
        <v>12389</v>
      </c>
      <c r="D407" s="112">
        <v>291</v>
      </c>
      <c r="E407" s="112">
        <v>12680</v>
      </c>
      <c r="F407" s="121">
        <v>1.2771007658172007</v>
      </c>
      <c r="G407" s="121">
        <v>2.9997281689628331E-2</v>
      </c>
      <c r="H407" s="121">
        <v>1.307098047506829</v>
      </c>
    </row>
    <row r="408" spans="2:8" s="107" customFormat="1" ht="15.75" customHeight="1">
      <c r="B408" s="129" t="s">
        <v>3243</v>
      </c>
      <c r="C408" s="112">
        <v>1149</v>
      </c>
      <c r="D408" s="112">
        <v>21</v>
      </c>
      <c r="E408" s="112">
        <v>1170</v>
      </c>
      <c r="F408" s="121">
        <v>0.11844287512502732</v>
      </c>
      <c r="G408" s="121">
        <v>2.1647522868803951E-3</v>
      </c>
      <c r="H408" s="121">
        <v>0.12060762741190773</v>
      </c>
    </row>
    <row r="409" spans="2:8" s="107" customFormat="1" ht="15.75" customHeight="1">
      <c r="B409" s="129" t="s">
        <v>3242</v>
      </c>
      <c r="C409" s="112">
        <v>543</v>
      </c>
      <c r="D409" s="112">
        <v>12</v>
      </c>
      <c r="E409" s="112">
        <v>555</v>
      </c>
      <c r="F409" s="121">
        <v>5.5974309132193076E-2</v>
      </c>
      <c r="G409" s="121">
        <v>1.2370013067887972E-3</v>
      </c>
      <c r="H409" s="121">
        <v>5.7211310438981873E-2</v>
      </c>
    </row>
    <row r="410" spans="2:8" s="107" customFormat="1" ht="15.75" customHeight="1">
      <c r="B410" s="129" t="s">
        <v>3241</v>
      </c>
      <c r="C410" s="112">
        <v>284</v>
      </c>
      <c r="D410" s="112">
        <v>14</v>
      </c>
      <c r="E410" s="112">
        <v>298</v>
      </c>
      <c r="F410" s="121">
        <v>2.9275697594001532E-2</v>
      </c>
      <c r="G410" s="121">
        <v>1.4431681912535966E-3</v>
      </c>
      <c r="H410" s="121">
        <v>3.071886578525513E-2</v>
      </c>
    </row>
    <row r="411" spans="2:8" s="107" customFormat="1" ht="15.75" customHeight="1">
      <c r="B411" s="129" t="s">
        <v>3240</v>
      </c>
      <c r="C411" s="112">
        <v>603</v>
      </c>
      <c r="D411" s="112">
        <v>11</v>
      </c>
      <c r="E411" s="112">
        <v>614</v>
      </c>
      <c r="F411" s="121">
        <v>6.2159315666137055E-2</v>
      </c>
      <c r="G411" s="121">
        <v>1.1339178645563975E-3</v>
      </c>
      <c r="H411" s="121">
        <v>6.3293233530693452E-2</v>
      </c>
    </row>
    <row r="412" spans="2:8" s="107" customFormat="1" ht="15.75" customHeight="1">
      <c r="B412" s="129" t="s">
        <v>3239</v>
      </c>
      <c r="C412" s="112">
        <v>211</v>
      </c>
      <c r="D412" s="112">
        <v>14</v>
      </c>
      <c r="E412" s="112">
        <v>225</v>
      </c>
      <c r="F412" s="121">
        <v>2.1750606311036352E-2</v>
      </c>
      <c r="G412" s="121">
        <v>1.4431681912535966E-3</v>
      </c>
      <c r="H412" s="121">
        <v>2.3193774502289946E-2</v>
      </c>
    </row>
    <row r="413" spans="2:8" s="107" customFormat="1" ht="15.75" customHeight="1">
      <c r="B413" s="129" t="s">
        <v>3238</v>
      </c>
      <c r="C413" s="112">
        <v>550</v>
      </c>
      <c r="D413" s="112">
        <v>13</v>
      </c>
      <c r="E413" s="112">
        <v>563</v>
      </c>
      <c r="F413" s="121">
        <v>5.6695893227819871E-2</v>
      </c>
      <c r="G413" s="121">
        <v>1.3400847490211969E-3</v>
      </c>
      <c r="H413" s="121">
        <v>5.8035977976841069E-2</v>
      </c>
    </row>
    <row r="414" spans="2:8" s="107" customFormat="1" ht="15.75" customHeight="1">
      <c r="B414" s="129" t="s">
        <v>3237</v>
      </c>
      <c r="C414" s="112">
        <v>648</v>
      </c>
      <c r="D414" s="112">
        <v>28</v>
      </c>
      <c r="E414" s="112">
        <v>676</v>
      </c>
      <c r="F414" s="121">
        <v>6.679807056659505E-2</v>
      </c>
      <c r="G414" s="121">
        <v>2.8863363825071932E-3</v>
      </c>
      <c r="H414" s="121">
        <v>6.9684406949102246E-2</v>
      </c>
    </row>
    <row r="415" spans="2:8" s="107" customFormat="1" ht="15.75" customHeight="1">
      <c r="B415" s="129" t="s">
        <v>3236</v>
      </c>
      <c r="C415" s="112">
        <v>913</v>
      </c>
      <c r="D415" s="112">
        <v>31</v>
      </c>
      <c r="E415" s="112">
        <v>944</v>
      </c>
      <c r="F415" s="121">
        <v>9.4115182758180982E-2</v>
      </c>
      <c r="G415" s="121">
        <v>3.1955867092043925E-3</v>
      </c>
      <c r="H415" s="121">
        <v>9.7310769467385372E-2</v>
      </c>
    </row>
    <row r="416" spans="2:8" s="107" customFormat="1" ht="15.75" customHeight="1">
      <c r="B416" s="129" t="s">
        <v>3235</v>
      </c>
      <c r="C416" s="112">
        <v>854</v>
      </c>
      <c r="D416" s="112">
        <v>49</v>
      </c>
      <c r="E416" s="112">
        <v>903</v>
      </c>
      <c r="F416" s="121">
        <v>8.8033259666469396E-2</v>
      </c>
      <c r="G416" s="121">
        <v>5.0510886693875883E-3</v>
      </c>
      <c r="H416" s="121">
        <v>9.3084348335856992E-2</v>
      </c>
    </row>
    <row r="417" spans="2:8" s="107" customFormat="1" ht="15.75" customHeight="1">
      <c r="B417" s="129" t="s">
        <v>3234</v>
      </c>
      <c r="C417" s="112">
        <v>2257</v>
      </c>
      <c r="D417" s="112">
        <v>162</v>
      </c>
      <c r="E417" s="112">
        <v>2419</v>
      </c>
      <c r="F417" s="121">
        <v>0.23265932911852627</v>
      </c>
      <c r="G417" s="121">
        <v>1.6699517641648762E-2</v>
      </c>
      <c r="H417" s="121">
        <v>0.24935884676017503</v>
      </c>
    </row>
    <row r="418" spans="2:8" s="107" customFormat="1" ht="15.75" customHeight="1">
      <c r="B418" s="129" t="s">
        <v>3233</v>
      </c>
      <c r="C418" s="112">
        <v>2171</v>
      </c>
      <c r="D418" s="112">
        <v>246</v>
      </c>
      <c r="E418" s="112">
        <v>2417</v>
      </c>
      <c r="F418" s="121">
        <v>0.22379415308653988</v>
      </c>
      <c r="G418" s="121">
        <v>2.5358526789170343E-2</v>
      </c>
      <c r="H418" s="121">
        <v>0.24915267987571024</v>
      </c>
    </row>
    <row r="419" spans="2:8" s="107" customFormat="1" ht="15.75" customHeight="1">
      <c r="B419" s="129" t="s">
        <v>3232</v>
      </c>
      <c r="C419" s="112">
        <v>144</v>
      </c>
      <c r="D419" s="112">
        <v>27</v>
      </c>
      <c r="E419" s="112">
        <v>171</v>
      </c>
      <c r="F419" s="121">
        <v>1.4844015681465567E-2</v>
      </c>
      <c r="G419" s="121">
        <v>2.7832529402747937E-3</v>
      </c>
      <c r="H419" s="121">
        <v>1.7627268621740359E-2</v>
      </c>
    </row>
    <row r="420" spans="2:8" s="107" customFormat="1" ht="15.75" customHeight="1">
      <c r="B420" s="129" t="s">
        <v>3231</v>
      </c>
      <c r="C420" s="112">
        <v>1512</v>
      </c>
      <c r="D420" s="112">
        <v>43</v>
      </c>
      <c r="E420" s="112">
        <v>1555</v>
      </c>
      <c r="F420" s="121">
        <v>0.15586216465538844</v>
      </c>
      <c r="G420" s="121">
        <v>4.4325880159931897E-3</v>
      </c>
      <c r="H420" s="121">
        <v>0.16029475267138163</v>
      </c>
    </row>
    <row r="421" spans="2:8" s="107" customFormat="1" ht="15.75" customHeight="1">
      <c r="B421" s="129" t="s">
        <v>3230</v>
      </c>
      <c r="C421" s="112">
        <v>747</v>
      </c>
      <c r="D421" s="112">
        <v>44</v>
      </c>
      <c r="E421" s="112">
        <v>791</v>
      </c>
      <c r="F421" s="121">
        <v>7.7003331347602622E-2</v>
      </c>
      <c r="G421" s="121">
        <v>4.5356714582255901E-3</v>
      </c>
      <c r="H421" s="121">
        <v>8.1539002805828209E-2</v>
      </c>
    </row>
    <row r="422" spans="2:8" s="107" customFormat="1" ht="15.75" customHeight="1">
      <c r="B422" s="129" t="s">
        <v>3229</v>
      </c>
      <c r="C422" s="112">
        <v>1161</v>
      </c>
      <c r="D422" s="112">
        <v>37</v>
      </c>
      <c r="E422" s="112">
        <v>1198</v>
      </c>
      <c r="F422" s="121">
        <v>0.11967987643181613</v>
      </c>
      <c r="G422" s="121">
        <v>3.8140873625987911E-3</v>
      </c>
      <c r="H422" s="121">
        <v>0.12349396379441492</v>
      </c>
    </row>
    <row r="423" spans="2:8" s="107" customFormat="1" ht="15.75" customHeight="1">
      <c r="B423" s="129" t="s">
        <v>3029</v>
      </c>
      <c r="C423" s="112">
        <v>4705</v>
      </c>
      <c r="D423" s="112">
        <v>474</v>
      </c>
      <c r="E423" s="112">
        <v>5179</v>
      </c>
      <c r="F423" s="121">
        <v>0.48500759570344087</v>
      </c>
      <c r="G423" s="121">
        <v>4.8861551618157487E-2</v>
      </c>
      <c r="H423" s="121">
        <v>0.5338691473215984</v>
      </c>
    </row>
    <row r="424" spans="2:8" s="107" customFormat="1" ht="15.75" customHeight="1">
      <c r="B424" s="129" t="s">
        <v>3228</v>
      </c>
      <c r="C424" s="112">
        <v>3498</v>
      </c>
      <c r="D424" s="112">
        <v>127</v>
      </c>
      <c r="E424" s="112">
        <v>3625</v>
      </c>
      <c r="F424" s="121">
        <v>0.3605858809289344</v>
      </c>
      <c r="G424" s="121">
        <v>1.3091597163514769E-2</v>
      </c>
      <c r="H424" s="121">
        <v>0.37367747809244917</v>
      </c>
    </row>
    <row r="425" spans="2:8" s="107" customFormat="1" ht="15.75" customHeight="1">
      <c r="B425" s="129" t="s">
        <v>2764</v>
      </c>
      <c r="C425" s="112">
        <v>13914</v>
      </c>
      <c r="D425" s="112">
        <v>1356</v>
      </c>
      <c r="E425" s="112">
        <v>15270</v>
      </c>
      <c r="F425" s="121">
        <v>1.4343030152216103</v>
      </c>
      <c r="G425" s="121">
        <v>0.13978114766713409</v>
      </c>
      <c r="H425" s="121">
        <v>1.5740841628887443</v>
      </c>
    </row>
    <row r="426" spans="2:8" s="107" customFormat="1" ht="15.75" customHeight="1">
      <c r="B426" s="129" t="s">
        <v>3227</v>
      </c>
      <c r="C426" s="112">
        <v>596</v>
      </c>
      <c r="D426" s="112">
        <v>62</v>
      </c>
      <c r="E426" s="112">
        <v>658</v>
      </c>
      <c r="F426" s="121">
        <v>6.1437731570510259E-2</v>
      </c>
      <c r="G426" s="121">
        <v>6.391173418408785E-3</v>
      </c>
      <c r="H426" s="121">
        <v>6.7828904988919039E-2</v>
      </c>
    </row>
    <row r="427" spans="2:8" s="107" customFormat="1" ht="15.75" customHeight="1">
      <c r="B427" s="129" t="s">
        <v>3226</v>
      </c>
      <c r="C427" s="112">
        <v>581</v>
      </c>
      <c r="D427" s="112">
        <v>89</v>
      </c>
      <c r="E427" s="112">
        <v>670</v>
      </c>
      <c r="F427" s="121">
        <v>5.9891479937024261E-2</v>
      </c>
      <c r="G427" s="121">
        <v>9.1744263586835788E-3</v>
      </c>
      <c r="H427" s="121">
        <v>6.9065906295707843E-2</v>
      </c>
    </row>
    <row r="428" spans="2:8" s="107" customFormat="1" ht="15.75" customHeight="1">
      <c r="B428" s="129" t="s">
        <v>3225</v>
      </c>
      <c r="C428" s="112">
        <v>226</v>
      </c>
      <c r="D428" s="112">
        <v>72</v>
      </c>
      <c r="E428" s="112">
        <v>298</v>
      </c>
      <c r="F428" s="121">
        <v>2.3296857944522346E-2</v>
      </c>
      <c r="G428" s="121">
        <v>7.4220078407327833E-3</v>
      </c>
      <c r="H428" s="121">
        <v>3.071886578525513E-2</v>
      </c>
    </row>
    <row r="429" spans="2:8" s="107" customFormat="1" ht="15.75" customHeight="1">
      <c r="B429" s="129" t="s">
        <v>3224</v>
      </c>
      <c r="C429" s="112">
        <v>175</v>
      </c>
      <c r="D429" s="112">
        <v>13</v>
      </c>
      <c r="E429" s="112">
        <v>188</v>
      </c>
      <c r="F429" s="121">
        <v>1.803960239066996E-2</v>
      </c>
      <c r="G429" s="121">
        <v>1.3400847490211969E-3</v>
      </c>
      <c r="H429" s="121">
        <v>1.9379687139691158E-2</v>
      </c>
    </row>
    <row r="430" spans="2:8" s="107" customFormat="1" ht="15.75" customHeight="1">
      <c r="B430" s="129" t="s">
        <v>3223</v>
      </c>
      <c r="C430" s="112">
        <v>262</v>
      </c>
      <c r="D430" s="112">
        <v>26</v>
      </c>
      <c r="E430" s="112">
        <v>288</v>
      </c>
      <c r="F430" s="121">
        <v>2.7007861864888738E-2</v>
      </c>
      <c r="G430" s="121">
        <v>2.6801694980423938E-3</v>
      </c>
      <c r="H430" s="121">
        <v>2.9688031362931133E-2</v>
      </c>
    </row>
    <row r="431" spans="2:8" s="107" customFormat="1" ht="15.75" customHeight="1">
      <c r="B431" s="129" t="s">
        <v>3222</v>
      </c>
      <c r="C431" s="112">
        <v>657</v>
      </c>
      <c r="D431" s="112">
        <v>71</v>
      </c>
      <c r="E431" s="112">
        <v>728</v>
      </c>
      <c r="F431" s="121">
        <v>6.7725821546686646E-2</v>
      </c>
      <c r="G431" s="121">
        <v>7.318924398500383E-3</v>
      </c>
      <c r="H431" s="121">
        <v>7.5044745945187036E-2</v>
      </c>
    </row>
    <row r="432" spans="2:8" s="107" customFormat="1" ht="15.75" customHeight="1">
      <c r="B432" s="129" t="s">
        <v>3221</v>
      </c>
      <c r="C432" s="112">
        <v>545</v>
      </c>
      <c r="D432" s="112">
        <v>20</v>
      </c>
      <c r="E432" s="112">
        <v>565</v>
      </c>
      <c r="F432" s="121">
        <v>5.618047601665787E-2</v>
      </c>
      <c r="G432" s="121">
        <v>2.0616688446479952E-3</v>
      </c>
      <c r="H432" s="121">
        <v>5.824214486130587E-2</v>
      </c>
    </row>
    <row r="433" spans="2:8" s="107" customFormat="1" ht="15.75" customHeight="1">
      <c r="B433" s="129" t="s">
        <v>3220</v>
      </c>
      <c r="C433" s="112">
        <v>1597</v>
      </c>
      <c r="D433" s="112">
        <v>79</v>
      </c>
      <c r="E433" s="112">
        <v>1676</v>
      </c>
      <c r="F433" s="121">
        <v>0.16462425724514243</v>
      </c>
      <c r="G433" s="121">
        <v>8.1435919363595823E-3</v>
      </c>
      <c r="H433" s="121">
        <v>0.17276784918150201</v>
      </c>
    </row>
    <row r="434" spans="2:8" s="107" customFormat="1" ht="15.75" customHeight="1">
      <c r="B434" s="129" t="s">
        <v>3219</v>
      </c>
      <c r="C434" s="112">
        <v>154</v>
      </c>
      <c r="D434" s="112">
        <v>15</v>
      </c>
      <c r="E434" s="112">
        <v>169</v>
      </c>
      <c r="F434" s="121">
        <v>1.5874850103789563E-2</v>
      </c>
      <c r="G434" s="121">
        <v>1.5462516334859965E-3</v>
      </c>
      <c r="H434" s="121">
        <v>1.7421101737275561E-2</v>
      </c>
    </row>
    <row r="435" spans="2:8" s="107" customFormat="1" ht="15.75" customHeight="1">
      <c r="B435" s="129" t="s">
        <v>3218</v>
      </c>
      <c r="C435" s="112">
        <v>448</v>
      </c>
      <c r="D435" s="112">
        <v>40</v>
      </c>
      <c r="E435" s="112">
        <v>488</v>
      </c>
      <c r="F435" s="121">
        <v>4.6181382120115091E-2</v>
      </c>
      <c r="G435" s="121">
        <v>4.1233376892959904E-3</v>
      </c>
      <c r="H435" s="121">
        <v>5.0304719809411085E-2</v>
      </c>
    </row>
    <row r="436" spans="2:8" s="107" customFormat="1" ht="15.75" customHeight="1">
      <c r="B436" s="129" t="s">
        <v>3217</v>
      </c>
      <c r="C436" s="112">
        <v>521</v>
      </c>
      <c r="D436" s="112">
        <v>39</v>
      </c>
      <c r="E436" s="112">
        <v>560</v>
      </c>
      <c r="F436" s="121">
        <v>5.3706473403080275E-2</v>
      </c>
      <c r="G436" s="121">
        <v>4.020254247063591E-3</v>
      </c>
      <c r="H436" s="121">
        <v>5.7726727650143868E-2</v>
      </c>
    </row>
    <row r="437" spans="2:8" s="107" customFormat="1" ht="15.75" customHeight="1">
      <c r="B437" s="129" t="s">
        <v>3216</v>
      </c>
      <c r="C437" s="112">
        <v>189</v>
      </c>
      <c r="D437" s="112">
        <v>7</v>
      </c>
      <c r="E437" s="112">
        <v>196</v>
      </c>
      <c r="F437" s="121">
        <v>1.9482770581923554E-2</v>
      </c>
      <c r="G437" s="121">
        <v>7.215840956267983E-4</v>
      </c>
      <c r="H437" s="121">
        <v>2.0204354677550353E-2</v>
      </c>
    </row>
    <row r="438" spans="2:8" s="107" customFormat="1" ht="15.75" customHeight="1">
      <c r="B438" s="129" t="s">
        <v>3215</v>
      </c>
      <c r="C438" s="112">
        <v>130</v>
      </c>
      <c r="D438" s="112">
        <v>10</v>
      </c>
      <c r="E438" s="112">
        <v>140</v>
      </c>
      <c r="F438" s="121">
        <v>1.3400847490211969E-2</v>
      </c>
      <c r="G438" s="121">
        <v>1.0308344223239976E-3</v>
      </c>
      <c r="H438" s="121">
        <v>1.4431681912535967E-2</v>
      </c>
    </row>
    <row r="439" spans="2:8" s="107" customFormat="1" ht="15.75" customHeight="1">
      <c r="B439" s="129" t="s">
        <v>3214</v>
      </c>
      <c r="C439" s="112">
        <v>581</v>
      </c>
      <c r="D439" s="112">
        <v>24</v>
      </c>
      <c r="E439" s="112">
        <v>605</v>
      </c>
      <c r="F439" s="121">
        <v>5.9891479937024261E-2</v>
      </c>
      <c r="G439" s="121">
        <v>2.4740026135775944E-3</v>
      </c>
      <c r="H439" s="121">
        <v>6.2365482550601856E-2</v>
      </c>
    </row>
    <row r="440" spans="2:8" s="107" customFormat="1" ht="15.75" customHeight="1">
      <c r="B440" s="129" t="s">
        <v>3213</v>
      </c>
      <c r="C440" s="112">
        <v>823</v>
      </c>
      <c r="D440" s="112">
        <v>39</v>
      </c>
      <c r="E440" s="112">
        <v>862</v>
      </c>
      <c r="F440" s="121">
        <v>8.4837672957265006E-2</v>
      </c>
      <c r="G440" s="121">
        <v>4.020254247063591E-3</v>
      </c>
      <c r="H440" s="121">
        <v>8.8857927204328599E-2</v>
      </c>
    </row>
    <row r="441" spans="2:8" s="107" customFormat="1" ht="15.75" customHeight="1">
      <c r="B441" s="129" t="s">
        <v>3212</v>
      </c>
      <c r="C441" s="112">
        <v>450</v>
      </c>
      <c r="D441" s="112">
        <v>26</v>
      </c>
      <c r="E441" s="112">
        <v>476</v>
      </c>
      <c r="F441" s="121">
        <v>4.6387549004579892E-2</v>
      </c>
      <c r="G441" s="121">
        <v>2.6801694980423938E-3</v>
      </c>
      <c r="H441" s="121">
        <v>4.9067718502622287E-2</v>
      </c>
    </row>
    <row r="442" spans="2:8" s="107" customFormat="1" ht="15.75" customHeight="1">
      <c r="B442" s="129" t="s">
        <v>3211</v>
      </c>
      <c r="C442" s="112">
        <v>428</v>
      </c>
      <c r="D442" s="112">
        <v>12</v>
      </c>
      <c r="E442" s="112">
        <v>440</v>
      </c>
      <c r="F442" s="121">
        <v>4.4119713275467098E-2</v>
      </c>
      <c r="G442" s="121">
        <v>1.2370013067887972E-3</v>
      </c>
      <c r="H442" s="121">
        <v>4.5356714582255896E-2</v>
      </c>
    </row>
    <row r="443" spans="2:8" s="107" customFormat="1" ht="15.75" customHeight="1">
      <c r="B443" s="129" t="s">
        <v>3210</v>
      </c>
      <c r="C443" s="112">
        <v>1423</v>
      </c>
      <c r="D443" s="112">
        <v>56</v>
      </c>
      <c r="E443" s="112">
        <v>1479</v>
      </c>
      <c r="F443" s="121">
        <v>0.14668773829670487</v>
      </c>
      <c r="G443" s="121">
        <v>5.7726727650143864E-3</v>
      </c>
      <c r="H443" s="121">
        <v>0.15246041106171926</v>
      </c>
    </row>
    <row r="444" spans="2:8" s="107" customFormat="1" ht="15.75" customHeight="1">
      <c r="B444" s="129" t="s">
        <v>3209</v>
      </c>
      <c r="C444" s="112">
        <v>83</v>
      </c>
      <c r="D444" s="112">
        <v>23</v>
      </c>
      <c r="E444" s="112">
        <v>106</v>
      </c>
      <c r="F444" s="121">
        <v>8.5559257052891802E-3</v>
      </c>
      <c r="G444" s="121">
        <v>2.3709191713451945E-3</v>
      </c>
      <c r="H444" s="121">
        <v>1.0926844876634374E-2</v>
      </c>
    </row>
    <row r="445" spans="2:8" s="107" customFormat="1" ht="15.75" customHeight="1">
      <c r="B445" s="129" t="s">
        <v>3208</v>
      </c>
      <c r="C445" s="112">
        <v>163</v>
      </c>
      <c r="D445" s="112">
        <v>22</v>
      </c>
      <c r="E445" s="112">
        <v>185</v>
      </c>
      <c r="F445" s="121">
        <v>1.6802601083881163E-2</v>
      </c>
      <c r="G445" s="121">
        <v>2.267835729112795E-3</v>
      </c>
      <c r="H445" s="121">
        <v>1.9070436812993957E-2</v>
      </c>
    </row>
    <row r="446" spans="2:8" s="107" customFormat="1" ht="15.75" customHeight="1">
      <c r="B446" s="129" t="s">
        <v>2756</v>
      </c>
      <c r="C446" s="112">
        <v>3542</v>
      </c>
      <c r="D446" s="112">
        <v>88</v>
      </c>
      <c r="E446" s="112">
        <v>3630</v>
      </c>
      <c r="F446" s="121">
        <v>0.36512155238715999</v>
      </c>
      <c r="G446" s="121">
        <v>9.0713429164511802E-3</v>
      </c>
      <c r="H446" s="121">
        <v>0.37419289530361116</v>
      </c>
    </row>
    <row r="447" spans="2:8" s="107" customFormat="1" ht="15.75" customHeight="1">
      <c r="B447" s="129" t="s">
        <v>3034</v>
      </c>
      <c r="C447" s="112">
        <v>955</v>
      </c>
      <c r="D447" s="112">
        <v>2456</v>
      </c>
      <c r="E447" s="112">
        <v>3411</v>
      </c>
      <c r="F447" s="121">
        <v>9.8444687331941769E-2</v>
      </c>
      <c r="G447" s="121">
        <v>0.25317293412277381</v>
      </c>
      <c r="H447" s="121">
        <v>0.35161762145471559</v>
      </c>
    </row>
    <row r="448" spans="2:8" s="107" customFormat="1" ht="15.75" customHeight="1">
      <c r="B448" s="129" t="s">
        <v>3207</v>
      </c>
      <c r="C448" s="112">
        <v>2753</v>
      </c>
      <c r="D448" s="112">
        <v>51</v>
      </c>
      <c r="E448" s="112">
        <v>2804</v>
      </c>
      <c r="F448" s="121">
        <v>0.28378871646579656</v>
      </c>
      <c r="G448" s="121">
        <v>5.2572555538523882E-3</v>
      </c>
      <c r="H448" s="121">
        <v>0.28904597201964893</v>
      </c>
    </row>
    <row r="449" spans="2:8" s="107" customFormat="1" ht="15.75" customHeight="1">
      <c r="B449" s="129" t="s">
        <v>3206</v>
      </c>
      <c r="C449" s="112">
        <v>1976</v>
      </c>
      <c r="D449" s="112">
        <v>44</v>
      </c>
      <c r="E449" s="112">
        <v>2020</v>
      </c>
      <c r="F449" s="121">
        <v>0.20369288185122195</v>
      </c>
      <c r="G449" s="121">
        <v>4.5356714582255901E-3</v>
      </c>
      <c r="H449" s="121">
        <v>0.20822855330944753</v>
      </c>
    </row>
    <row r="450" spans="2:8" s="107" customFormat="1" ht="15.75" customHeight="1">
      <c r="B450" s="129" t="s">
        <v>3205</v>
      </c>
      <c r="C450" s="112">
        <v>324</v>
      </c>
      <c r="D450" s="112">
        <v>2</v>
      </c>
      <c r="E450" s="112">
        <v>326</v>
      </c>
      <c r="F450" s="121">
        <v>3.3399035283297525E-2</v>
      </c>
      <c r="G450" s="121">
        <v>2.0616688446479953E-4</v>
      </c>
      <c r="H450" s="121">
        <v>3.3605202167762326E-2</v>
      </c>
    </row>
    <row r="451" spans="2:8" s="107" customFormat="1" ht="15.75" customHeight="1">
      <c r="B451" s="129" t="s">
        <v>3204</v>
      </c>
      <c r="C451" s="112">
        <v>943</v>
      </c>
      <c r="D451" s="112">
        <v>24</v>
      </c>
      <c r="E451" s="112">
        <v>967</v>
      </c>
      <c r="F451" s="121">
        <v>9.7207686025152978E-2</v>
      </c>
      <c r="G451" s="121">
        <v>2.4740026135775944E-3</v>
      </c>
      <c r="H451" s="121">
        <v>9.9681688638730573E-2</v>
      </c>
    </row>
    <row r="452" spans="2:8" s="107" customFormat="1" ht="15.75" customHeight="1">
      <c r="B452" s="129" t="s">
        <v>2740</v>
      </c>
      <c r="C452" s="112">
        <v>17162</v>
      </c>
      <c r="D452" s="112">
        <v>338</v>
      </c>
      <c r="E452" s="112">
        <v>17500</v>
      </c>
      <c r="F452" s="121">
        <v>1.7691180355924447</v>
      </c>
      <c r="G452" s="121">
        <v>3.4842203474551123E-2</v>
      </c>
      <c r="H452" s="121">
        <v>1.803960239066996</v>
      </c>
    </row>
    <row r="453" spans="2:8" s="107" customFormat="1" ht="15.75" customHeight="1">
      <c r="B453" s="129" t="s">
        <v>3203</v>
      </c>
      <c r="C453" s="112">
        <v>439</v>
      </c>
      <c r="D453" s="112">
        <v>64</v>
      </c>
      <c r="E453" s="112">
        <v>503</v>
      </c>
      <c r="F453" s="121">
        <v>4.5253631140023495E-2</v>
      </c>
      <c r="G453" s="121">
        <v>6.5973403028735849E-3</v>
      </c>
      <c r="H453" s="121">
        <v>5.1850971442897083E-2</v>
      </c>
    </row>
    <row r="454" spans="2:8" s="107" customFormat="1" ht="15.75" customHeight="1">
      <c r="B454" s="129" t="s">
        <v>3202</v>
      </c>
      <c r="C454" s="112">
        <v>42</v>
      </c>
      <c r="D454" s="112">
        <v>12</v>
      </c>
      <c r="E454" s="112">
        <v>54</v>
      </c>
      <c r="F454" s="121">
        <v>4.3295045737607903E-3</v>
      </c>
      <c r="G454" s="121">
        <v>1.2370013067887972E-3</v>
      </c>
      <c r="H454" s="121">
        <v>5.5665058805495875E-3</v>
      </c>
    </row>
    <row r="455" spans="2:8" s="107" customFormat="1" ht="15.75" customHeight="1">
      <c r="B455" s="129" t="s">
        <v>3201</v>
      </c>
      <c r="C455" s="112"/>
      <c r="D455" s="112">
        <v>4</v>
      </c>
      <c r="E455" s="112">
        <v>4</v>
      </c>
      <c r="F455" s="121"/>
      <c r="G455" s="121">
        <v>4.1233376892959905E-4</v>
      </c>
      <c r="H455" s="121">
        <v>4.1233376892959905E-4</v>
      </c>
    </row>
    <row r="456" spans="2:8" s="107" customFormat="1" ht="15.75" customHeight="1">
      <c r="B456" s="129" t="s">
        <v>3200</v>
      </c>
      <c r="C456" s="112">
        <v>144</v>
      </c>
      <c r="D456" s="112">
        <v>19</v>
      </c>
      <c r="E456" s="112">
        <v>163</v>
      </c>
      <c r="F456" s="121">
        <v>1.4844015681465567E-2</v>
      </c>
      <c r="G456" s="121">
        <v>1.9585854024155957E-3</v>
      </c>
      <c r="H456" s="121">
        <v>1.6802601083881163E-2</v>
      </c>
    </row>
    <row r="457" spans="2:8" s="107" customFormat="1" ht="15.75" customHeight="1">
      <c r="B457" s="129" t="s">
        <v>3199</v>
      </c>
      <c r="C457" s="112">
        <v>1066</v>
      </c>
      <c r="D457" s="112">
        <v>35</v>
      </c>
      <c r="E457" s="112">
        <v>1101</v>
      </c>
      <c r="F457" s="121">
        <v>0.10988694941973814</v>
      </c>
      <c r="G457" s="121">
        <v>3.6079204781339917E-3</v>
      </c>
      <c r="H457" s="121">
        <v>0.11349486989787214</v>
      </c>
    </row>
    <row r="458" spans="2:8" s="107" customFormat="1" ht="15.75" customHeight="1">
      <c r="B458" s="129" t="s">
        <v>3198</v>
      </c>
      <c r="C458" s="112">
        <v>11</v>
      </c>
      <c r="D458" s="112"/>
      <c r="E458" s="112">
        <v>11</v>
      </c>
      <c r="F458" s="121">
        <v>1.1339178645563975E-3</v>
      </c>
      <c r="G458" s="121"/>
      <c r="H458" s="121">
        <v>1.1339178645563975E-3</v>
      </c>
    </row>
    <row r="459" spans="2:8" s="107" customFormat="1" ht="15.75" customHeight="1">
      <c r="B459" s="129" t="s">
        <v>3197</v>
      </c>
      <c r="C459" s="112">
        <v>261</v>
      </c>
      <c r="D459" s="112">
        <v>23</v>
      </c>
      <c r="E459" s="112">
        <v>284</v>
      </c>
      <c r="F459" s="121">
        <v>2.6904778422656338E-2</v>
      </c>
      <c r="G459" s="121">
        <v>2.3709191713451945E-3</v>
      </c>
      <c r="H459" s="121">
        <v>2.9275697594001532E-2</v>
      </c>
    </row>
    <row r="460" spans="2:8" s="107" customFormat="1" ht="15.75" customHeight="1">
      <c r="B460" s="129" t="s">
        <v>2750</v>
      </c>
      <c r="C460" s="112">
        <v>6201</v>
      </c>
      <c r="D460" s="112">
        <v>173</v>
      </c>
      <c r="E460" s="112">
        <v>6374</v>
      </c>
      <c r="F460" s="121">
        <v>0.63922042528311096</v>
      </c>
      <c r="G460" s="121">
        <v>1.7833435506205159E-2</v>
      </c>
      <c r="H460" s="121">
        <v>0.65705386078931616</v>
      </c>
    </row>
    <row r="461" spans="2:8" s="107" customFormat="1" ht="15.75" customHeight="1">
      <c r="B461" s="129" t="s">
        <v>3196</v>
      </c>
      <c r="C461" s="112">
        <v>164</v>
      </c>
      <c r="D461" s="112">
        <v>17</v>
      </c>
      <c r="E461" s="112">
        <v>181</v>
      </c>
      <c r="F461" s="121">
        <v>1.6905684526113563E-2</v>
      </c>
      <c r="G461" s="121">
        <v>1.7524185179507959E-3</v>
      </c>
      <c r="H461" s="121">
        <v>1.8658103044064359E-2</v>
      </c>
    </row>
    <row r="462" spans="2:8" s="107" customFormat="1" ht="15.75" customHeight="1">
      <c r="B462" s="129" t="s">
        <v>3195</v>
      </c>
      <c r="C462" s="112">
        <v>920</v>
      </c>
      <c r="D462" s="112">
        <v>43</v>
      </c>
      <c r="E462" s="112">
        <v>963</v>
      </c>
      <c r="F462" s="121">
        <v>9.4836766853807777E-2</v>
      </c>
      <c r="G462" s="121">
        <v>4.4325880159931897E-3</v>
      </c>
      <c r="H462" s="121">
        <v>9.9269354869800971E-2</v>
      </c>
    </row>
    <row r="463" spans="2:8" s="107" customFormat="1" ht="15.75" customHeight="1">
      <c r="B463" s="129" t="s">
        <v>3194</v>
      </c>
      <c r="C463" s="112">
        <v>877</v>
      </c>
      <c r="D463" s="112">
        <v>22</v>
      </c>
      <c r="E463" s="112">
        <v>899</v>
      </c>
      <c r="F463" s="121">
        <v>9.0404178837814597E-2</v>
      </c>
      <c r="G463" s="121">
        <v>2.267835729112795E-3</v>
      </c>
      <c r="H463" s="121">
        <v>9.2672014566927391E-2</v>
      </c>
    </row>
    <row r="464" spans="2:8" s="107" customFormat="1" ht="15.75" customHeight="1">
      <c r="B464" s="129" t="s">
        <v>3193</v>
      </c>
      <c r="C464" s="112">
        <v>38</v>
      </c>
      <c r="D464" s="112">
        <v>2</v>
      </c>
      <c r="E464" s="112">
        <v>40</v>
      </c>
      <c r="F464" s="121">
        <v>3.9171708048311915E-3</v>
      </c>
      <c r="G464" s="121">
        <v>2.0616688446479953E-4</v>
      </c>
      <c r="H464" s="121">
        <v>4.1233376892959904E-3</v>
      </c>
    </row>
    <row r="465" spans="2:8" s="107" customFormat="1" ht="15.75" customHeight="1">
      <c r="B465" s="129" t="s">
        <v>3192</v>
      </c>
      <c r="C465" s="112">
        <v>213</v>
      </c>
      <c r="D465" s="112">
        <v>13</v>
      </c>
      <c r="E465" s="112">
        <v>226</v>
      </c>
      <c r="F465" s="121">
        <v>2.1956773195501149E-2</v>
      </c>
      <c r="G465" s="121">
        <v>1.3400847490211969E-3</v>
      </c>
      <c r="H465" s="121">
        <v>2.3296857944522346E-2</v>
      </c>
    </row>
    <row r="466" spans="2:8" s="107" customFormat="1" ht="15.75" customHeight="1">
      <c r="B466" s="129" t="s">
        <v>3191</v>
      </c>
      <c r="C466" s="112">
        <v>331</v>
      </c>
      <c r="D466" s="112">
        <v>39</v>
      </c>
      <c r="E466" s="112">
        <v>370</v>
      </c>
      <c r="F466" s="121">
        <v>3.412061937892432E-2</v>
      </c>
      <c r="G466" s="121">
        <v>4.020254247063591E-3</v>
      </c>
      <c r="H466" s="121">
        <v>3.8140873625987913E-2</v>
      </c>
    </row>
    <row r="467" spans="2:8" s="107" customFormat="1" ht="15.75" customHeight="1">
      <c r="B467" s="129" t="s">
        <v>3190</v>
      </c>
      <c r="C467" s="112">
        <v>467</v>
      </c>
      <c r="D467" s="112">
        <v>59</v>
      </c>
      <c r="E467" s="112">
        <v>526</v>
      </c>
      <c r="F467" s="121">
        <v>4.8139967522530691E-2</v>
      </c>
      <c r="G467" s="121">
        <v>6.0819230917115857E-3</v>
      </c>
      <c r="H467" s="121">
        <v>5.4221890614242277E-2</v>
      </c>
    </row>
    <row r="468" spans="2:8" s="107" customFormat="1" ht="15.75" customHeight="1">
      <c r="B468" s="129" t="s">
        <v>3189</v>
      </c>
      <c r="C468" s="112">
        <v>47</v>
      </c>
      <c r="D468" s="112">
        <v>1</v>
      </c>
      <c r="E468" s="112">
        <v>48</v>
      </c>
      <c r="F468" s="121">
        <v>4.8449217849227894E-3</v>
      </c>
      <c r="G468" s="121">
        <v>1.0308344223239976E-4</v>
      </c>
      <c r="H468" s="121">
        <v>4.9480052271551889E-3</v>
      </c>
    </row>
    <row r="469" spans="2:8" s="107" customFormat="1" ht="15.75" customHeight="1">
      <c r="B469" s="129" t="s">
        <v>3188</v>
      </c>
      <c r="C469" s="112">
        <v>1048</v>
      </c>
      <c r="D469" s="112">
        <v>46</v>
      </c>
      <c r="E469" s="112">
        <v>1094</v>
      </c>
      <c r="F469" s="121">
        <v>0.10803144745955495</v>
      </c>
      <c r="G469" s="121">
        <v>4.741838342690389E-3</v>
      </c>
      <c r="H469" s="121">
        <v>0.11277328580224534</v>
      </c>
    </row>
    <row r="470" spans="2:8" s="107" customFormat="1" ht="15.75" customHeight="1">
      <c r="B470" s="129" t="s">
        <v>3187</v>
      </c>
      <c r="C470" s="112">
        <v>786</v>
      </c>
      <c r="D470" s="112">
        <v>29</v>
      </c>
      <c r="E470" s="112">
        <v>815</v>
      </c>
      <c r="F470" s="121">
        <v>8.1023585594666214E-2</v>
      </c>
      <c r="G470" s="121">
        <v>2.9894198247395931E-3</v>
      </c>
      <c r="H470" s="121">
        <v>8.4013005419405803E-2</v>
      </c>
    </row>
    <row r="471" spans="2:8" s="107" customFormat="1" ht="15.75" customHeight="1">
      <c r="B471" s="129" t="s">
        <v>3186</v>
      </c>
      <c r="C471" s="112">
        <v>987</v>
      </c>
      <c r="D471" s="112">
        <v>63</v>
      </c>
      <c r="E471" s="112">
        <v>1050</v>
      </c>
      <c r="F471" s="121">
        <v>0.10174335748337857</v>
      </c>
      <c r="G471" s="121">
        <v>6.4942568606411854E-3</v>
      </c>
      <c r="H471" s="121">
        <v>0.10823761434401975</v>
      </c>
    </row>
    <row r="472" spans="2:8" s="107" customFormat="1" ht="15.75" customHeight="1">
      <c r="B472" s="129" t="s">
        <v>3185</v>
      </c>
      <c r="C472" s="112">
        <v>1140</v>
      </c>
      <c r="D472" s="112">
        <v>16</v>
      </c>
      <c r="E472" s="112">
        <v>1156</v>
      </c>
      <c r="F472" s="121">
        <v>0.11751512414493573</v>
      </c>
      <c r="G472" s="121">
        <v>1.6493350757183962E-3</v>
      </c>
      <c r="H472" s="121">
        <v>0.11916445922065413</v>
      </c>
    </row>
    <row r="473" spans="2:8" s="107" customFormat="1" ht="15.75" customHeight="1">
      <c r="B473" s="129" t="s">
        <v>3184</v>
      </c>
      <c r="C473" s="112">
        <v>1405</v>
      </c>
      <c r="D473" s="112">
        <v>48</v>
      </c>
      <c r="E473" s="112">
        <v>1453</v>
      </c>
      <c r="F473" s="121">
        <v>0.14483223633652167</v>
      </c>
      <c r="G473" s="121">
        <v>4.9480052271551889E-3</v>
      </c>
      <c r="H473" s="121">
        <v>0.14978024156367686</v>
      </c>
    </row>
    <row r="474" spans="2:8" s="107" customFormat="1" ht="15.75" customHeight="1">
      <c r="B474" s="129" t="s">
        <v>3019</v>
      </c>
      <c r="C474" s="112">
        <v>14535</v>
      </c>
      <c r="D474" s="112">
        <v>298</v>
      </c>
      <c r="E474" s="112">
        <v>14833</v>
      </c>
      <c r="F474" s="121">
        <v>1.4983178328479305</v>
      </c>
      <c r="G474" s="121">
        <v>3.071886578525513E-2</v>
      </c>
      <c r="H474" s="121">
        <v>1.5290366986331858</v>
      </c>
    </row>
    <row r="475" spans="2:8" s="107" customFormat="1" ht="15.75" customHeight="1">
      <c r="B475" s="129" t="s">
        <v>3183</v>
      </c>
      <c r="C475" s="112">
        <v>17</v>
      </c>
      <c r="D475" s="112">
        <v>2</v>
      </c>
      <c r="E475" s="112">
        <v>19</v>
      </c>
      <c r="F475" s="121">
        <v>1.7524185179507959E-3</v>
      </c>
      <c r="G475" s="121">
        <v>2.0616688446479953E-4</v>
      </c>
      <c r="H475" s="121">
        <v>1.9585854024155957E-3</v>
      </c>
    </row>
    <row r="476" spans="2:8" s="107" customFormat="1" ht="15.75" customHeight="1">
      <c r="B476" s="129" t="s">
        <v>3182</v>
      </c>
      <c r="C476" s="112">
        <v>95</v>
      </c>
      <c r="D476" s="112">
        <v>20</v>
      </c>
      <c r="E476" s="112">
        <v>115</v>
      </c>
      <c r="F476" s="121">
        <v>9.7929270120779774E-3</v>
      </c>
      <c r="G476" s="121">
        <v>2.0616688446479952E-3</v>
      </c>
      <c r="H476" s="121">
        <v>1.1854595856725972E-2</v>
      </c>
    </row>
    <row r="477" spans="2:8" s="107" customFormat="1" ht="15.75" customHeight="1">
      <c r="B477" s="129" t="s">
        <v>3181</v>
      </c>
      <c r="C477" s="112">
        <v>252</v>
      </c>
      <c r="D477" s="112">
        <v>41</v>
      </c>
      <c r="E477" s="112">
        <v>293</v>
      </c>
      <c r="F477" s="121">
        <v>2.5977027442564742E-2</v>
      </c>
      <c r="G477" s="121">
        <v>4.2264211315283908E-3</v>
      </c>
      <c r="H477" s="121">
        <v>3.0203448574093131E-2</v>
      </c>
    </row>
    <row r="478" spans="2:8" s="107" customFormat="1" ht="15.75" customHeight="1">
      <c r="B478" s="129" t="s">
        <v>2766</v>
      </c>
      <c r="C478" s="112">
        <v>1844</v>
      </c>
      <c r="D478" s="112">
        <v>226</v>
      </c>
      <c r="E478" s="112">
        <v>2070</v>
      </c>
      <c r="F478" s="121">
        <v>0.19008586747654516</v>
      </c>
      <c r="G478" s="121">
        <v>2.3296857944522346E-2</v>
      </c>
      <c r="H478" s="121">
        <v>0.21338272542106751</v>
      </c>
    </row>
    <row r="479" spans="2:8" s="107" customFormat="1" ht="15.75" customHeight="1">
      <c r="B479" s="129" t="s">
        <v>3180</v>
      </c>
      <c r="C479" s="112">
        <v>130</v>
      </c>
      <c r="D479" s="112">
        <v>9</v>
      </c>
      <c r="E479" s="112">
        <v>139</v>
      </c>
      <c r="F479" s="121">
        <v>1.3400847490211969E-2</v>
      </c>
      <c r="G479" s="121">
        <v>9.2775098009159791E-4</v>
      </c>
      <c r="H479" s="121">
        <v>1.4328598470303567E-2</v>
      </c>
    </row>
    <row r="480" spans="2:8" s="107" customFormat="1" ht="15.75" customHeight="1">
      <c r="B480" s="129" t="s">
        <v>2741</v>
      </c>
      <c r="C480" s="112">
        <v>6544</v>
      </c>
      <c r="D480" s="112">
        <v>517</v>
      </c>
      <c r="E480" s="112">
        <v>7061</v>
      </c>
      <c r="F480" s="121">
        <v>0.67457804596882409</v>
      </c>
      <c r="G480" s="121">
        <v>5.3294139634150681E-2</v>
      </c>
      <c r="H480" s="121">
        <v>0.72787218560297473</v>
      </c>
    </row>
    <row r="481" spans="2:8" s="107" customFormat="1" ht="15.75" customHeight="1">
      <c r="B481" s="129" t="s">
        <v>3179</v>
      </c>
      <c r="C481" s="112">
        <v>10</v>
      </c>
      <c r="D481" s="112">
        <v>3</v>
      </c>
      <c r="E481" s="112">
        <v>13</v>
      </c>
      <c r="F481" s="121">
        <v>1.0308344223239976E-3</v>
      </c>
      <c r="G481" s="121">
        <v>3.092503266971993E-4</v>
      </c>
      <c r="H481" s="121">
        <v>1.3400847490211969E-3</v>
      </c>
    </row>
    <row r="482" spans="2:8" s="107" customFormat="1" ht="15.75" customHeight="1">
      <c r="B482" s="129" t="s">
        <v>3178</v>
      </c>
      <c r="C482" s="112">
        <v>27</v>
      </c>
      <c r="D482" s="112">
        <v>4</v>
      </c>
      <c r="E482" s="112">
        <v>31</v>
      </c>
      <c r="F482" s="121">
        <v>2.7832529402747937E-3</v>
      </c>
      <c r="G482" s="121">
        <v>4.1233376892959905E-4</v>
      </c>
      <c r="H482" s="121">
        <v>3.1955867092043925E-3</v>
      </c>
    </row>
    <row r="483" spans="2:8" s="107" customFormat="1" ht="15.75" customHeight="1">
      <c r="B483" s="129" t="s">
        <v>2743</v>
      </c>
      <c r="C483" s="112">
        <v>9178</v>
      </c>
      <c r="D483" s="112">
        <v>785</v>
      </c>
      <c r="E483" s="112">
        <v>9963</v>
      </c>
      <c r="F483" s="121">
        <v>0.94609983280896504</v>
      </c>
      <c r="G483" s="121">
        <v>8.0920502152433821E-2</v>
      </c>
      <c r="H483" s="121">
        <v>1.0270203349613989</v>
      </c>
    </row>
    <row r="484" spans="2:8" s="107" customFormat="1" ht="15.75" customHeight="1">
      <c r="B484" s="129" t="s">
        <v>3177</v>
      </c>
      <c r="C484" s="112">
        <v>19</v>
      </c>
      <c r="D484" s="112">
        <v>6</v>
      </c>
      <c r="E484" s="112">
        <v>25</v>
      </c>
      <c r="F484" s="121">
        <v>1.9585854024155957E-3</v>
      </c>
      <c r="G484" s="121">
        <v>6.1850065339439861E-4</v>
      </c>
      <c r="H484" s="121">
        <v>2.5770860558099939E-3</v>
      </c>
    </row>
    <row r="485" spans="2:8" s="107" customFormat="1" ht="15.75" customHeight="1">
      <c r="B485" s="129" t="s">
        <v>3176</v>
      </c>
      <c r="C485" s="112">
        <v>8</v>
      </c>
      <c r="D485" s="112">
        <v>4</v>
      </c>
      <c r="E485" s="112">
        <v>12</v>
      </c>
      <c r="F485" s="121">
        <v>8.2466753785919811E-4</v>
      </c>
      <c r="G485" s="121">
        <v>4.1233376892959905E-4</v>
      </c>
      <c r="H485" s="121">
        <v>1.2370013067887972E-3</v>
      </c>
    </row>
    <row r="486" spans="2:8" s="107" customFormat="1" ht="15.75" customHeight="1">
      <c r="B486" s="129" t="s">
        <v>3175</v>
      </c>
      <c r="C486" s="112">
        <v>9</v>
      </c>
      <c r="D486" s="112"/>
      <c r="E486" s="112">
        <v>9</v>
      </c>
      <c r="F486" s="121">
        <v>9.2775098009159791E-4</v>
      </c>
      <c r="G486" s="121"/>
      <c r="H486" s="121">
        <v>9.2775098009159791E-4</v>
      </c>
    </row>
    <row r="487" spans="2:8" s="107" customFormat="1" ht="15.75" customHeight="1">
      <c r="B487" s="129" t="s">
        <v>3174</v>
      </c>
      <c r="C487" s="112">
        <v>56</v>
      </c>
      <c r="D487" s="112">
        <v>11</v>
      </c>
      <c r="E487" s="112">
        <v>67</v>
      </c>
      <c r="F487" s="121">
        <v>5.7726727650143864E-3</v>
      </c>
      <c r="G487" s="121">
        <v>1.1339178645563975E-3</v>
      </c>
      <c r="H487" s="121">
        <v>6.9065906295707842E-3</v>
      </c>
    </row>
    <row r="488" spans="2:8" s="107" customFormat="1" ht="15.75" customHeight="1">
      <c r="B488" s="129" t="s">
        <v>3173</v>
      </c>
      <c r="C488" s="112">
        <v>13</v>
      </c>
      <c r="D488" s="112"/>
      <c r="E488" s="112">
        <v>13</v>
      </c>
      <c r="F488" s="121">
        <v>1.3400847490211969E-3</v>
      </c>
      <c r="G488" s="121"/>
      <c r="H488" s="121">
        <v>1.3400847490211969E-3</v>
      </c>
    </row>
    <row r="489" spans="2:8" s="107" customFormat="1" ht="15.75" customHeight="1">
      <c r="B489" s="129" t="s">
        <v>3172</v>
      </c>
      <c r="C489" s="112">
        <v>41</v>
      </c>
      <c r="D489" s="112">
        <v>5</v>
      </c>
      <c r="E489" s="112">
        <v>46</v>
      </c>
      <c r="F489" s="121">
        <v>4.2264211315283908E-3</v>
      </c>
      <c r="G489" s="121">
        <v>5.154172111619988E-4</v>
      </c>
      <c r="H489" s="121">
        <v>4.741838342690389E-3</v>
      </c>
    </row>
    <row r="490" spans="2:8" s="107" customFormat="1" ht="15.75" customHeight="1">
      <c r="B490" s="129" t="s">
        <v>3171</v>
      </c>
      <c r="C490" s="112">
        <v>18</v>
      </c>
      <c r="D490" s="112">
        <v>4</v>
      </c>
      <c r="E490" s="112">
        <v>22</v>
      </c>
      <c r="F490" s="121">
        <v>1.8555019601831958E-3</v>
      </c>
      <c r="G490" s="121">
        <v>4.1233376892959905E-4</v>
      </c>
      <c r="H490" s="121">
        <v>2.267835729112795E-3</v>
      </c>
    </row>
    <row r="491" spans="2:8" s="107" customFormat="1" ht="15.75" customHeight="1">
      <c r="B491" s="129" t="s">
        <v>3170</v>
      </c>
      <c r="C491" s="112">
        <v>304</v>
      </c>
      <c r="D491" s="112">
        <v>31</v>
      </c>
      <c r="E491" s="112">
        <v>335</v>
      </c>
      <c r="F491" s="121">
        <v>3.1337366438649532E-2</v>
      </c>
      <c r="G491" s="121">
        <v>3.1955867092043925E-3</v>
      </c>
      <c r="H491" s="121">
        <v>3.4532953147853922E-2</v>
      </c>
    </row>
    <row r="492" spans="2:8" s="107" customFormat="1" ht="15.75" customHeight="1">
      <c r="B492" s="129" t="s">
        <v>3169</v>
      </c>
      <c r="C492" s="112">
        <v>7</v>
      </c>
      <c r="D492" s="112">
        <v>3</v>
      </c>
      <c r="E492" s="112">
        <v>10</v>
      </c>
      <c r="F492" s="121">
        <v>7.215840956267983E-4</v>
      </c>
      <c r="G492" s="121">
        <v>3.092503266971993E-4</v>
      </c>
      <c r="H492" s="121">
        <v>1.0308344223239976E-3</v>
      </c>
    </row>
    <row r="493" spans="2:8" s="107" customFormat="1" ht="15.75" customHeight="1">
      <c r="B493" s="129" t="s">
        <v>3168</v>
      </c>
      <c r="C493" s="112">
        <v>2</v>
      </c>
      <c r="D493" s="112"/>
      <c r="E493" s="112">
        <v>2</v>
      </c>
      <c r="F493" s="121">
        <v>2.0616688446479953E-4</v>
      </c>
      <c r="G493" s="121"/>
      <c r="H493" s="121">
        <v>2.0616688446479953E-4</v>
      </c>
    </row>
    <row r="494" spans="2:8" s="107" customFormat="1" ht="15.75" customHeight="1">
      <c r="B494" s="129" t="s">
        <v>3167</v>
      </c>
      <c r="C494" s="112">
        <v>1992</v>
      </c>
      <c r="D494" s="112">
        <v>45</v>
      </c>
      <c r="E494" s="112">
        <v>2037</v>
      </c>
      <c r="F494" s="121">
        <v>0.20534221692694032</v>
      </c>
      <c r="G494" s="121">
        <v>4.6387549004579896E-3</v>
      </c>
      <c r="H494" s="121">
        <v>0.20998097182739833</v>
      </c>
    </row>
    <row r="495" spans="2:8" s="107" customFormat="1" ht="15.75" customHeight="1">
      <c r="B495" s="129" t="s">
        <v>2738</v>
      </c>
      <c r="C495" s="112">
        <v>6085</v>
      </c>
      <c r="D495" s="112">
        <v>155</v>
      </c>
      <c r="E495" s="112">
        <v>6240</v>
      </c>
      <c r="F495" s="121">
        <v>0.62726274598415255</v>
      </c>
      <c r="G495" s="121">
        <v>1.5977933546021963E-2</v>
      </c>
      <c r="H495" s="121">
        <v>0.6432406795301745</v>
      </c>
    </row>
    <row r="496" spans="2:8" s="107" customFormat="1" ht="15.75" customHeight="1">
      <c r="B496" s="129" t="s">
        <v>3166</v>
      </c>
      <c r="C496" s="112">
        <v>48</v>
      </c>
      <c r="D496" s="112">
        <v>4</v>
      </c>
      <c r="E496" s="112">
        <v>52</v>
      </c>
      <c r="F496" s="121">
        <v>4.9480052271551889E-3</v>
      </c>
      <c r="G496" s="121">
        <v>4.1233376892959905E-4</v>
      </c>
      <c r="H496" s="121">
        <v>5.3603389960847877E-3</v>
      </c>
    </row>
    <row r="497" spans="2:8" s="107" customFormat="1" ht="15.75" customHeight="1">
      <c r="B497" s="129" t="s">
        <v>3165</v>
      </c>
      <c r="C497" s="112">
        <v>804</v>
      </c>
      <c r="D497" s="112">
        <v>50</v>
      </c>
      <c r="E497" s="112">
        <v>854</v>
      </c>
      <c r="F497" s="121">
        <v>8.2879087554849407E-2</v>
      </c>
      <c r="G497" s="121">
        <v>5.1541721116199878E-3</v>
      </c>
      <c r="H497" s="121">
        <v>8.8033259666469396E-2</v>
      </c>
    </row>
    <row r="498" spans="2:8" s="107" customFormat="1" ht="15.75" customHeight="1">
      <c r="B498" s="129" t="s">
        <v>3164</v>
      </c>
      <c r="C498" s="112">
        <v>307</v>
      </c>
      <c r="D498" s="112">
        <v>54</v>
      </c>
      <c r="E498" s="112">
        <v>361</v>
      </c>
      <c r="F498" s="121">
        <v>3.1646616765346726E-2</v>
      </c>
      <c r="G498" s="121">
        <v>5.5665058805495875E-3</v>
      </c>
      <c r="H498" s="121">
        <v>3.7213122645896317E-2</v>
      </c>
    </row>
    <row r="499" spans="2:8" s="107" customFormat="1" ht="15.75" customHeight="1">
      <c r="B499" s="129" t="s">
        <v>3020</v>
      </c>
      <c r="C499" s="112">
        <v>804</v>
      </c>
      <c r="D499" s="112">
        <v>302</v>
      </c>
      <c r="E499" s="112">
        <v>1106</v>
      </c>
      <c r="F499" s="121">
        <v>8.2879087554849407E-2</v>
      </c>
      <c r="G499" s="121">
        <v>3.1131199554184728E-2</v>
      </c>
      <c r="H499" s="121">
        <v>0.11401028710903414</v>
      </c>
    </row>
    <row r="500" spans="2:8" s="107" customFormat="1" ht="15.75" customHeight="1">
      <c r="B500" s="129" t="s">
        <v>3163</v>
      </c>
      <c r="C500" s="112">
        <v>1601</v>
      </c>
      <c r="D500" s="112">
        <v>120</v>
      </c>
      <c r="E500" s="112">
        <v>1721</v>
      </c>
      <c r="F500" s="121">
        <v>0.16503659101407203</v>
      </c>
      <c r="G500" s="121">
        <v>1.2370013067887972E-2</v>
      </c>
      <c r="H500" s="121">
        <v>0.17740660408195999</v>
      </c>
    </row>
    <row r="501" spans="2:8" s="107" customFormat="1" ht="15.75" customHeight="1">
      <c r="B501" s="129" t="s">
        <v>3162</v>
      </c>
      <c r="C501" s="112">
        <v>5545</v>
      </c>
      <c r="D501" s="112">
        <v>187</v>
      </c>
      <c r="E501" s="112">
        <v>5732</v>
      </c>
      <c r="F501" s="121">
        <v>0.57159768717865667</v>
      </c>
      <c r="G501" s="121">
        <v>1.9276603697458757E-2</v>
      </c>
      <c r="H501" s="121">
        <v>0.59087429087611543</v>
      </c>
    </row>
    <row r="502" spans="2:8" s="107" customFormat="1" ht="15.75" customHeight="1">
      <c r="B502" s="129" t="s">
        <v>3161</v>
      </c>
      <c r="C502" s="112">
        <v>13</v>
      </c>
      <c r="D502" s="112"/>
      <c r="E502" s="112">
        <v>13</v>
      </c>
      <c r="F502" s="121">
        <v>1.3400847490211969E-3</v>
      </c>
      <c r="G502" s="121"/>
      <c r="H502" s="121">
        <v>1.3400847490211969E-3</v>
      </c>
    </row>
    <row r="503" spans="2:8" s="107" customFormat="1" ht="15.75" customHeight="1">
      <c r="B503" s="129" t="s">
        <v>3160</v>
      </c>
      <c r="C503" s="112">
        <v>339</v>
      </c>
      <c r="D503" s="112">
        <v>14</v>
      </c>
      <c r="E503" s="112">
        <v>353</v>
      </c>
      <c r="F503" s="121">
        <v>3.4945286916783523E-2</v>
      </c>
      <c r="G503" s="121">
        <v>1.4431681912535966E-3</v>
      </c>
      <c r="H503" s="121">
        <v>3.6388455108037114E-2</v>
      </c>
    </row>
    <row r="504" spans="2:8" s="107" customFormat="1" ht="15.75" customHeight="1">
      <c r="B504" s="129" t="s">
        <v>3159</v>
      </c>
      <c r="C504" s="112">
        <v>107</v>
      </c>
      <c r="D504" s="112">
        <v>10</v>
      </c>
      <c r="E504" s="112">
        <v>117</v>
      </c>
      <c r="F504" s="121">
        <v>1.1029928318866775E-2</v>
      </c>
      <c r="G504" s="121">
        <v>1.0308344223239976E-3</v>
      </c>
      <c r="H504" s="121">
        <v>1.2060762741190773E-2</v>
      </c>
    </row>
    <row r="505" spans="2:8" s="107" customFormat="1" ht="15.75" customHeight="1">
      <c r="B505" s="129" t="s">
        <v>3158</v>
      </c>
      <c r="C505" s="112">
        <v>248</v>
      </c>
      <c r="D505" s="112">
        <v>23</v>
      </c>
      <c r="E505" s="112">
        <v>271</v>
      </c>
      <c r="F505" s="121">
        <v>2.556469367363514E-2</v>
      </c>
      <c r="G505" s="121">
        <v>2.3709191713451945E-3</v>
      </c>
      <c r="H505" s="121">
        <v>2.7935612844980338E-2</v>
      </c>
    </row>
    <row r="506" spans="2:8" s="107" customFormat="1" ht="15.75" customHeight="1">
      <c r="B506" s="129" t="s">
        <v>3157</v>
      </c>
      <c r="C506" s="112">
        <v>113</v>
      </c>
      <c r="D506" s="112">
        <v>11</v>
      </c>
      <c r="E506" s="112">
        <v>124</v>
      </c>
      <c r="F506" s="121">
        <v>1.1648428972261173E-2</v>
      </c>
      <c r="G506" s="121">
        <v>1.1339178645563975E-3</v>
      </c>
      <c r="H506" s="121">
        <v>1.278234683681757E-2</v>
      </c>
    </row>
    <row r="507" spans="2:8" s="107" customFormat="1" ht="15.75" customHeight="1">
      <c r="B507" s="129" t="s">
        <v>3156</v>
      </c>
      <c r="C507" s="112">
        <v>568</v>
      </c>
      <c r="D507" s="112">
        <v>130</v>
      </c>
      <c r="E507" s="112">
        <v>698</v>
      </c>
      <c r="F507" s="121">
        <v>5.8551395188003064E-2</v>
      </c>
      <c r="G507" s="121">
        <v>1.3400847490211969E-2</v>
      </c>
      <c r="H507" s="121">
        <v>7.1952242678215039E-2</v>
      </c>
    </row>
    <row r="508" spans="2:8" s="107" customFormat="1" ht="15.75" customHeight="1">
      <c r="B508" s="129" t="s">
        <v>3155</v>
      </c>
      <c r="C508" s="112">
        <v>329</v>
      </c>
      <c r="D508" s="112">
        <v>11</v>
      </c>
      <c r="E508" s="112">
        <v>340</v>
      </c>
      <c r="F508" s="121">
        <v>3.391445249445952E-2</v>
      </c>
      <c r="G508" s="121">
        <v>1.1339178645563975E-3</v>
      </c>
      <c r="H508" s="121">
        <v>3.5048370359015923E-2</v>
      </c>
    </row>
    <row r="509" spans="2:8" s="107" customFormat="1" ht="15.75" customHeight="1">
      <c r="B509" s="129" t="s">
        <v>3154</v>
      </c>
      <c r="C509" s="112">
        <v>3090</v>
      </c>
      <c r="D509" s="112">
        <v>43</v>
      </c>
      <c r="E509" s="112">
        <v>3133</v>
      </c>
      <c r="F509" s="121">
        <v>0.31852783649811528</v>
      </c>
      <c r="G509" s="121">
        <v>4.4325880159931897E-3</v>
      </c>
      <c r="H509" s="121">
        <v>0.32296042451410845</v>
      </c>
    </row>
    <row r="510" spans="2:8" s="107" customFormat="1" ht="15.75" customHeight="1">
      <c r="B510" s="129" t="s">
        <v>3153</v>
      </c>
      <c r="C510" s="112">
        <v>353</v>
      </c>
      <c r="D510" s="112">
        <v>12</v>
      </c>
      <c r="E510" s="112">
        <v>365</v>
      </c>
      <c r="F510" s="121">
        <v>3.6388455108037114E-2</v>
      </c>
      <c r="G510" s="121">
        <v>1.2370013067887972E-3</v>
      </c>
      <c r="H510" s="121">
        <v>3.7625456414825911E-2</v>
      </c>
    </row>
    <row r="511" spans="2:8" s="107" customFormat="1" ht="15.75" customHeight="1">
      <c r="B511" s="129" t="s">
        <v>3152</v>
      </c>
      <c r="C511" s="112">
        <v>412</v>
      </c>
      <c r="D511" s="112">
        <v>12</v>
      </c>
      <c r="E511" s="112">
        <v>424</v>
      </c>
      <c r="F511" s="121">
        <v>4.24703781997487E-2</v>
      </c>
      <c r="G511" s="121">
        <v>1.2370013067887972E-3</v>
      </c>
      <c r="H511" s="121">
        <v>4.3707379506537497E-2</v>
      </c>
    </row>
    <row r="512" spans="2:8" s="107" customFormat="1" ht="15.75" customHeight="1">
      <c r="B512" s="129" t="s">
        <v>3151</v>
      </c>
      <c r="C512" s="112">
        <v>184</v>
      </c>
      <c r="D512" s="112">
        <v>20</v>
      </c>
      <c r="E512" s="112">
        <v>204</v>
      </c>
      <c r="F512" s="121">
        <v>1.8967353370761556E-2</v>
      </c>
      <c r="G512" s="121">
        <v>2.0616688446479952E-3</v>
      </c>
      <c r="H512" s="121">
        <v>2.1029022215409553E-2</v>
      </c>
    </row>
    <row r="513" spans="2:8" s="107" customFormat="1" ht="15.75" customHeight="1">
      <c r="B513" s="129" t="s">
        <v>2754</v>
      </c>
      <c r="C513" s="112">
        <v>7309</v>
      </c>
      <c r="D513" s="112">
        <v>340</v>
      </c>
      <c r="E513" s="112">
        <v>7649</v>
      </c>
      <c r="F513" s="121">
        <v>0.75343687927660985</v>
      </c>
      <c r="G513" s="121">
        <v>3.5048370359015923E-2</v>
      </c>
      <c r="H513" s="121">
        <v>0.78848524963562583</v>
      </c>
    </row>
    <row r="514" spans="2:8" s="107" customFormat="1" ht="15.75" customHeight="1">
      <c r="B514" s="129" t="s">
        <v>3150</v>
      </c>
      <c r="C514" s="112">
        <v>239</v>
      </c>
      <c r="D514" s="112">
        <v>7</v>
      </c>
      <c r="E514" s="112">
        <v>246</v>
      </c>
      <c r="F514" s="121">
        <v>2.4636942693543544E-2</v>
      </c>
      <c r="G514" s="121">
        <v>7.215840956267983E-4</v>
      </c>
      <c r="H514" s="121">
        <v>2.5358526789170343E-2</v>
      </c>
    </row>
    <row r="515" spans="2:8" s="107" customFormat="1" ht="15.75" customHeight="1">
      <c r="B515" s="129" t="s">
        <v>3149</v>
      </c>
      <c r="C515" s="112">
        <v>1024</v>
      </c>
      <c r="D515" s="112">
        <v>25</v>
      </c>
      <c r="E515" s="112">
        <v>1049</v>
      </c>
      <c r="F515" s="121">
        <v>0.10555744484597736</v>
      </c>
      <c r="G515" s="121">
        <v>2.5770860558099939E-3</v>
      </c>
      <c r="H515" s="121">
        <v>0.10813453090178736</v>
      </c>
    </row>
    <row r="516" spans="2:8" s="107" customFormat="1" ht="15.75" customHeight="1">
      <c r="B516" s="129" t="s">
        <v>3148</v>
      </c>
      <c r="C516" s="112">
        <v>1421</v>
      </c>
      <c r="D516" s="112">
        <v>64</v>
      </c>
      <c r="E516" s="112">
        <v>1485</v>
      </c>
      <c r="F516" s="121">
        <v>0.14648157141224005</v>
      </c>
      <c r="G516" s="121">
        <v>6.5973403028735849E-3</v>
      </c>
      <c r="H516" s="121">
        <v>0.15307891171511365</v>
      </c>
    </row>
    <row r="517" spans="2:8" s="107" customFormat="1" ht="15.75" customHeight="1">
      <c r="B517" s="129" t="s">
        <v>3147</v>
      </c>
      <c r="C517" s="112">
        <v>1162</v>
      </c>
      <c r="D517" s="112">
        <v>54</v>
      </c>
      <c r="E517" s="112">
        <v>1216</v>
      </c>
      <c r="F517" s="121">
        <v>0.11978295987404852</v>
      </c>
      <c r="G517" s="121">
        <v>5.5665058805495875E-3</v>
      </c>
      <c r="H517" s="121">
        <v>0.12534946575459813</v>
      </c>
    </row>
    <row r="518" spans="2:8" s="107" customFormat="1" ht="15.75" customHeight="1">
      <c r="B518" s="129" t="s">
        <v>3146</v>
      </c>
      <c r="C518" s="112">
        <v>333</v>
      </c>
      <c r="D518" s="112">
        <v>17</v>
      </c>
      <c r="E518" s="112">
        <v>350</v>
      </c>
      <c r="F518" s="121">
        <v>3.4326786263389121E-2</v>
      </c>
      <c r="G518" s="121">
        <v>1.7524185179507959E-3</v>
      </c>
      <c r="H518" s="121">
        <v>3.607920478133992E-2</v>
      </c>
    </row>
    <row r="519" spans="2:8" s="107" customFormat="1" ht="15.75" customHeight="1">
      <c r="B519" s="129" t="s">
        <v>2731</v>
      </c>
      <c r="C519" s="112">
        <v>25306</v>
      </c>
      <c r="D519" s="112">
        <v>1155</v>
      </c>
      <c r="E519" s="112">
        <v>26461</v>
      </c>
      <c r="F519" s="121">
        <v>2.6086295891331086</v>
      </c>
      <c r="G519" s="121">
        <v>0.11906137577842173</v>
      </c>
      <c r="H519" s="121">
        <v>2.7276909649115302</v>
      </c>
    </row>
    <row r="520" spans="2:8" s="107" customFormat="1" ht="15.75" customHeight="1">
      <c r="B520" s="129" t="s">
        <v>3145</v>
      </c>
      <c r="C520" s="112">
        <v>2071</v>
      </c>
      <c r="D520" s="112">
        <v>118</v>
      </c>
      <c r="E520" s="112">
        <v>2189</v>
      </c>
      <c r="F520" s="121">
        <v>0.2134858088632999</v>
      </c>
      <c r="G520" s="121">
        <v>1.2163846183423171E-2</v>
      </c>
      <c r="H520" s="121">
        <v>0.22564965504672307</v>
      </c>
    </row>
    <row r="521" spans="2:8" s="107" customFormat="1" ht="15.75" customHeight="1">
      <c r="B521" s="129" t="s">
        <v>3144</v>
      </c>
      <c r="C521" s="112">
        <v>227</v>
      </c>
      <c r="D521" s="112">
        <v>54</v>
      </c>
      <c r="E521" s="112">
        <v>281</v>
      </c>
      <c r="F521" s="121">
        <v>2.3399941386754747E-2</v>
      </c>
      <c r="G521" s="121">
        <v>5.5665058805495875E-3</v>
      </c>
      <c r="H521" s="121">
        <v>2.8966447267304334E-2</v>
      </c>
    </row>
    <row r="522" spans="2:8" s="107" customFormat="1" ht="15.75" customHeight="1">
      <c r="B522" s="129" t="s">
        <v>3143</v>
      </c>
      <c r="C522" s="112">
        <v>252</v>
      </c>
      <c r="D522" s="112">
        <v>6</v>
      </c>
      <c r="E522" s="112">
        <v>258</v>
      </c>
      <c r="F522" s="121">
        <v>2.5977027442564742E-2</v>
      </c>
      <c r="G522" s="121">
        <v>6.1850065339439861E-4</v>
      </c>
      <c r="H522" s="121">
        <v>2.659552809595914E-2</v>
      </c>
    </row>
    <row r="523" spans="2:8" s="107" customFormat="1" ht="15.75" customHeight="1">
      <c r="B523" s="129" t="s">
        <v>3142</v>
      </c>
      <c r="C523" s="112">
        <v>1074</v>
      </c>
      <c r="D523" s="112">
        <v>20</v>
      </c>
      <c r="E523" s="112">
        <v>1094</v>
      </c>
      <c r="F523" s="121">
        <v>0.11071161695759735</v>
      </c>
      <c r="G523" s="121">
        <v>2.0616688446479952E-3</v>
      </c>
      <c r="H523" s="121">
        <v>0.11277328580224534</v>
      </c>
    </row>
    <row r="524" spans="2:8" s="107" customFormat="1" ht="15.75" customHeight="1">
      <c r="B524" s="129" t="s">
        <v>3141</v>
      </c>
      <c r="C524" s="112">
        <v>242</v>
      </c>
      <c r="D524" s="112">
        <v>9</v>
      </c>
      <c r="E524" s="112">
        <v>251</v>
      </c>
      <c r="F524" s="121">
        <v>2.4946193020240742E-2</v>
      </c>
      <c r="G524" s="121">
        <v>9.2775098009159791E-4</v>
      </c>
      <c r="H524" s="121">
        <v>2.5873944000332341E-2</v>
      </c>
    </row>
    <row r="525" spans="2:8" s="107" customFormat="1" ht="15.75" customHeight="1">
      <c r="B525" s="129" t="s">
        <v>3140</v>
      </c>
      <c r="C525" s="112">
        <v>1253</v>
      </c>
      <c r="D525" s="112">
        <v>20</v>
      </c>
      <c r="E525" s="112">
        <v>1273</v>
      </c>
      <c r="F525" s="121">
        <v>0.12916355311719691</v>
      </c>
      <c r="G525" s="121">
        <v>2.0616688446479952E-3</v>
      </c>
      <c r="H525" s="121">
        <v>0.13122522196184491</v>
      </c>
    </row>
    <row r="526" spans="2:8" s="107" customFormat="1" ht="15.75" customHeight="1">
      <c r="B526" s="129" t="s">
        <v>3139</v>
      </c>
      <c r="C526" s="112">
        <v>2158</v>
      </c>
      <c r="D526" s="112">
        <v>47</v>
      </c>
      <c r="E526" s="112">
        <v>2205</v>
      </c>
      <c r="F526" s="121">
        <v>0.22245406833751868</v>
      </c>
      <c r="G526" s="121">
        <v>4.8449217849227894E-3</v>
      </c>
      <c r="H526" s="121">
        <v>0.22729899012244148</v>
      </c>
    </row>
    <row r="527" spans="2:8" s="107" customFormat="1" ht="15.75" customHeight="1">
      <c r="B527" s="129" t="s">
        <v>3138</v>
      </c>
      <c r="C527" s="112">
        <v>6774</v>
      </c>
      <c r="D527" s="112">
        <v>131</v>
      </c>
      <c r="E527" s="112">
        <v>6905</v>
      </c>
      <c r="F527" s="121">
        <v>0.69828723768227596</v>
      </c>
      <c r="G527" s="121">
        <v>1.3503930932444369E-2</v>
      </c>
      <c r="H527" s="121">
        <v>0.71179116861472036</v>
      </c>
    </row>
    <row r="528" spans="2:8" s="107" customFormat="1" ht="15.75" customHeight="1">
      <c r="B528" s="129" t="s">
        <v>3137</v>
      </c>
      <c r="C528" s="112">
        <v>274</v>
      </c>
      <c r="D528" s="112">
        <v>5</v>
      </c>
      <c r="E528" s="112">
        <v>279</v>
      </c>
      <c r="F528" s="121">
        <v>2.8244863171677535E-2</v>
      </c>
      <c r="G528" s="121">
        <v>5.154172111619988E-4</v>
      </c>
      <c r="H528" s="121">
        <v>2.8760280382839534E-2</v>
      </c>
    </row>
    <row r="529" spans="2:8" s="107" customFormat="1" ht="15.75" customHeight="1">
      <c r="B529" s="129" t="s">
        <v>3136</v>
      </c>
      <c r="C529" s="112">
        <v>2208</v>
      </c>
      <c r="D529" s="112">
        <v>66</v>
      </c>
      <c r="E529" s="112">
        <v>2274</v>
      </c>
      <c r="F529" s="121">
        <v>0.22760824044913869</v>
      </c>
      <c r="G529" s="121">
        <v>6.8035071873383847E-3</v>
      </c>
      <c r="H529" s="121">
        <v>0.23441174763647707</v>
      </c>
    </row>
    <row r="530" spans="2:8" s="107" customFormat="1" ht="15.75" customHeight="1">
      <c r="B530" s="129" t="s">
        <v>3135</v>
      </c>
      <c r="C530" s="112">
        <v>4231</v>
      </c>
      <c r="D530" s="112">
        <v>158</v>
      </c>
      <c r="E530" s="112">
        <v>4389</v>
      </c>
      <c r="F530" s="121">
        <v>0.4361460440852834</v>
      </c>
      <c r="G530" s="121">
        <v>1.6287183872719165E-2</v>
      </c>
      <c r="H530" s="121">
        <v>0.45243322795800256</v>
      </c>
    </row>
    <row r="531" spans="2:8" s="107" customFormat="1" ht="15.75" customHeight="1">
      <c r="B531" s="129" t="s">
        <v>3134</v>
      </c>
      <c r="C531" s="112">
        <v>1400</v>
      </c>
      <c r="D531" s="112">
        <v>28</v>
      </c>
      <c r="E531" s="112">
        <v>1428</v>
      </c>
      <c r="F531" s="121">
        <v>0.14431681912535968</v>
      </c>
      <c r="G531" s="121">
        <v>2.8863363825071932E-3</v>
      </c>
      <c r="H531" s="121">
        <v>0.14720315550786686</v>
      </c>
    </row>
    <row r="532" spans="2:8" s="107" customFormat="1" ht="15.75" customHeight="1">
      <c r="B532" s="129" t="s">
        <v>3017</v>
      </c>
      <c r="C532" s="112">
        <v>6889</v>
      </c>
      <c r="D532" s="112">
        <v>294</v>
      </c>
      <c r="E532" s="112">
        <v>7183</v>
      </c>
      <c r="F532" s="121">
        <v>0.71014183353900195</v>
      </c>
      <c r="G532" s="121">
        <v>3.0306532016325532E-2</v>
      </c>
      <c r="H532" s="121">
        <v>0.74044836555532756</v>
      </c>
    </row>
    <row r="533" spans="2:8" s="107" customFormat="1" ht="15.75" customHeight="1">
      <c r="B533" s="129" t="s">
        <v>2748</v>
      </c>
      <c r="C533" s="112">
        <v>8981</v>
      </c>
      <c r="D533" s="112">
        <v>195</v>
      </c>
      <c r="E533" s="112">
        <v>9176</v>
      </c>
      <c r="F533" s="121">
        <v>0.92579239468918229</v>
      </c>
      <c r="G533" s="121">
        <v>2.0101271235317953E-2</v>
      </c>
      <c r="H533" s="121">
        <v>0.94589366592450019</v>
      </c>
    </row>
    <row r="534" spans="2:8" s="107" customFormat="1" ht="15.75" customHeight="1">
      <c r="B534" s="129" t="s">
        <v>3133</v>
      </c>
      <c r="C534" s="112">
        <v>518</v>
      </c>
      <c r="D534" s="112">
        <v>38</v>
      </c>
      <c r="E534" s="112">
        <v>556</v>
      </c>
      <c r="F534" s="121">
        <v>5.3397223076383081E-2</v>
      </c>
      <c r="G534" s="121">
        <v>3.9171708048311915E-3</v>
      </c>
      <c r="H534" s="121">
        <v>5.7314393881214266E-2</v>
      </c>
    </row>
    <row r="535" spans="2:8" s="107" customFormat="1" ht="15.75" customHeight="1">
      <c r="B535" s="129" t="s">
        <v>3132</v>
      </c>
      <c r="C535" s="112">
        <v>619</v>
      </c>
      <c r="D535" s="112">
        <v>26</v>
      </c>
      <c r="E535" s="112">
        <v>645</v>
      </c>
      <c r="F535" s="121">
        <v>6.380865074185546E-2</v>
      </c>
      <c r="G535" s="121">
        <v>2.6801694980423938E-3</v>
      </c>
      <c r="H535" s="121">
        <v>6.6488820239897842E-2</v>
      </c>
    </row>
    <row r="536" spans="2:8" s="107" customFormat="1" ht="15.75" customHeight="1">
      <c r="B536" s="129" t="s">
        <v>3131</v>
      </c>
      <c r="C536" s="112">
        <v>618</v>
      </c>
      <c r="D536" s="112">
        <v>36</v>
      </c>
      <c r="E536" s="112">
        <v>654</v>
      </c>
      <c r="F536" s="121">
        <v>6.3705567299623053E-2</v>
      </c>
      <c r="G536" s="121">
        <v>3.7110039203663917E-3</v>
      </c>
      <c r="H536" s="121">
        <v>6.7416571219989452E-2</v>
      </c>
    </row>
    <row r="537" spans="2:8" s="107" customFormat="1" ht="15.75" customHeight="1">
      <c r="B537" s="129" t="s">
        <v>3130</v>
      </c>
      <c r="C537" s="112">
        <v>1047</v>
      </c>
      <c r="D537" s="112">
        <v>35</v>
      </c>
      <c r="E537" s="112">
        <v>1082</v>
      </c>
      <c r="F537" s="121">
        <v>0.10792836401732256</v>
      </c>
      <c r="G537" s="121">
        <v>3.6079204781339917E-3</v>
      </c>
      <c r="H537" s="121">
        <v>0.11153628449545655</v>
      </c>
    </row>
    <row r="538" spans="2:8" s="107" customFormat="1" ht="15.75" customHeight="1">
      <c r="B538" s="129" t="s">
        <v>3129</v>
      </c>
      <c r="C538" s="112">
        <v>2464</v>
      </c>
      <c r="D538" s="112">
        <v>88</v>
      </c>
      <c r="E538" s="112">
        <v>2552</v>
      </c>
      <c r="F538" s="121">
        <v>0.25399760166063301</v>
      </c>
      <c r="G538" s="121">
        <v>9.0713429164511802E-3</v>
      </c>
      <c r="H538" s="121">
        <v>0.26306894457708418</v>
      </c>
    </row>
    <row r="539" spans="2:8" s="107" customFormat="1" ht="15.75" customHeight="1">
      <c r="B539" s="129" t="s">
        <v>3128</v>
      </c>
      <c r="C539" s="112">
        <v>1251</v>
      </c>
      <c r="D539" s="112">
        <v>62</v>
      </c>
      <c r="E539" s="112">
        <v>1313</v>
      </c>
      <c r="F539" s="121">
        <v>0.12895738623273212</v>
      </c>
      <c r="G539" s="121">
        <v>6.391173418408785E-3</v>
      </c>
      <c r="H539" s="121">
        <v>0.1353485596511409</v>
      </c>
    </row>
    <row r="540" spans="2:8" s="107" customFormat="1" ht="15.75" customHeight="1">
      <c r="B540" s="129" t="s">
        <v>3127</v>
      </c>
      <c r="C540" s="112">
        <v>1319</v>
      </c>
      <c r="D540" s="112">
        <v>69</v>
      </c>
      <c r="E540" s="112">
        <v>1388</v>
      </c>
      <c r="F540" s="121">
        <v>0.13596706030453529</v>
      </c>
      <c r="G540" s="121">
        <v>7.112757514035584E-3</v>
      </c>
      <c r="H540" s="121">
        <v>0.14307981781857088</v>
      </c>
    </row>
    <row r="541" spans="2:8" s="107" customFormat="1" ht="15.75" customHeight="1">
      <c r="B541" s="129" t="s">
        <v>3126</v>
      </c>
      <c r="C541" s="112">
        <v>1836</v>
      </c>
      <c r="D541" s="112">
        <v>88</v>
      </c>
      <c r="E541" s="112">
        <v>1924</v>
      </c>
      <c r="F541" s="121">
        <v>0.18926119993868598</v>
      </c>
      <c r="G541" s="121">
        <v>9.0713429164511802E-3</v>
      </c>
      <c r="H541" s="121">
        <v>0.19833254285513716</v>
      </c>
    </row>
    <row r="542" spans="2:8" s="107" customFormat="1" ht="15.75" customHeight="1">
      <c r="B542" s="129" t="s">
        <v>3125</v>
      </c>
      <c r="C542" s="112">
        <v>570</v>
      </c>
      <c r="D542" s="112">
        <v>29</v>
      </c>
      <c r="E542" s="112">
        <v>599</v>
      </c>
      <c r="F542" s="121">
        <v>5.8757562072467864E-2</v>
      </c>
      <c r="G542" s="121">
        <v>2.9894198247395931E-3</v>
      </c>
      <c r="H542" s="121">
        <v>6.174698189720746E-2</v>
      </c>
    </row>
    <row r="543" spans="2:8" s="107" customFormat="1" ht="15.75" customHeight="1">
      <c r="B543" s="129" t="s">
        <v>3124</v>
      </c>
      <c r="C543" s="112">
        <v>1312</v>
      </c>
      <c r="D543" s="112">
        <v>44</v>
      </c>
      <c r="E543" s="112">
        <v>1356</v>
      </c>
      <c r="F543" s="121">
        <v>0.1352454762089085</v>
      </c>
      <c r="G543" s="121">
        <v>4.5356714582255901E-3</v>
      </c>
      <c r="H543" s="121">
        <v>0.13978114766713409</v>
      </c>
    </row>
    <row r="544" spans="2:8" s="107" customFormat="1" ht="15.75" customHeight="1">
      <c r="B544" s="129" t="s">
        <v>3123</v>
      </c>
      <c r="C544" s="112">
        <v>3340</v>
      </c>
      <c r="D544" s="112">
        <v>113</v>
      </c>
      <c r="E544" s="112">
        <v>3453</v>
      </c>
      <c r="F544" s="121">
        <v>0.34429869705621524</v>
      </c>
      <c r="G544" s="121">
        <v>1.1648428972261173E-2</v>
      </c>
      <c r="H544" s="121">
        <v>0.35594712602847639</v>
      </c>
    </row>
    <row r="545" spans="2:8" s="107" customFormat="1" ht="15.75" customHeight="1">
      <c r="B545" s="129" t="s">
        <v>3122</v>
      </c>
      <c r="C545" s="112">
        <v>2742</v>
      </c>
      <c r="D545" s="112">
        <v>74</v>
      </c>
      <c r="E545" s="112">
        <v>2816</v>
      </c>
      <c r="F545" s="121">
        <v>0.28265479860124015</v>
      </c>
      <c r="G545" s="121">
        <v>7.6281747251975823E-3</v>
      </c>
      <c r="H545" s="121">
        <v>0.29028297332643777</v>
      </c>
    </row>
    <row r="546" spans="2:8" s="107" customFormat="1" ht="15.75" customHeight="1">
      <c r="B546" s="129" t="s">
        <v>3121</v>
      </c>
      <c r="C546" s="112">
        <v>530</v>
      </c>
      <c r="D546" s="112">
        <v>18</v>
      </c>
      <c r="E546" s="112">
        <v>548</v>
      </c>
      <c r="F546" s="121">
        <v>5.4634224383171878E-2</v>
      </c>
      <c r="G546" s="121">
        <v>1.8555019601831958E-3</v>
      </c>
      <c r="H546" s="121">
        <v>5.6489726343355071E-2</v>
      </c>
    </row>
    <row r="547" spans="2:8" s="107" customFormat="1" ht="15.75" customHeight="1">
      <c r="B547" s="129" t="s">
        <v>3120</v>
      </c>
      <c r="C547" s="112">
        <v>2282</v>
      </c>
      <c r="D547" s="112">
        <v>72</v>
      </c>
      <c r="E547" s="112">
        <v>2354</v>
      </c>
      <c r="F547" s="121">
        <v>0.23523641517433627</v>
      </c>
      <c r="G547" s="121">
        <v>7.4220078407327833E-3</v>
      </c>
      <c r="H547" s="121">
        <v>0.24265842301506904</v>
      </c>
    </row>
    <row r="548" spans="2:8" s="107" customFormat="1" ht="15.75" customHeight="1">
      <c r="B548" s="129" t="s">
        <v>3119</v>
      </c>
      <c r="C548" s="112">
        <v>812</v>
      </c>
      <c r="D548" s="112">
        <v>38</v>
      </c>
      <c r="E548" s="112">
        <v>850</v>
      </c>
      <c r="F548" s="121">
        <v>8.3703755092708609E-2</v>
      </c>
      <c r="G548" s="121">
        <v>3.9171708048311915E-3</v>
      </c>
      <c r="H548" s="121">
        <v>8.7620925897539795E-2</v>
      </c>
    </row>
    <row r="549" spans="2:8" s="107" customFormat="1" ht="15.75" customHeight="1">
      <c r="B549" s="129" t="s">
        <v>3118</v>
      </c>
      <c r="C549" s="112">
        <v>1736</v>
      </c>
      <c r="D549" s="112">
        <v>52</v>
      </c>
      <c r="E549" s="112">
        <v>1788</v>
      </c>
      <c r="F549" s="121">
        <v>0.178952855715446</v>
      </c>
      <c r="G549" s="121">
        <v>5.3603389960847877E-3</v>
      </c>
      <c r="H549" s="121">
        <v>0.18431319471153079</v>
      </c>
    </row>
    <row r="550" spans="2:8" s="107" customFormat="1" ht="15.75" customHeight="1">
      <c r="B550" s="129" t="s">
        <v>3117</v>
      </c>
      <c r="C550" s="112">
        <v>99</v>
      </c>
      <c r="D550" s="112">
        <v>9</v>
      </c>
      <c r="E550" s="112">
        <v>108</v>
      </c>
      <c r="F550" s="121">
        <v>1.0205260781007577E-2</v>
      </c>
      <c r="G550" s="121">
        <v>9.2775098009159791E-4</v>
      </c>
      <c r="H550" s="121">
        <v>1.1133011761099175E-2</v>
      </c>
    </row>
    <row r="551" spans="2:8" s="107" customFormat="1" ht="15.75" customHeight="1">
      <c r="B551" s="129" t="s">
        <v>3116</v>
      </c>
      <c r="C551" s="112">
        <v>10018</v>
      </c>
      <c r="D551" s="112">
        <v>269</v>
      </c>
      <c r="E551" s="112">
        <v>10287</v>
      </c>
      <c r="F551" s="121">
        <v>1.0326899242841809</v>
      </c>
      <c r="G551" s="121">
        <v>2.7729445960515537E-2</v>
      </c>
      <c r="H551" s="121">
        <v>1.0604193702446965</v>
      </c>
    </row>
    <row r="552" spans="2:8" s="107" customFormat="1" ht="15.75" customHeight="1">
      <c r="B552" s="129" t="s">
        <v>3115</v>
      </c>
      <c r="C552" s="112">
        <v>880</v>
      </c>
      <c r="D552" s="112">
        <v>16</v>
      </c>
      <c r="E552" s="112">
        <v>896</v>
      </c>
      <c r="F552" s="121">
        <v>9.0713429164511791E-2</v>
      </c>
      <c r="G552" s="121">
        <v>1.6493350757183962E-3</v>
      </c>
      <c r="H552" s="121">
        <v>9.2362764240230183E-2</v>
      </c>
    </row>
    <row r="553" spans="2:8" s="107" customFormat="1" ht="15.75" customHeight="1">
      <c r="B553" s="129" t="s">
        <v>3114</v>
      </c>
      <c r="C553" s="112">
        <v>589</v>
      </c>
      <c r="D553" s="112">
        <v>35</v>
      </c>
      <c r="E553" s="112">
        <v>624</v>
      </c>
      <c r="F553" s="121">
        <v>6.0716147474883464E-2</v>
      </c>
      <c r="G553" s="121">
        <v>3.6079204781339917E-3</v>
      </c>
      <c r="H553" s="121">
        <v>6.4324067953017455E-2</v>
      </c>
    </row>
    <row r="554" spans="2:8" s="107" customFormat="1" ht="15.75" customHeight="1">
      <c r="B554" s="129" t="s">
        <v>3113</v>
      </c>
      <c r="C554" s="112">
        <v>210</v>
      </c>
      <c r="D554" s="112">
        <v>17</v>
      </c>
      <c r="E554" s="112">
        <v>227</v>
      </c>
      <c r="F554" s="121">
        <v>2.1647522868803951E-2</v>
      </c>
      <c r="G554" s="121">
        <v>1.7524185179507959E-3</v>
      </c>
      <c r="H554" s="121">
        <v>2.3399941386754747E-2</v>
      </c>
    </row>
    <row r="555" spans="2:8" s="107" customFormat="1" ht="17.25" customHeight="1">
      <c r="B555" s="111" t="s">
        <v>839</v>
      </c>
      <c r="C555" s="108">
        <v>1209929</v>
      </c>
      <c r="D555" s="108">
        <v>52462</v>
      </c>
      <c r="E555" s="108">
        <v>1262391</v>
      </c>
      <c r="F555" s="121">
        <v>124.72364617680522</v>
      </c>
      <c r="G555" s="121">
        <v>5.4079635463961564</v>
      </c>
      <c r="H555" s="121">
        <v>130.13160972320136</v>
      </c>
    </row>
  </sheetData>
  <mergeCells count="6">
    <mergeCell ref="B2:C3"/>
    <mergeCell ref="F2:H2"/>
    <mergeCell ref="B5:D5"/>
    <mergeCell ref="B14:B15"/>
    <mergeCell ref="C14:E14"/>
    <mergeCell ref="F14:H14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31"/>
  <sheetViews>
    <sheetView workbookViewId="0"/>
  </sheetViews>
  <sheetFormatPr defaultColWidth="8.85546875" defaultRowHeight="12.75"/>
  <cols>
    <col min="1" max="1" width="1.7109375" style="12" customWidth="1"/>
    <col min="2" max="2" width="41.85546875" style="12" bestFit="1" customWidth="1"/>
    <col min="3" max="8" width="15.7109375" style="12" customWidth="1"/>
    <col min="9" max="16384" width="8.85546875" style="12"/>
  </cols>
  <sheetData>
    <row r="1" spans="2:8" s="1" customFormat="1" ht="11.25" customHeight="1" thickBot="1"/>
    <row r="2" spans="2:8" s="1" customFormat="1" ht="15.75" customHeight="1">
      <c r="C2" s="162" t="s">
        <v>0</v>
      </c>
      <c r="F2" s="2" t="s">
        <v>814</v>
      </c>
    </row>
    <row r="3" spans="2:8" s="1" customFormat="1" ht="3" customHeight="1" thickBot="1">
      <c r="C3" s="163"/>
    </row>
    <row r="4" spans="2:8" s="1" customFormat="1" ht="35.25" customHeight="1"/>
    <row r="5" spans="2:8" s="1" customFormat="1" ht="9" customHeight="1">
      <c r="C5" s="161" t="s">
        <v>815</v>
      </c>
    </row>
    <row r="6" spans="2:8" s="1" customFormat="1" ht="9" customHeight="1" thickBot="1">
      <c r="B6" s="220" t="s">
        <v>213</v>
      </c>
      <c r="C6" s="140"/>
    </row>
    <row r="7" spans="2:8" s="1" customFormat="1" ht="6" customHeight="1">
      <c r="B7" s="220"/>
    </row>
    <row r="8" spans="2:8" s="1" customFormat="1" ht="5.25" customHeight="1"/>
    <row r="9" spans="2:8" s="1" customFormat="1" ht="15" customHeight="1">
      <c r="B9" s="2" t="s">
        <v>3</v>
      </c>
    </row>
    <row r="10" spans="2:8" s="1" customFormat="1" ht="22.5" customHeight="1"/>
    <row r="11" spans="2:8" s="1" customFormat="1" ht="18" customHeight="1">
      <c r="B11" s="218" t="s">
        <v>816</v>
      </c>
      <c r="C11" s="219" t="s">
        <v>5</v>
      </c>
      <c r="D11" s="219"/>
      <c r="E11" s="219"/>
      <c r="F11" s="219" t="s">
        <v>6</v>
      </c>
      <c r="G11" s="219"/>
      <c r="H11" s="219"/>
    </row>
    <row r="12" spans="2:8" s="1" customFormat="1" ht="16.5" customHeight="1">
      <c r="B12" s="218"/>
      <c r="C12" s="3">
        <v>2012</v>
      </c>
      <c r="D12" s="3">
        <v>2013</v>
      </c>
      <c r="E12" s="4" t="s">
        <v>7</v>
      </c>
      <c r="F12" s="5">
        <v>2012</v>
      </c>
      <c r="G12" s="5">
        <v>2013</v>
      </c>
      <c r="H12" s="4" t="s">
        <v>7</v>
      </c>
    </row>
    <row r="13" spans="2:8" s="1" customFormat="1" ht="15.75" customHeight="1">
      <c r="B13" s="6" t="s">
        <v>817</v>
      </c>
      <c r="C13" s="7">
        <v>130391</v>
      </c>
      <c r="D13" s="7">
        <v>129482</v>
      </c>
      <c r="E13" s="8">
        <v>-6.9713400464756006E-3</v>
      </c>
      <c r="F13" s="7">
        <v>36542</v>
      </c>
      <c r="G13" s="7">
        <v>30513</v>
      </c>
      <c r="H13" s="8">
        <v>-0.16498823271851568</v>
      </c>
    </row>
    <row r="14" spans="2:8" s="1" customFormat="1" ht="15.75" customHeight="1">
      <c r="B14" s="6" t="s">
        <v>818</v>
      </c>
      <c r="C14" s="7">
        <v>159780</v>
      </c>
      <c r="D14" s="7">
        <v>157881</v>
      </c>
      <c r="E14" s="8">
        <v>-1.1885092001502066E-2</v>
      </c>
      <c r="F14" s="7">
        <v>25017</v>
      </c>
      <c r="G14" s="7">
        <v>21397</v>
      </c>
      <c r="H14" s="8">
        <v>-0.14470160291002118</v>
      </c>
    </row>
    <row r="15" spans="2:8" s="1" customFormat="1" ht="15.75" customHeight="1">
      <c r="B15" s="6" t="s">
        <v>819</v>
      </c>
      <c r="C15" s="7">
        <v>69332</v>
      </c>
      <c r="D15" s="7">
        <v>68635</v>
      </c>
      <c r="E15" s="8">
        <v>-1.0053077943806612E-2</v>
      </c>
      <c r="F15" s="7">
        <v>22984</v>
      </c>
      <c r="G15" s="7">
        <v>16950</v>
      </c>
      <c r="H15" s="8">
        <v>-0.26253045596936997</v>
      </c>
    </row>
    <row r="16" spans="2:8" s="1" customFormat="1" ht="15.75" customHeight="1">
      <c r="B16" s="6" t="s">
        <v>820</v>
      </c>
      <c r="C16" s="7">
        <v>48552</v>
      </c>
      <c r="D16" s="7">
        <v>47741</v>
      </c>
      <c r="E16" s="8">
        <v>-1.6703740319657275E-2</v>
      </c>
      <c r="F16" s="7">
        <v>11827</v>
      </c>
      <c r="G16" s="7">
        <v>10682</v>
      </c>
      <c r="H16" s="8">
        <v>-9.6812378456075085E-2</v>
      </c>
    </row>
    <row r="17" spans="2:8" s="1" customFormat="1" ht="15.75" customHeight="1">
      <c r="B17" s="6" t="s">
        <v>821</v>
      </c>
      <c r="C17" s="7">
        <v>41354</v>
      </c>
      <c r="D17" s="7">
        <v>41166</v>
      </c>
      <c r="E17" s="8">
        <v>-4.5461140397543166E-3</v>
      </c>
      <c r="F17" s="7">
        <v>9182</v>
      </c>
      <c r="G17" s="7">
        <v>7705</v>
      </c>
      <c r="H17" s="8">
        <v>-0.16085820082770638</v>
      </c>
    </row>
    <row r="18" spans="2:8" s="1" customFormat="1" ht="15.75" customHeight="1">
      <c r="B18" s="6" t="s">
        <v>822</v>
      </c>
      <c r="C18" s="7">
        <v>29141</v>
      </c>
      <c r="D18" s="7">
        <v>29072</v>
      </c>
      <c r="E18" s="8">
        <v>-2.3677979479084454E-3</v>
      </c>
      <c r="F18" s="7">
        <v>5521</v>
      </c>
      <c r="G18" s="7">
        <v>4414</v>
      </c>
      <c r="H18" s="8">
        <v>-0.20050715450099621</v>
      </c>
    </row>
    <row r="19" spans="2:8" s="1" customFormat="1" ht="15.75" customHeight="1">
      <c r="B19" s="6" t="s">
        <v>823</v>
      </c>
      <c r="C19" s="7">
        <v>45472</v>
      </c>
      <c r="D19" s="7">
        <v>45123</v>
      </c>
      <c r="E19" s="8">
        <v>-7.6750527797325831E-3</v>
      </c>
      <c r="F19" s="7">
        <v>10262</v>
      </c>
      <c r="G19" s="7">
        <v>9929</v>
      </c>
      <c r="H19" s="8">
        <v>-3.2449814850906256E-2</v>
      </c>
    </row>
    <row r="20" spans="2:8" s="1" customFormat="1" ht="15.75" customHeight="1">
      <c r="B20" s="6" t="s">
        <v>824</v>
      </c>
      <c r="C20" s="7">
        <v>200135</v>
      </c>
      <c r="D20" s="7">
        <v>195020</v>
      </c>
      <c r="E20" s="8">
        <v>-2.5557748519749169E-2</v>
      </c>
      <c r="F20" s="7">
        <v>69645</v>
      </c>
      <c r="G20" s="7">
        <v>62896</v>
      </c>
      <c r="H20" s="8">
        <v>-9.6905736233756909E-2</v>
      </c>
    </row>
    <row r="21" spans="2:8" s="1" customFormat="1" ht="15.75" customHeight="1">
      <c r="B21" s="6" t="s">
        <v>825</v>
      </c>
      <c r="C21" s="7">
        <v>111261</v>
      </c>
      <c r="D21" s="7">
        <v>107758</v>
      </c>
      <c r="E21" s="8">
        <v>-3.14845273725744E-2</v>
      </c>
      <c r="F21" s="7">
        <v>32272</v>
      </c>
      <c r="G21" s="7">
        <v>29651</v>
      </c>
      <c r="H21" s="8">
        <v>-8.121591472483887E-2</v>
      </c>
    </row>
    <row r="22" spans="2:8" s="1" customFormat="1" ht="15.75" customHeight="1">
      <c r="B22" s="6" t="s">
        <v>826</v>
      </c>
      <c r="C22" s="7">
        <v>75456</v>
      </c>
      <c r="D22" s="7">
        <v>73766</v>
      </c>
      <c r="E22" s="8">
        <v>-2.2397158608990671E-2</v>
      </c>
      <c r="F22" s="7">
        <v>19167</v>
      </c>
      <c r="G22" s="7">
        <v>17262</v>
      </c>
      <c r="H22" s="8">
        <v>-9.9389575833463764E-2</v>
      </c>
    </row>
    <row r="23" spans="2:8" s="1" customFormat="1" ht="15.75" customHeight="1">
      <c r="B23" s="6" t="s">
        <v>827</v>
      </c>
      <c r="C23" s="7">
        <v>98273</v>
      </c>
      <c r="D23" s="7">
        <v>97052</v>
      </c>
      <c r="E23" s="8">
        <v>-1.2424572364739043E-2</v>
      </c>
      <c r="F23" s="7">
        <v>34630</v>
      </c>
      <c r="G23" s="7">
        <v>25224</v>
      </c>
      <c r="H23" s="8">
        <v>-0.27161420733468089</v>
      </c>
    </row>
    <row r="24" spans="2:8" s="1" customFormat="1" ht="15.75" customHeight="1">
      <c r="B24" s="6" t="s">
        <v>828</v>
      </c>
      <c r="C24" s="7">
        <v>78625</v>
      </c>
      <c r="D24" s="7">
        <v>76609</v>
      </c>
      <c r="E24" s="8">
        <v>-2.5640699523052465E-2</v>
      </c>
      <c r="F24" s="7">
        <v>18677</v>
      </c>
      <c r="G24" s="7">
        <v>15267</v>
      </c>
      <c r="H24" s="8">
        <v>-0.18257750174010814</v>
      </c>
    </row>
    <row r="25" spans="2:8" s="1" customFormat="1" ht="15.75" customHeight="1">
      <c r="B25" s="6" t="s">
        <v>829</v>
      </c>
      <c r="C25" s="7">
        <v>24363</v>
      </c>
      <c r="D25" s="7">
        <v>23165</v>
      </c>
      <c r="E25" s="8">
        <v>-4.9172926158519065E-2</v>
      </c>
      <c r="F25" s="7">
        <v>2875</v>
      </c>
      <c r="G25" s="7">
        <v>2539</v>
      </c>
      <c r="H25" s="8">
        <v>-0.11686956521739131</v>
      </c>
    </row>
    <row r="26" spans="2:8" s="1" customFormat="1" ht="15.75" customHeight="1">
      <c r="B26" s="6" t="s">
        <v>830</v>
      </c>
      <c r="C26" s="7">
        <v>105080</v>
      </c>
      <c r="D26" s="7">
        <v>103433</v>
      </c>
      <c r="E26" s="8">
        <v>-1.5673772363913208E-2</v>
      </c>
      <c r="F26" s="7">
        <v>30040</v>
      </c>
      <c r="G26" s="7">
        <v>24559</v>
      </c>
      <c r="H26" s="8">
        <v>-0.18245672436750998</v>
      </c>
    </row>
    <row r="27" spans="2:8" s="1" customFormat="1" ht="15.75" customHeight="1">
      <c r="B27" s="6" t="s">
        <v>831</v>
      </c>
      <c r="C27" s="7">
        <v>14362</v>
      </c>
      <c r="D27" s="7">
        <v>14026</v>
      </c>
      <c r="E27" s="8">
        <v>-2.3395070324467346E-2</v>
      </c>
      <c r="F27" s="7">
        <v>1660</v>
      </c>
      <c r="G27" s="7">
        <v>1583</v>
      </c>
      <c r="H27" s="8">
        <v>-4.6385542168674701E-2</v>
      </c>
    </row>
    <row r="28" spans="2:8" s="1" customFormat="1" ht="15.75" customHeight="1">
      <c r="B28" s="6" t="s">
        <v>832</v>
      </c>
      <c r="C28" s="7">
        <v>121954</v>
      </c>
      <c r="D28" s="7">
        <v>123328</v>
      </c>
      <c r="E28" s="8">
        <v>1.1266543122816801E-2</v>
      </c>
      <c r="F28" s="7">
        <v>30379</v>
      </c>
      <c r="G28" s="7">
        <v>26971</v>
      </c>
      <c r="H28" s="8">
        <v>-0.11218275782612989</v>
      </c>
    </row>
    <row r="29" spans="2:8" s="1" customFormat="1" ht="15.75" customHeight="1">
      <c r="B29" s="6" t="s">
        <v>833</v>
      </c>
      <c r="C29" s="7">
        <v>11396</v>
      </c>
      <c r="D29" s="7">
        <v>10936</v>
      </c>
      <c r="E29" s="8">
        <v>-4.0365040365040364E-2</v>
      </c>
      <c r="F29" s="7">
        <v>4725</v>
      </c>
      <c r="G29" s="7">
        <v>4526</v>
      </c>
      <c r="H29" s="8">
        <v>-4.2116402116402114E-2</v>
      </c>
    </row>
    <row r="30" spans="2:8" s="1" customFormat="1" ht="15.75" customHeight="1">
      <c r="B30" s="6" t="s">
        <v>834</v>
      </c>
      <c r="C30" s="7">
        <v>14</v>
      </c>
      <c r="D30" s="7">
        <v>7</v>
      </c>
      <c r="E30" s="8">
        <v>-0.5</v>
      </c>
      <c r="F30" s="7"/>
      <c r="G30" s="7"/>
      <c r="H30" s="8"/>
    </row>
    <row r="31" spans="2:8" s="1" customFormat="1" ht="17.25" customHeight="1">
      <c r="B31" s="9" t="s">
        <v>210</v>
      </c>
      <c r="C31" s="10">
        <v>1364941</v>
      </c>
      <c r="D31" s="10">
        <v>1344200</v>
      </c>
      <c r="E31" s="11">
        <v>-1.5195528597939397E-2</v>
      </c>
      <c r="F31" s="10">
        <v>365405</v>
      </c>
      <c r="G31" s="10">
        <v>312068</v>
      </c>
      <c r="H31" s="11">
        <v>-0.14596680395725292</v>
      </c>
    </row>
  </sheetData>
  <mergeCells count="4">
    <mergeCell ref="F11:H11"/>
    <mergeCell ref="B6:B7"/>
    <mergeCell ref="B11:B12"/>
    <mergeCell ref="C11:E11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67"/>
  <sheetViews>
    <sheetView topLeftCell="A31" workbookViewId="0"/>
  </sheetViews>
  <sheetFormatPr defaultColWidth="8.85546875" defaultRowHeight="12.75"/>
  <cols>
    <col min="1" max="1" width="0.85546875" style="12" customWidth="1"/>
    <col min="2" max="2" width="35.7109375" style="12" customWidth="1"/>
    <col min="3" max="3" width="8" style="12" customWidth="1"/>
    <col min="4" max="22" width="8.5703125" style="12" customWidth="1"/>
    <col min="23" max="16384" width="8.85546875" style="12"/>
  </cols>
  <sheetData>
    <row r="1" spans="2:22" s="1" customFormat="1" ht="11.25" customHeight="1" thickBot="1"/>
    <row r="2" spans="2:22" s="1" customFormat="1" ht="15.75" customHeight="1" thickBot="1">
      <c r="G2" s="216" t="s">
        <v>0</v>
      </c>
      <c r="H2" s="216"/>
      <c r="I2" s="216"/>
      <c r="J2" s="216"/>
      <c r="K2" s="216"/>
      <c r="O2" s="220" t="s">
        <v>835</v>
      </c>
      <c r="P2" s="220"/>
      <c r="Q2" s="220"/>
      <c r="R2" s="220"/>
      <c r="S2" s="220"/>
    </row>
    <row r="3" spans="2:22" s="1" customFormat="1" ht="3" customHeight="1" thickBot="1">
      <c r="G3" s="216"/>
      <c r="H3" s="216"/>
      <c r="I3" s="216"/>
      <c r="J3" s="216"/>
      <c r="K3" s="216"/>
    </row>
    <row r="4" spans="2:22" s="1" customFormat="1" ht="19.5" customHeight="1"/>
    <row r="5" spans="2:22" s="1" customFormat="1" ht="15.75" customHeight="1" thickBot="1">
      <c r="B5" s="220" t="s">
        <v>213</v>
      </c>
      <c r="F5" s="221" t="s">
        <v>836</v>
      </c>
      <c r="G5" s="221"/>
      <c r="H5" s="221"/>
      <c r="I5" s="221"/>
      <c r="J5" s="221"/>
      <c r="K5" s="221"/>
      <c r="L5" s="221"/>
    </row>
    <row r="6" spans="2:22" s="1" customFormat="1" ht="2.25" customHeight="1" thickBot="1">
      <c r="B6" s="220"/>
      <c r="F6" s="221"/>
      <c r="G6" s="221"/>
      <c r="H6" s="221"/>
      <c r="I6" s="221"/>
      <c r="J6" s="221"/>
      <c r="K6" s="221"/>
      <c r="L6" s="221"/>
    </row>
    <row r="7" spans="2:22" s="1" customFormat="1" ht="12.75" customHeight="1"/>
    <row r="8" spans="2:22" s="1" customFormat="1" ht="9" customHeight="1"/>
    <row r="9" spans="2:22" s="1" customFormat="1" ht="15.75" customHeight="1">
      <c r="B9" s="222" t="s">
        <v>816</v>
      </c>
      <c r="C9" s="223"/>
      <c r="D9" s="219" t="s">
        <v>837</v>
      </c>
      <c r="E9" s="219"/>
      <c r="F9" s="219"/>
      <c r="G9" s="219"/>
      <c r="H9" s="219"/>
      <c r="I9" s="219"/>
      <c r="J9" s="219"/>
      <c r="K9" s="219"/>
      <c r="L9" s="219"/>
      <c r="M9" s="219" t="s">
        <v>838</v>
      </c>
      <c r="N9" s="219"/>
      <c r="O9" s="219"/>
      <c r="P9" s="219"/>
      <c r="Q9" s="219"/>
      <c r="R9" s="219"/>
      <c r="S9" s="219"/>
      <c r="T9" s="219"/>
      <c r="U9" s="219"/>
      <c r="V9" s="225" t="s">
        <v>839</v>
      </c>
    </row>
    <row r="10" spans="2:22" s="1" customFormat="1" ht="15.75" customHeight="1">
      <c r="B10" s="222"/>
      <c r="C10" s="223"/>
      <c r="D10" s="4" t="s">
        <v>840</v>
      </c>
      <c r="E10" s="4" t="s">
        <v>841</v>
      </c>
      <c r="F10" s="4" t="s">
        <v>842</v>
      </c>
      <c r="G10" s="4" t="s">
        <v>843</v>
      </c>
      <c r="H10" s="4" t="s">
        <v>844</v>
      </c>
      <c r="I10" s="4" t="s">
        <v>845</v>
      </c>
      <c r="J10" s="4" t="s">
        <v>846</v>
      </c>
      <c r="K10" s="4" t="s">
        <v>847</v>
      </c>
      <c r="L10" s="4" t="s">
        <v>848</v>
      </c>
      <c r="M10" s="4" t="s">
        <v>840</v>
      </c>
      <c r="N10" s="4" t="s">
        <v>841</v>
      </c>
      <c r="O10" s="4" t="s">
        <v>842</v>
      </c>
      <c r="P10" s="4" t="s">
        <v>843</v>
      </c>
      <c r="Q10" s="4" t="s">
        <v>844</v>
      </c>
      <c r="R10" s="4" t="s">
        <v>845</v>
      </c>
      <c r="S10" s="4" t="s">
        <v>846</v>
      </c>
      <c r="T10" s="4" t="s">
        <v>847</v>
      </c>
      <c r="U10" s="4" t="s">
        <v>848</v>
      </c>
      <c r="V10" s="225"/>
    </row>
    <row r="11" spans="2:22" s="1" customFormat="1" ht="13.5" customHeight="1">
      <c r="B11" s="224" t="s">
        <v>817</v>
      </c>
      <c r="C11" s="6" t="s">
        <v>849</v>
      </c>
      <c r="D11" s="7">
        <v>151</v>
      </c>
      <c r="E11" s="7">
        <v>399</v>
      </c>
      <c r="F11" s="7">
        <v>883</v>
      </c>
      <c r="G11" s="7">
        <v>252</v>
      </c>
      <c r="H11" s="7">
        <v>589</v>
      </c>
      <c r="I11" s="7">
        <v>2279</v>
      </c>
      <c r="J11" s="7">
        <v>3657</v>
      </c>
      <c r="K11" s="7">
        <v>2225</v>
      </c>
      <c r="L11" s="7">
        <v>1323</v>
      </c>
      <c r="M11" s="7">
        <v>109</v>
      </c>
      <c r="N11" s="7">
        <v>251</v>
      </c>
      <c r="O11" s="7">
        <v>669</v>
      </c>
      <c r="P11" s="7">
        <v>200</v>
      </c>
      <c r="Q11" s="7">
        <v>437</v>
      </c>
      <c r="R11" s="7">
        <v>2605</v>
      </c>
      <c r="S11" s="7">
        <v>2654</v>
      </c>
      <c r="T11" s="7">
        <v>1201</v>
      </c>
      <c r="U11" s="7">
        <v>907</v>
      </c>
      <c r="V11" s="10">
        <v>20791</v>
      </c>
    </row>
    <row r="12" spans="2:22" s="1" customFormat="1" ht="13.5" customHeight="1">
      <c r="B12" s="224"/>
      <c r="C12" s="6" t="s">
        <v>850</v>
      </c>
      <c r="D12" s="7">
        <v>6181</v>
      </c>
      <c r="E12" s="7">
        <v>951</v>
      </c>
      <c r="F12" s="7">
        <v>1183</v>
      </c>
      <c r="G12" s="7">
        <v>466</v>
      </c>
      <c r="H12" s="7">
        <v>1266</v>
      </c>
      <c r="I12" s="7">
        <v>5171</v>
      </c>
      <c r="J12" s="7">
        <v>11949</v>
      </c>
      <c r="K12" s="7">
        <v>11021</v>
      </c>
      <c r="L12" s="7">
        <v>12742</v>
      </c>
      <c r="M12" s="7">
        <v>5343</v>
      </c>
      <c r="N12" s="7">
        <v>695</v>
      </c>
      <c r="O12" s="7">
        <v>896</v>
      </c>
      <c r="P12" s="7">
        <v>439</v>
      </c>
      <c r="Q12" s="7">
        <v>2150</v>
      </c>
      <c r="R12" s="7">
        <v>14823</v>
      </c>
      <c r="S12" s="7">
        <v>9573</v>
      </c>
      <c r="T12" s="7">
        <v>8033</v>
      </c>
      <c r="U12" s="7">
        <v>15809</v>
      </c>
      <c r="V12" s="10">
        <v>108691</v>
      </c>
    </row>
    <row r="13" spans="2:22" s="1" customFormat="1" ht="13.5" customHeight="1">
      <c r="B13" s="224"/>
      <c r="C13" s="6" t="s">
        <v>851</v>
      </c>
      <c r="D13" s="7">
        <v>51</v>
      </c>
      <c r="E13" s="7">
        <v>653</v>
      </c>
      <c r="F13" s="7">
        <v>1074</v>
      </c>
      <c r="G13" s="7">
        <v>223</v>
      </c>
      <c r="H13" s="7">
        <v>583</v>
      </c>
      <c r="I13" s="7">
        <v>2032</v>
      </c>
      <c r="J13" s="7">
        <v>4342</v>
      </c>
      <c r="K13" s="7">
        <v>2717</v>
      </c>
      <c r="L13" s="7">
        <v>1670</v>
      </c>
      <c r="M13" s="7">
        <v>56</v>
      </c>
      <c r="N13" s="7">
        <v>440</v>
      </c>
      <c r="O13" s="7">
        <v>1110</v>
      </c>
      <c r="P13" s="7">
        <v>570</v>
      </c>
      <c r="Q13" s="7">
        <v>1287</v>
      </c>
      <c r="R13" s="7">
        <v>6598</v>
      </c>
      <c r="S13" s="7">
        <v>4147</v>
      </c>
      <c r="T13" s="7">
        <v>1790</v>
      </c>
      <c r="U13" s="7">
        <v>1170</v>
      </c>
      <c r="V13" s="10">
        <v>30513</v>
      </c>
    </row>
    <row r="14" spans="2:22" s="1" customFormat="1" ht="13.5" customHeight="1">
      <c r="B14" s="224" t="s">
        <v>818</v>
      </c>
      <c r="C14" s="6" t="s">
        <v>849</v>
      </c>
      <c r="D14" s="7">
        <v>144</v>
      </c>
      <c r="E14" s="7">
        <v>382</v>
      </c>
      <c r="F14" s="7">
        <v>767</v>
      </c>
      <c r="G14" s="7">
        <v>263</v>
      </c>
      <c r="H14" s="7">
        <v>654</v>
      </c>
      <c r="I14" s="7">
        <v>2222</v>
      </c>
      <c r="J14" s="7">
        <v>3693</v>
      </c>
      <c r="K14" s="7">
        <v>2220</v>
      </c>
      <c r="L14" s="7">
        <v>1535</v>
      </c>
      <c r="M14" s="7">
        <v>78</v>
      </c>
      <c r="N14" s="7">
        <v>300</v>
      </c>
      <c r="O14" s="7">
        <v>506</v>
      </c>
      <c r="P14" s="7">
        <v>152</v>
      </c>
      <c r="Q14" s="7">
        <v>495</v>
      </c>
      <c r="R14" s="7">
        <v>3106</v>
      </c>
      <c r="S14" s="7">
        <v>2686</v>
      </c>
      <c r="T14" s="7">
        <v>1317</v>
      </c>
      <c r="U14" s="7">
        <v>991</v>
      </c>
      <c r="V14" s="10">
        <v>21511</v>
      </c>
    </row>
    <row r="15" spans="2:22" s="1" customFormat="1" ht="13.5" customHeight="1">
      <c r="B15" s="224"/>
      <c r="C15" s="6" t="s">
        <v>850</v>
      </c>
      <c r="D15" s="7">
        <v>6451</v>
      </c>
      <c r="E15" s="7">
        <v>1464</v>
      </c>
      <c r="F15" s="7">
        <v>1746</v>
      </c>
      <c r="G15" s="7">
        <v>575</v>
      </c>
      <c r="H15" s="7">
        <v>1340</v>
      </c>
      <c r="I15" s="7">
        <v>6456</v>
      </c>
      <c r="J15" s="7">
        <v>14301</v>
      </c>
      <c r="K15" s="7">
        <v>13035</v>
      </c>
      <c r="L15" s="7">
        <v>17459</v>
      </c>
      <c r="M15" s="7">
        <v>5882</v>
      </c>
      <c r="N15" s="7">
        <v>1008</v>
      </c>
      <c r="O15" s="7">
        <v>1290</v>
      </c>
      <c r="P15" s="7">
        <v>551</v>
      </c>
      <c r="Q15" s="7">
        <v>2505</v>
      </c>
      <c r="R15" s="7">
        <v>16637</v>
      </c>
      <c r="S15" s="7">
        <v>11704</v>
      </c>
      <c r="T15" s="7">
        <v>10320</v>
      </c>
      <c r="U15" s="7">
        <v>23646</v>
      </c>
      <c r="V15" s="10">
        <v>136370</v>
      </c>
    </row>
    <row r="16" spans="2:22" s="1" customFormat="1" ht="13.5" customHeight="1">
      <c r="B16" s="224"/>
      <c r="C16" s="6" t="s">
        <v>851</v>
      </c>
      <c r="D16" s="7">
        <v>57</v>
      </c>
      <c r="E16" s="7">
        <v>373</v>
      </c>
      <c r="F16" s="7">
        <v>508</v>
      </c>
      <c r="G16" s="7">
        <v>167</v>
      </c>
      <c r="H16" s="7">
        <v>330</v>
      </c>
      <c r="I16" s="7">
        <v>1452</v>
      </c>
      <c r="J16" s="7">
        <v>3397</v>
      </c>
      <c r="K16" s="7">
        <v>2232</v>
      </c>
      <c r="L16" s="7">
        <v>1409</v>
      </c>
      <c r="M16" s="7">
        <v>47</v>
      </c>
      <c r="N16" s="7">
        <v>184</v>
      </c>
      <c r="O16" s="7">
        <v>305</v>
      </c>
      <c r="P16" s="7">
        <v>133</v>
      </c>
      <c r="Q16" s="7">
        <v>878</v>
      </c>
      <c r="R16" s="7">
        <v>5356</v>
      </c>
      <c r="S16" s="7">
        <v>2754</v>
      </c>
      <c r="T16" s="7">
        <v>914</v>
      </c>
      <c r="U16" s="7">
        <v>901</v>
      </c>
      <c r="V16" s="10">
        <v>21397</v>
      </c>
    </row>
    <row r="17" spans="2:22" s="1" customFormat="1" ht="13.5" customHeight="1">
      <c r="B17" s="224" t="s">
        <v>819</v>
      </c>
      <c r="C17" s="6" t="s">
        <v>849</v>
      </c>
      <c r="D17" s="7">
        <v>70</v>
      </c>
      <c r="E17" s="7">
        <v>196</v>
      </c>
      <c r="F17" s="7">
        <v>527</v>
      </c>
      <c r="G17" s="7">
        <v>116</v>
      </c>
      <c r="H17" s="7">
        <v>307</v>
      </c>
      <c r="I17" s="7">
        <v>949</v>
      </c>
      <c r="J17" s="7">
        <v>1416</v>
      </c>
      <c r="K17" s="7">
        <v>882</v>
      </c>
      <c r="L17" s="7">
        <v>581</v>
      </c>
      <c r="M17" s="7">
        <v>72</v>
      </c>
      <c r="N17" s="7">
        <v>81</v>
      </c>
      <c r="O17" s="7">
        <v>341</v>
      </c>
      <c r="P17" s="7">
        <v>83</v>
      </c>
      <c r="Q17" s="7">
        <v>199</v>
      </c>
      <c r="R17" s="7">
        <v>1312</v>
      </c>
      <c r="S17" s="7">
        <v>1181</v>
      </c>
      <c r="T17" s="7">
        <v>545</v>
      </c>
      <c r="U17" s="7">
        <v>464</v>
      </c>
      <c r="V17" s="10">
        <v>9322</v>
      </c>
    </row>
    <row r="18" spans="2:22" s="1" customFormat="1" ht="13.5" customHeight="1">
      <c r="B18" s="224"/>
      <c r="C18" s="6" t="s">
        <v>850</v>
      </c>
      <c r="D18" s="7">
        <v>3297</v>
      </c>
      <c r="E18" s="7">
        <v>758</v>
      </c>
      <c r="F18" s="7">
        <v>791</v>
      </c>
      <c r="G18" s="7">
        <v>247</v>
      </c>
      <c r="H18" s="7">
        <v>554</v>
      </c>
      <c r="I18" s="7">
        <v>2554</v>
      </c>
      <c r="J18" s="7">
        <v>6369</v>
      </c>
      <c r="K18" s="7">
        <v>5957</v>
      </c>
      <c r="L18" s="7">
        <v>7479</v>
      </c>
      <c r="M18" s="7">
        <v>2946</v>
      </c>
      <c r="N18" s="7">
        <v>509</v>
      </c>
      <c r="O18" s="7">
        <v>657</v>
      </c>
      <c r="P18" s="7">
        <v>226</v>
      </c>
      <c r="Q18" s="7">
        <v>869</v>
      </c>
      <c r="R18" s="7">
        <v>7693</v>
      </c>
      <c r="S18" s="7">
        <v>5130</v>
      </c>
      <c r="T18" s="7">
        <v>4289</v>
      </c>
      <c r="U18" s="7">
        <v>8988</v>
      </c>
      <c r="V18" s="10">
        <v>59313</v>
      </c>
    </row>
    <row r="19" spans="2:22" s="1" customFormat="1" ht="13.5" customHeight="1">
      <c r="B19" s="224"/>
      <c r="C19" s="6" t="s">
        <v>851</v>
      </c>
      <c r="D19" s="7">
        <v>33</v>
      </c>
      <c r="E19" s="7">
        <v>230</v>
      </c>
      <c r="F19" s="7">
        <v>522</v>
      </c>
      <c r="G19" s="7">
        <v>161</v>
      </c>
      <c r="H19" s="7">
        <v>205</v>
      </c>
      <c r="I19" s="7">
        <v>1028</v>
      </c>
      <c r="J19" s="7">
        <v>2817</v>
      </c>
      <c r="K19" s="7">
        <v>1798</v>
      </c>
      <c r="L19" s="7">
        <v>1272</v>
      </c>
      <c r="M19" s="7">
        <v>34</v>
      </c>
      <c r="N19" s="7">
        <v>134</v>
      </c>
      <c r="O19" s="7">
        <v>425</v>
      </c>
      <c r="P19" s="7">
        <v>354</v>
      </c>
      <c r="Q19" s="7">
        <v>422</v>
      </c>
      <c r="R19" s="7">
        <v>3034</v>
      </c>
      <c r="S19" s="7">
        <v>2360</v>
      </c>
      <c r="T19" s="7">
        <v>1007</v>
      </c>
      <c r="U19" s="7">
        <v>1114</v>
      </c>
      <c r="V19" s="10">
        <v>16950</v>
      </c>
    </row>
    <row r="20" spans="2:22" s="1" customFormat="1" ht="13.5" customHeight="1">
      <c r="B20" s="224" t="s">
        <v>820</v>
      </c>
      <c r="C20" s="6" t="s">
        <v>849</v>
      </c>
      <c r="D20" s="7">
        <v>46</v>
      </c>
      <c r="E20" s="7">
        <v>114</v>
      </c>
      <c r="F20" s="7">
        <v>202</v>
      </c>
      <c r="G20" s="7">
        <v>57</v>
      </c>
      <c r="H20" s="7">
        <v>151</v>
      </c>
      <c r="I20" s="7">
        <v>438</v>
      </c>
      <c r="J20" s="7">
        <v>828</v>
      </c>
      <c r="K20" s="7">
        <v>511</v>
      </c>
      <c r="L20" s="7">
        <v>350</v>
      </c>
      <c r="M20" s="7">
        <v>23</v>
      </c>
      <c r="N20" s="7">
        <v>58</v>
      </c>
      <c r="O20" s="7">
        <v>145</v>
      </c>
      <c r="P20" s="7">
        <v>43</v>
      </c>
      <c r="Q20" s="7">
        <v>121</v>
      </c>
      <c r="R20" s="7">
        <v>685</v>
      </c>
      <c r="S20" s="7">
        <v>722</v>
      </c>
      <c r="T20" s="7">
        <v>365</v>
      </c>
      <c r="U20" s="7">
        <v>308</v>
      </c>
      <c r="V20" s="10">
        <v>5167</v>
      </c>
    </row>
    <row r="21" spans="2:22" s="1" customFormat="1" ht="13.5" customHeight="1">
      <c r="B21" s="224"/>
      <c r="C21" s="6" t="s">
        <v>850</v>
      </c>
      <c r="D21" s="7">
        <v>1818</v>
      </c>
      <c r="E21" s="7">
        <v>483</v>
      </c>
      <c r="F21" s="7">
        <v>528</v>
      </c>
      <c r="G21" s="7">
        <v>154</v>
      </c>
      <c r="H21" s="7">
        <v>421</v>
      </c>
      <c r="I21" s="7">
        <v>1765</v>
      </c>
      <c r="J21" s="7">
        <v>4655</v>
      </c>
      <c r="K21" s="7">
        <v>4417</v>
      </c>
      <c r="L21" s="7">
        <v>5864</v>
      </c>
      <c r="M21" s="7">
        <v>1588</v>
      </c>
      <c r="N21" s="7">
        <v>299</v>
      </c>
      <c r="O21" s="7">
        <v>398</v>
      </c>
      <c r="P21" s="7">
        <v>169</v>
      </c>
      <c r="Q21" s="7">
        <v>682</v>
      </c>
      <c r="R21" s="7">
        <v>4525</v>
      </c>
      <c r="S21" s="7">
        <v>3715</v>
      </c>
      <c r="T21" s="7">
        <v>3400</v>
      </c>
      <c r="U21" s="7">
        <v>7693</v>
      </c>
      <c r="V21" s="10">
        <v>42574</v>
      </c>
    </row>
    <row r="22" spans="2:22" s="1" customFormat="1" ht="13.5" customHeight="1">
      <c r="B22" s="224"/>
      <c r="C22" s="6" t="s">
        <v>851</v>
      </c>
      <c r="D22" s="7">
        <v>88</v>
      </c>
      <c r="E22" s="7">
        <v>128</v>
      </c>
      <c r="F22" s="7">
        <v>197</v>
      </c>
      <c r="G22" s="7">
        <v>71</v>
      </c>
      <c r="H22" s="7">
        <v>180</v>
      </c>
      <c r="I22" s="7">
        <v>654</v>
      </c>
      <c r="J22" s="7">
        <v>1522</v>
      </c>
      <c r="K22" s="7">
        <v>1086</v>
      </c>
      <c r="L22" s="7">
        <v>1256</v>
      </c>
      <c r="M22" s="7">
        <v>61</v>
      </c>
      <c r="N22" s="7">
        <v>71</v>
      </c>
      <c r="O22" s="7">
        <v>220</v>
      </c>
      <c r="P22" s="7">
        <v>162</v>
      </c>
      <c r="Q22" s="7">
        <v>267</v>
      </c>
      <c r="R22" s="7">
        <v>1791</v>
      </c>
      <c r="S22" s="7">
        <v>1407</v>
      </c>
      <c r="T22" s="7">
        <v>560</v>
      </c>
      <c r="U22" s="7">
        <v>961</v>
      </c>
      <c r="V22" s="10">
        <v>10682</v>
      </c>
    </row>
    <row r="23" spans="2:22" s="1" customFormat="1" ht="13.5" customHeight="1">
      <c r="B23" s="224" t="s">
        <v>821</v>
      </c>
      <c r="C23" s="6" t="s">
        <v>849</v>
      </c>
      <c r="D23" s="7">
        <v>44</v>
      </c>
      <c r="E23" s="7">
        <v>90</v>
      </c>
      <c r="F23" s="7">
        <v>194</v>
      </c>
      <c r="G23" s="7">
        <v>75</v>
      </c>
      <c r="H23" s="7">
        <v>122</v>
      </c>
      <c r="I23" s="7">
        <v>469</v>
      </c>
      <c r="J23" s="7">
        <v>844</v>
      </c>
      <c r="K23" s="7">
        <v>599</v>
      </c>
      <c r="L23" s="7">
        <v>444</v>
      </c>
      <c r="M23" s="7">
        <v>35</v>
      </c>
      <c r="N23" s="7">
        <v>85</v>
      </c>
      <c r="O23" s="7">
        <v>144</v>
      </c>
      <c r="P23" s="7">
        <v>35</v>
      </c>
      <c r="Q23" s="7">
        <v>109</v>
      </c>
      <c r="R23" s="7">
        <v>807</v>
      </c>
      <c r="S23" s="7">
        <v>820</v>
      </c>
      <c r="T23" s="7">
        <v>419</v>
      </c>
      <c r="U23" s="7">
        <v>326</v>
      </c>
      <c r="V23" s="10">
        <v>5661</v>
      </c>
    </row>
    <row r="24" spans="2:22" s="1" customFormat="1" ht="13.5" customHeight="1">
      <c r="B24" s="224"/>
      <c r="C24" s="6" t="s">
        <v>850</v>
      </c>
      <c r="D24" s="7">
        <v>1730</v>
      </c>
      <c r="E24" s="7">
        <v>387</v>
      </c>
      <c r="F24" s="7">
        <v>584</v>
      </c>
      <c r="G24" s="7">
        <v>253</v>
      </c>
      <c r="H24" s="7">
        <v>391</v>
      </c>
      <c r="I24" s="7">
        <v>1494</v>
      </c>
      <c r="J24" s="7">
        <v>3811</v>
      </c>
      <c r="K24" s="7">
        <v>3709</v>
      </c>
      <c r="L24" s="7">
        <v>4471</v>
      </c>
      <c r="M24" s="7">
        <v>1695</v>
      </c>
      <c r="N24" s="7">
        <v>309</v>
      </c>
      <c r="O24" s="7">
        <v>388</v>
      </c>
      <c r="P24" s="7">
        <v>170</v>
      </c>
      <c r="Q24" s="7">
        <v>556</v>
      </c>
      <c r="R24" s="7">
        <v>4412</v>
      </c>
      <c r="S24" s="7">
        <v>3230</v>
      </c>
      <c r="T24" s="7">
        <v>2634</v>
      </c>
      <c r="U24" s="7">
        <v>5281</v>
      </c>
      <c r="V24" s="10">
        <v>35505</v>
      </c>
    </row>
    <row r="25" spans="2:22" s="1" customFormat="1" ht="13.5" customHeight="1">
      <c r="B25" s="224"/>
      <c r="C25" s="6" t="s">
        <v>851</v>
      </c>
      <c r="D25" s="7">
        <v>32</v>
      </c>
      <c r="E25" s="7">
        <v>140</v>
      </c>
      <c r="F25" s="7">
        <v>309</v>
      </c>
      <c r="G25" s="7">
        <v>84</v>
      </c>
      <c r="H25" s="7">
        <v>137</v>
      </c>
      <c r="I25" s="7">
        <v>384</v>
      </c>
      <c r="J25" s="7">
        <v>1143</v>
      </c>
      <c r="K25" s="7">
        <v>873</v>
      </c>
      <c r="L25" s="7">
        <v>550</v>
      </c>
      <c r="M25" s="7">
        <v>22</v>
      </c>
      <c r="N25" s="7">
        <v>81</v>
      </c>
      <c r="O25" s="7">
        <v>190</v>
      </c>
      <c r="P25" s="7">
        <v>100</v>
      </c>
      <c r="Q25" s="7">
        <v>442</v>
      </c>
      <c r="R25" s="7">
        <v>1559</v>
      </c>
      <c r="S25" s="7">
        <v>925</v>
      </c>
      <c r="T25" s="7">
        <v>339</v>
      </c>
      <c r="U25" s="7">
        <v>395</v>
      </c>
      <c r="V25" s="10">
        <v>7705</v>
      </c>
    </row>
    <row r="26" spans="2:22" s="1" customFormat="1" ht="13.5" customHeight="1">
      <c r="B26" s="224" t="s">
        <v>822</v>
      </c>
      <c r="C26" s="6" t="s">
        <v>849</v>
      </c>
      <c r="D26" s="7">
        <v>31</v>
      </c>
      <c r="E26" s="7">
        <v>87</v>
      </c>
      <c r="F26" s="7">
        <v>172</v>
      </c>
      <c r="G26" s="7">
        <v>41</v>
      </c>
      <c r="H26" s="7">
        <v>75</v>
      </c>
      <c r="I26" s="7">
        <v>306</v>
      </c>
      <c r="J26" s="7">
        <v>510</v>
      </c>
      <c r="K26" s="7">
        <v>239</v>
      </c>
      <c r="L26" s="7">
        <v>165</v>
      </c>
      <c r="M26" s="7">
        <v>21</v>
      </c>
      <c r="N26" s="7">
        <v>50</v>
      </c>
      <c r="O26" s="7">
        <v>106</v>
      </c>
      <c r="P26" s="7">
        <v>27</v>
      </c>
      <c r="Q26" s="7">
        <v>81</v>
      </c>
      <c r="R26" s="7">
        <v>481</v>
      </c>
      <c r="S26" s="7">
        <v>365</v>
      </c>
      <c r="T26" s="7">
        <v>197</v>
      </c>
      <c r="U26" s="7">
        <v>113</v>
      </c>
      <c r="V26" s="10">
        <v>3067</v>
      </c>
    </row>
    <row r="27" spans="2:22" s="1" customFormat="1" ht="13.5" customHeight="1">
      <c r="B27" s="224"/>
      <c r="C27" s="6" t="s">
        <v>850</v>
      </c>
      <c r="D27" s="7">
        <v>1230</v>
      </c>
      <c r="E27" s="7">
        <v>194</v>
      </c>
      <c r="F27" s="7">
        <v>271</v>
      </c>
      <c r="G27" s="7">
        <v>125</v>
      </c>
      <c r="H27" s="7">
        <v>237</v>
      </c>
      <c r="I27" s="7">
        <v>1074</v>
      </c>
      <c r="J27" s="7">
        <v>2877</v>
      </c>
      <c r="K27" s="7">
        <v>2663</v>
      </c>
      <c r="L27" s="7">
        <v>3425</v>
      </c>
      <c r="M27" s="7">
        <v>1127</v>
      </c>
      <c r="N27" s="7">
        <v>148</v>
      </c>
      <c r="O27" s="7">
        <v>248</v>
      </c>
      <c r="P27" s="7">
        <v>137</v>
      </c>
      <c r="Q27" s="7">
        <v>489</v>
      </c>
      <c r="R27" s="7">
        <v>3282</v>
      </c>
      <c r="S27" s="7">
        <v>2237</v>
      </c>
      <c r="T27" s="7">
        <v>1916</v>
      </c>
      <c r="U27" s="7">
        <v>4325</v>
      </c>
      <c r="V27" s="10">
        <v>26005</v>
      </c>
    </row>
    <row r="28" spans="2:22" s="1" customFormat="1" ht="13.5" customHeight="1">
      <c r="B28" s="224"/>
      <c r="C28" s="6" t="s">
        <v>851</v>
      </c>
      <c r="D28" s="7">
        <v>23</v>
      </c>
      <c r="E28" s="7">
        <v>71</v>
      </c>
      <c r="F28" s="7">
        <v>109</v>
      </c>
      <c r="G28" s="7">
        <v>33</v>
      </c>
      <c r="H28" s="7">
        <v>129</v>
      </c>
      <c r="I28" s="7">
        <v>294</v>
      </c>
      <c r="J28" s="7">
        <v>612</v>
      </c>
      <c r="K28" s="7">
        <v>317</v>
      </c>
      <c r="L28" s="7">
        <v>251</v>
      </c>
      <c r="M28" s="7">
        <v>12</v>
      </c>
      <c r="N28" s="7">
        <v>58</v>
      </c>
      <c r="O28" s="7">
        <v>153</v>
      </c>
      <c r="P28" s="7">
        <v>39</v>
      </c>
      <c r="Q28" s="7">
        <v>185</v>
      </c>
      <c r="R28" s="7">
        <v>1099</v>
      </c>
      <c r="S28" s="7">
        <v>547</v>
      </c>
      <c r="T28" s="7">
        <v>265</v>
      </c>
      <c r="U28" s="7">
        <v>217</v>
      </c>
      <c r="V28" s="10">
        <v>4414</v>
      </c>
    </row>
    <row r="29" spans="2:22" s="1" customFormat="1" ht="13.5" customHeight="1">
      <c r="B29" s="224" t="s">
        <v>823</v>
      </c>
      <c r="C29" s="6" t="s">
        <v>849</v>
      </c>
      <c r="D29" s="7">
        <v>46</v>
      </c>
      <c r="E29" s="7">
        <v>104</v>
      </c>
      <c r="F29" s="7">
        <v>173</v>
      </c>
      <c r="G29" s="7">
        <v>53</v>
      </c>
      <c r="H29" s="7">
        <v>74</v>
      </c>
      <c r="I29" s="7">
        <v>389</v>
      </c>
      <c r="J29" s="7">
        <v>674</v>
      </c>
      <c r="K29" s="7">
        <v>347</v>
      </c>
      <c r="L29" s="7">
        <v>300</v>
      </c>
      <c r="M29" s="7">
        <v>30</v>
      </c>
      <c r="N29" s="7">
        <v>55</v>
      </c>
      <c r="O29" s="7">
        <v>125</v>
      </c>
      <c r="P29" s="7">
        <v>28</v>
      </c>
      <c r="Q29" s="7">
        <v>108</v>
      </c>
      <c r="R29" s="7">
        <v>714</v>
      </c>
      <c r="S29" s="7">
        <v>612</v>
      </c>
      <c r="T29" s="7">
        <v>346</v>
      </c>
      <c r="U29" s="7">
        <v>236</v>
      </c>
      <c r="V29" s="10">
        <v>4414</v>
      </c>
    </row>
    <row r="30" spans="2:22" s="1" customFormat="1" ht="13.5" customHeight="1">
      <c r="B30" s="224"/>
      <c r="C30" s="6" t="s">
        <v>850</v>
      </c>
      <c r="D30" s="7">
        <v>1960</v>
      </c>
      <c r="E30" s="7">
        <v>460</v>
      </c>
      <c r="F30" s="7">
        <v>490</v>
      </c>
      <c r="G30" s="7">
        <v>124</v>
      </c>
      <c r="H30" s="7">
        <v>288</v>
      </c>
      <c r="I30" s="7">
        <v>1437</v>
      </c>
      <c r="J30" s="7">
        <v>3702</v>
      </c>
      <c r="K30" s="7">
        <v>3845</v>
      </c>
      <c r="L30" s="7">
        <v>6083</v>
      </c>
      <c r="M30" s="7">
        <v>1829</v>
      </c>
      <c r="N30" s="7">
        <v>375</v>
      </c>
      <c r="O30" s="7">
        <v>396</v>
      </c>
      <c r="P30" s="7">
        <v>117</v>
      </c>
      <c r="Q30" s="7">
        <v>637</v>
      </c>
      <c r="R30" s="7">
        <v>4680</v>
      </c>
      <c r="S30" s="7">
        <v>3262</v>
      </c>
      <c r="T30" s="7">
        <v>3108</v>
      </c>
      <c r="U30" s="7">
        <v>7916</v>
      </c>
      <c r="V30" s="10">
        <v>40709</v>
      </c>
    </row>
    <row r="31" spans="2:22" s="1" customFormat="1" ht="13.5" customHeight="1">
      <c r="B31" s="224"/>
      <c r="C31" s="6" t="s">
        <v>851</v>
      </c>
      <c r="D31" s="7">
        <v>15</v>
      </c>
      <c r="E31" s="7">
        <v>95</v>
      </c>
      <c r="F31" s="7">
        <v>166</v>
      </c>
      <c r="G31" s="7">
        <v>45</v>
      </c>
      <c r="H31" s="7">
        <v>162</v>
      </c>
      <c r="I31" s="7">
        <v>924</v>
      </c>
      <c r="J31" s="7">
        <v>1795</v>
      </c>
      <c r="K31" s="7">
        <v>1065</v>
      </c>
      <c r="L31" s="7">
        <v>642</v>
      </c>
      <c r="M31" s="7">
        <v>25</v>
      </c>
      <c r="N31" s="7">
        <v>53</v>
      </c>
      <c r="O31" s="7">
        <v>135</v>
      </c>
      <c r="P31" s="7">
        <v>96</v>
      </c>
      <c r="Q31" s="7">
        <v>213</v>
      </c>
      <c r="R31" s="7">
        <v>1871</v>
      </c>
      <c r="S31" s="7">
        <v>1491</v>
      </c>
      <c r="T31" s="7">
        <v>568</v>
      </c>
      <c r="U31" s="7">
        <v>568</v>
      </c>
      <c r="V31" s="10">
        <v>9929</v>
      </c>
    </row>
    <row r="32" spans="2:22" s="1" customFormat="1" ht="13.5" customHeight="1">
      <c r="B32" s="224" t="s">
        <v>824</v>
      </c>
      <c r="C32" s="6" t="s">
        <v>849</v>
      </c>
      <c r="D32" s="7">
        <v>270</v>
      </c>
      <c r="E32" s="7">
        <v>595</v>
      </c>
      <c r="F32" s="7">
        <v>951</v>
      </c>
      <c r="G32" s="7">
        <v>276</v>
      </c>
      <c r="H32" s="7">
        <v>672</v>
      </c>
      <c r="I32" s="7">
        <v>2299</v>
      </c>
      <c r="J32" s="7">
        <v>3851</v>
      </c>
      <c r="K32" s="7">
        <v>2910</v>
      </c>
      <c r="L32" s="7">
        <v>2279</v>
      </c>
      <c r="M32" s="7">
        <v>239</v>
      </c>
      <c r="N32" s="7">
        <v>386</v>
      </c>
      <c r="O32" s="7">
        <v>677</v>
      </c>
      <c r="P32" s="7">
        <v>211</v>
      </c>
      <c r="Q32" s="7">
        <v>432</v>
      </c>
      <c r="R32" s="7">
        <v>3182</v>
      </c>
      <c r="S32" s="7">
        <v>3549</v>
      </c>
      <c r="T32" s="7">
        <v>2478</v>
      </c>
      <c r="U32" s="7">
        <v>1823</v>
      </c>
      <c r="V32" s="10">
        <v>27080</v>
      </c>
    </row>
    <row r="33" spans="2:22" s="1" customFormat="1" ht="13.5" customHeight="1">
      <c r="B33" s="224"/>
      <c r="C33" s="6" t="s">
        <v>850</v>
      </c>
      <c r="D33" s="7">
        <v>8549</v>
      </c>
      <c r="E33" s="7">
        <v>1554</v>
      </c>
      <c r="F33" s="7">
        <v>1881</v>
      </c>
      <c r="G33" s="7">
        <v>505</v>
      </c>
      <c r="H33" s="7">
        <v>1335</v>
      </c>
      <c r="I33" s="7">
        <v>6671</v>
      </c>
      <c r="J33" s="7">
        <v>15793</v>
      </c>
      <c r="K33" s="7">
        <v>16070</v>
      </c>
      <c r="L33" s="7">
        <v>24860</v>
      </c>
      <c r="M33" s="7">
        <v>7651</v>
      </c>
      <c r="N33" s="7">
        <v>1135</v>
      </c>
      <c r="O33" s="7">
        <v>1448</v>
      </c>
      <c r="P33" s="7">
        <v>588</v>
      </c>
      <c r="Q33" s="7">
        <v>2413</v>
      </c>
      <c r="R33" s="7">
        <v>19781</v>
      </c>
      <c r="S33" s="7">
        <v>13824</v>
      </c>
      <c r="T33" s="7">
        <v>13577</v>
      </c>
      <c r="U33" s="7">
        <v>30305</v>
      </c>
      <c r="V33" s="10">
        <v>167940</v>
      </c>
    </row>
    <row r="34" spans="2:22" s="1" customFormat="1" ht="13.5" customHeight="1">
      <c r="B34" s="224"/>
      <c r="C34" s="6" t="s">
        <v>851</v>
      </c>
      <c r="D34" s="7">
        <v>163</v>
      </c>
      <c r="E34" s="7">
        <v>788</v>
      </c>
      <c r="F34" s="7">
        <v>2405</v>
      </c>
      <c r="G34" s="7">
        <v>467</v>
      </c>
      <c r="H34" s="7">
        <v>1152</v>
      </c>
      <c r="I34" s="7">
        <v>4236</v>
      </c>
      <c r="J34" s="7">
        <v>7432</v>
      </c>
      <c r="K34" s="7">
        <v>5091</v>
      </c>
      <c r="L34" s="7">
        <v>5434</v>
      </c>
      <c r="M34" s="7">
        <v>159</v>
      </c>
      <c r="N34" s="7">
        <v>474</v>
      </c>
      <c r="O34" s="7">
        <v>2460</v>
      </c>
      <c r="P34" s="7">
        <v>1259</v>
      </c>
      <c r="Q34" s="7">
        <v>2300</v>
      </c>
      <c r="R34" s="7">
        <v>11543</v>
      </c>
      <c r="S34" s="7">
        <v>7557</v>
      </c>
      <c r="T34" s="7">
        <v>5214</v>
      </c>
      <c r="U34" s="7">
        <v>4762</v>
      </c>
      <c r="V34" s="10">
        <v>62896</v>
      </c>
    </row>
    <row r="35" spans="2:22" s="1" customFormat="1" ht="13.5" customHeight="1">
      <c r="B35" s="224" t="s">
        <v>825</v>
      </c>
      <c r="C35" s="6" t="s">
        <v>849</v>
      </c>
      <c r="D35" s="7">
        <v>138</v>
      </c>
      <c r="E35" s="7">
        <v>344</v>
      </c>
      <c r="F35" s="7">
        <v>691</v>
      </c>
      <c r="G35" s="7">
        <v>192</v>
      </c>
      <c r="H35" s="7">
        <v>455</v>
      </c>
      <c r="I35" s="7">
        <v>1508</v>
      </c>
      <c r="J35" s="7">
        <v>2435</v>
      </c>
      <c r="K35" s="7">
        <v>1302</v>
      </c>
      <c r="L35" s="7">
        <v>871</v>
      </c>
      <c r="M35" s="7">
        <v>92</v>
      </c>
      <c r="N35" s="7">
        <v>155</v>
      </c>
      <c r="O35" s="7">
        <v>448</v>
      </c>
      <c r="P35" s="7">
        <v>98</v>
      </c>
      <c r="Q35" s="7">
        <v>275</v>
      </c>
      <c r="R35" s="7">
        <v>1646</v>
      </c>
      <c r="S35" s="7">
        <v>2018</v>
      </c>
      <c r="T35" s="7">
        <v>1043</v>
      </c>
      <c r="U35" s="7">
        <v>600</v>
      </c>
      <c r="V35" s="10">
        <v>14311</v>
      </c>
    </row>
    <row r="36" spans="2:22" s="1" customFormat="1" ht="13.5" customHeight="1">
      <c r="B36" s="224"/>
      <c r="C36" s="6" t="s">
        <v>850</v>
      </c>
      <c r="D36" s="7">
        <v>4990</v>
      </c>
      <c r="E36" s="7">
        <v>1055</v>
      </c>
      <c r="F36" s="7">
        <v>1279</v>
      </c>
      <c r="G36" s="7">
        <v>444</v>
      </c>
      <c r="H36" s="7">
        <v>837</v>
      </c>
      <c r="I36" s="7">
        <v>4134</v>
      </c>
      <c r="J36" s="7">
        <v>10129</v>
      </c>
      <c r="K36" s="7">
        <v>9752</v>
      </c>
      <c r="L36" s="7">
        <v>11325</v>
      </c>
      <c r="M36" s="7">
        <v>4588</v>
      </c>
      <c r="N36" s="7">
        <v>845</v>
      </c>
      <c r="O36" s="7">
        <v>1023</v>
      </c>
      <c r="P36" s="7">
        <v>491</v>
      </c>
      <c r="Q36" s="7">
        <v>1412</v>
      </c>
      <c r="R36" s="7">
        <v>12050</v>
      </c>
      <c r="S36" s="7">
        <v>8423</v>
      </c>
      <c r="T36" s="7">
        <v>7189</v>
      </c>
      <c r="U36" s="7">
        <v>13481</v>
      </c>
      <c r="V36" s="10">
        <v>93447</v>
      </c>
    </row>
    <row r="37" spans="2:22" s="1" customFormat="1" ht="13.5" customHeight="1">
      <c r="B37" s="224"/>
      <c r="C37" s="6" t="s">
        <v>851</v>
      </c>
      <c r="D37" s="7">
        <v>97</v>
      </c>
      <c r="E37" s="7">
        <v>484</v>
      </c>
      <c r="F37" s="7">
        <v>1189</v>
      </c>
      <c r="G37" s="7">
        <v>325</v>
      </c>
      <c r="H37" s="7">
        <v>556</v>
      </c>
      <c r="I37" s="7">
        <v>2225</v>
      </c>
      <c r="J37" s="7">
        <v>4030</v>
      </c>
      <c r="K37" s="7">
        <v>2998</v>
      </c>
      <c r="L37" s="7">
        <v>2258</v>
      </c>
      <c r="M37" s="7">
        <v>55</v>
      </c>
      <c r="N37" s="7">
        <v>343</v>
      </c>
      <c r="O37" s="7">
        <v>934</v>
      </c>
      <c r="P37" s="7">
        <v>734</v>
      </c>
      <c r="Q37" s="7">
        <v>1014</v>
      </c>
      <c r="R37" s="7">
        <v>6074</v>
      </c>
      <c r="S37" s="7">
        <v>3340</v>
      </c>
      <c r="T37" s="7">
        <v>1822</v>
      </c>
      <c r="U37" s="7">
        <v>1173</v>
      </c>
      <c r="V37" s="10">
        <v>29651</v>
      </c>
    </row>
    <row r="38" spans="2:22" s="1" customFormat="1" ht="13.5" customHeight="1">
      <c r="B38" s="224" t="s">
        <v>826</v>
      </c>
      <c r="C38" s="6" t="s">
        <v>849</v>
      </c>
      <c r="D38" s="7">
        <v>91</v>
      </c>
      <c r="E38" s="7">
        <v>239</v>
      </c>
      <c r="F38" s="7">
        <v>485</v>
      </c>
      <c r="G38" s="7">
        <v>142</v>
      </c>
      <c r="H38" s="7">
        <v>389</v>
      </c>
      <c r="I38" s="7">
        <v>1174</v>
      </c>
      <c r="J38" s="7">
        <v>1786</v>
      </c>
      <c r="K38" s="7">
        <v>1185</v>
      </c>
      <c r="L38" s="7">
        <v>672</v>
      </c>
      <c r="M38" s="7">
        <v>68</v>
      </c>
      <c r="N38" s="7">
        <v>190</v>
      </c>
      <c r="O38" s="7">
        <v>295</v>
      </c>
      <c r="P38" s="7">
        <v>102</v>
      </c>
      <c r="Q38" s="7">
        <v>194</v>
      </c>
      <c r="R38" s="7">
        <v>1367</v>
      </c>
      <c r="S38" s="7">
        <v>1444</v>
      </c>
      <c r="T38" s="7">
        <v>761</v>
      </c>
      <c r="U38" s="7">
        <v>492</v>
      </c>
      <c r="V38" s="10">
        <v>11076</v>
      </c>
    </row>
    <row r="39" spans="2:22" s="1" customFormat="1" ht="13.5" customHeight="1">
      <c r="B39" s="224"/>
      <c r="C39" s="6" t="s">
        <v>850</v>
      </c>
      <c r="D39" s="7">
        <v>3522</v>
      </c>
      <c r="E39" s="7">
        <v>811</v>
      </c>
      <c r="F39" s="7">
        <v>936</v>
      </c>
      <c r="G39" s="7">
        <v>275</v>
      </c>
      <c r="H39" s="7">
        <v>554</v>
      </c>
      <c r="I39" s="7">
        <v>2742</v>
      </c>
      <c r="J39" s="7">
        <v>6825</v>
      </c>
      <c r="K39" s="7">
        <v>6648</v>
      </c>
      <c r="L39" s="7">
        <v>7536</v>
      </c>
      <c r="M39" s="7">
        <v>3272</v>
      </c>
      <c r="N39" s="7">
        <v>622</v>
      </c>
      <c r="O39" s="7">
        <v>760</v>
      </c>
      <c r="P39" s="7">
        <v>279</v>
      </c>
      <c r="Q39" s="7">
        <v>944</v>
      </c>
      <c r="R39" s="7">
        <v>8316</v>
      </c>
      <c r="S39" s="7">
        <v>5613</v>
      </c>
      <c r="T39" s="7">
        <v>5043</v>
      </c>
      <c r="U39" s="7">
        <v>7992</v>
      </c>
      <c r="V39" s="10">
        <v>62690</v>
      </c>
    </row>
    <row r="40" spans="2:22" s="1" customFormat="1" ht="13.5" customHeight="1">
      <c r="B40" s="224"/>
      <c r="C40" s="6" t="s">
        <v>851</v>
      </c>
      <c r="D40" s="7">
        <v>48</v>
      </c>
      <c r="E40" s="7">
        <v>343</v>
      </c>
      <c r="F40" s="7">
        <v>786</v>
      </c>
      <c r="G40" s="7">
        <v>143</v>
      </c>
      <c r="H40" s="7">
        <v>447</v>
      </c>
      <c r="I40" s="7">
        <v>882</v>
      </c>
      <c r="J40" s="7">
        <v>2020</v>
      </c>
      <c r="K40" s="7">
        <v>1295</v>
      </c>
      <c r="L40" s="7">
        <v>818</v>
      </c>
      <c r="M40" s="7">
        <v>55</v>
      </c>
      <c r="N40" s="7">
        <v>227</v>
      </c>
      <c r="O40" s="7">
        <v>897</v>
      </c>
      <c r="P40" s="7">
        <v>541</v>
      </c>
      <c r="Q40" s="7">
        <v>823</v>
      </c>
      <c r="R40" s="7">
        <v>4080</v>
      </c>
      <c r="S40" s="7">
        <v>2156</v>
      </c>
      <c r="T40" s="7">
        <v>1076</v>
      </c>
      <c r="U40" s="7">
        <v>625</v>
      </c>
      <c r="V40" s="10">
        <v>17262</v>
      </c>
    </row>
    <row r="41" spans="2:22" s="1" customFormat="1" ht="13.5" customHeight="1">
      <c r="B41" s="224" t="s">
        <v>827</v>
      </c>
      <c r="C41" s="6" t="s">
        <v>849</v>
      </c>
      <c r="D41" s="7">
        <v>103</v>
      </c>
      <c r="E41" s="7">
        <v>230</v>
      </c>
      <c r="F41" s="7">
        <v>596</v>
      </c>
      <c r="G41" s="7">
        <v>169</v>
      </c>
      <c r="H41" s="7">
        <v>378</v>
      </c>
      <c r="I41" s="7">
        <v>1398</v>
      </c>
      <c r="J41" s="7">
        <v>2271</v>
      </c>
      <c r="K41" s="7">
        <v>1408</v>
      </c>
      <c r="L41" s="7">
        <v>925</v>
      </c>
      <c r="M41" s="7">
        <v>76</v>
      </c>
      <c r="N41" s="7">
        <v>139</v>
      </c>
      <c r="O41" s="7">
        <v>391</v>
      </c>
      <c r="P41" s="7">
        <v>108</v>
      </c>
      <c r="Q41" s="7">
        <v>293</v>
      </c>
      <c r="R41" s="7">
        <v>2543</v>
      </c>
      <c r="S41" s="7">
        <v>2017</v>
      </c>
      <c r="T41" s="7">
        <v>949</v>
      </c>
      <c r="U41" s="7">
        <v>689</v>
      </c>
      <c r="V41" s="10">
        <v>14683</v>
      </c>
    </row>
    <row r="42" spans="2:22" s="1" customFormat="1" ht="13.5" customHeight="1">
      <c r="B42" s="224"/>
      <c r="C42" s="6" t="s">
        <v>850</v>
      </c>
      <c r="D42" s="7">
        <v>4679</v>
      </c>
      <c r="E42" s="7">
        <v>960</v>
      </c>
      <c r="F42" s="7">
        <v>1182</v>
      </c>
      <c r="G42" s="7">
        <v>412</v>
      </c>
      <c r="H42" s="7">
        <v>714</v>
      </c>
      <c r="I42" s="7">
        <v>3683</v>
      </c>
      <c r="J42" s="7">
        <v>8628</v>
      </c>
      <c r="K42" s="7">
        <v>8247</v>
      </c>
      <c r="L42" s="7">
        <v>10062</v>
      </c>
      <c r="M42" s="7">
        <v>4185</v>
      </c>
      <c r="N42" s="7">
        <v>748</v>
      </c>
      <c r="O42" s="7">
        <v>891</v>
      </c>
      <c r="P42" s="7">
        <v>345</v>
      </c>
      <c r="Q42" s="7">
        <v>1260</v>
      </c>
      <c r="R42" s="7">
        <v>11147</v>
      </c>
      <c r="S42" s="7">
        <v>7336</v>
      </c>
      <c r="T42" s="7">
        <v>6001</v>
      </c>
      <c r="U42" s="7">
        <v>11889</v>
      </c>
      <c r="V42" s="10">
        <v>82369</v>
      </c>
    </row>
    <row r="43" spans="2:22" s="1" customFormat="1" ht="13.5" customHeight="1">
      <c r="B43" s="224"/>
      <c r="C43" s="6" t="s">
        <v>851</v>
      </c>
      <c r="D43" s="7">
        <v>73</v>
      </c>
      <c r="E43" s="7">
        <v>541</v>
      </c>
      <c r="F43" s="7">
        <v>858</v>
      </c>
      <c r="G43" s="7">
        <v>334</v>
      </c>
      <c r="H43" s="7">
        <v>648</v>
      </c>
      <c r="I43" s="7">
        <v>1573</v>
      </c>
      <c r="J43" s="7">
        <v>2810</v>
      </c>
      <c r="K43" s="7">
        <v>2184</v>
      </c>
      <c r="L43" s="7">
        <v>1343</v>
      </c>
      <c r="M43" s="7">
        <v>62</v>
      </c>
      <c r="N43" s="7">
        <v>347</v>
      </c>
      <c r="O43" s="7">
        <v>1083</v>
      </c>
      <c r="P43" s="7">
        <v>1208</v>
      </c>
      <c r="Q43" s="7">
        <v>958</v>
      </c>
      <c r="R43" s="7">
        <v>5127</v>
      </c>
      <c r="S43" s="7">
        <v>3391</v>
      </c>
      <c r="T43" s="7">
        <v>1616</v>
      </c>
      <c r="U43" s="7">
        <v>1068</v>
      </c>
      <c r="V43" s="10">
        <v>25224</v>
      </c>
    </row>
    <row r="44" spans="2:22" s="1" customFormat="1" ht="13.5" customHeight="1">
      <c r="B44" s="224" t="s">
        <v>828</v>
      </c>
      <c r="C44" s="6" t="s">
        <v>849</v>
      </c>
      <c r="D44" s="7">
        <v>86</v>
      </c>
      <c r="E44" s="7">
        <v>275</v>
      </c>
      <c r="F44" s="7">
        <v>434</v>
      </c>
      <c r="G44" s="7">
        <v>125</v>
      </c>
      <c r="H44" s="7">
        <v>337</v>
      </c>
      <c r="I44" s="7">
        <v>1102</v>
      </c>
      <c r="J44" s="7">
        <v>1728</v>
      </c>
      <c r="K44" s="7">
        <v>967</v>
      </c>
      <c r="L44" s="7">
        <v>801</v>
      </c>
      <c r="M44" s="7">
        <v>73</v>
      </c>
      <c r="N44" s="7">
        <v>123</v>
      </c>
      <c r="O44" s="7">
        <v>269</v>
      </c>
      <c r="P44" s="7">
        <v>68</v>
      </c>
      <c r="Q44" s="7">
        <v>236</v>
      </c>
      <c r="R44" s="7">
        <v>1359</v>
      </c>
      <c r="S44" s="7">
        <v>1403</v>
      </c>
      <c r="T44" s="7">
        <v>661</v>
      </c>
      <c r="U44" s="7">
        <v>758</v>
      </c>
      <c r="V44" s="10">
        <v>10805</v>
      </c>
    </row>
    <row r="45" spans="2:22" s="1" customFormat="1" ht="13.5" customHeight="1">
      <c r="B45" s="224"/>
      <c r="C45" s="6" t="s">
        <v>850</v>
      </c>
      <c r="D45" s="7">
        <v>2562</v>
      </c>
      <c r="E45" s="7">
        <v>593</v>
      </c>
      <c r="F45" s="7">
        <v>615</v>
      </c>
      <c r="G45" s="7">
        <v>212</v>
      </c>
      <c r="H45" s="7">
        <v>620</v>
      </c>
      <c r="I45" s="7">
        <v>2763</v>
      </c>
      <c r="J45" s="7">
        <v>7407</v>
      </c>
      <c r="K45" s="7">
        <v>6597</v>
      </c>
      <c r="L45" s="7">
        <v>9371</v>
      </c>
      <c r="M45" s="7">
        <v>2360</v>
      </c>
      <c r="N45" s="7">
        <v>423</v>
      </c>
      <c r="O45" s="7">
        <v>592</v>
      </c>
      <c r="P45" s="7">
        <v>274</v>
      </c>
      <c r="Q45" s="7">
        <v>1055</v>
      </c>
      <c r="R45" s="7">
        <v>7100</v>
      </c>
      <c r="S45" s="7">
        <v>5880</v>
      </c>
      <c r="T45" s="7">
        <v>5126</v>
      </c>
      <c r="U45" s="7">
        <v>12254</v>
      </c>
      <c r="V45" s="10">
        <v>65804</v>
      </c>
    </row>
    <row r="46" spans="2:22" s="1" customFormat="1" ht="13.5" customHeight="1">
      <c r="B46" s="224"/>
      <c r="C46" s="6" t="s">
        <v>851</v>
      </c>
      <c r="D46" s="7">
        <v>56</v>
      </c>
      <c r="E46" s="7">
        <v>207</v>
      </c>
      <c r="F46" s="7">
        <v>329</v>
      </c>
      <c r="G46" s="7">
        <v>83</v>
      </c>
      <c r="H46" s="7">
        <v>171</v>
      </c>
      <c r="I46" s="7">
        <v>908</v>
      </c>
      <c r="J46" s="7">
        <v>2093</v>
      </c>
      <c r="K46" s="7">
        <v>1407</v>
      </c>
      <c r="L46" s="7">
        <v>931</v>
      </c>
      <c r="M46" s="7">
        <v>86</v>
      </c>
      <c r="N46" s="7">
        <v>110</v>
      </c>
      <c r="O46" s="7">
        <v>259</v>
      </c>
      <c r="P46" s="7">
        <v>323</v>
      </c>
      <c r="Q46" s="7">
        <v>462</v>
      </c>
      <c r="R46" s="7">
        <v>2944</v>
      </c>
      <c r="S46" s="7">
        <v>2458</v>
      </c>
      <c r="T46" s="7">
        <v>1150</v>
      </c>
      <c r="U46" s="7">
        <v>1290</v>
      </c>
      <c r="V46" s="10">
        <v>15267</v>
      </c>
    </row>
    <row r="47" spans="2:22" s="1" customFormat="1" ht="13.5" customHeight="1">
      <c r="B47" s="224" t="s">
        <v>829</v>
      </c>
      <c r="C47" s="6" t="s">
        <v>849</v>
      </c>
      <c r="D47" s="7">
        <v>26</v>
      </c>
      <c r="E47" s="7">
        <v>78</v>
      </c>
      <c r="F47" s="7">
        <v>151</v>
      </c>
      <c r="G47" s="7">
        <v>53</v>
      </c>
      <c r="H47" s="7">
        <v>115</v>
      </c>
      <c r="I47" s="7">
        <v>318</v>
      </c>
      <c r="J47" s="7">
        <v>485</v>
      </c>
      <c r="K47" s="7">
        <v>248</v>
      </c>
      <c r="L47" s="7">
        <v>128</v>
      </c>
      <c r="M47" s="7">
        <v>27</v>
      </c>
      <c r="N47" s="7">
        <v>48</v>
      </c>
      <c r="O47" s="7">
        <v>92</v>
      </c>
      <c r="P47" s="7">
        <v>33</v>
      </c>
      <c r="Q47" s="7">
        <v>97</v>
      </c>
      <c r="R47" s="7">
        <v>464</v>
      </c>
      <c r="S47" s="7">
        <v>327</v>
      </c>
      <c r="T47" s="7">
        <v>127</v>
      </c>
      <c r="U47" s="7">
        <v>102</v>
      </c>
      <c r="V47" s="10">
        <v>2919</v>
      </c>
    </row>
    <row r="48" spans="2:22" s="1" customFormat="1" ht="13.5" customHeight="1">
      <c r="B48" s="224"/>
      <c r="C48" s="6" t="s">
        <v>850</v>
      </c>
      <c r="D48" s="7">
        <v>905</v>
      </c>
      <c r="E48" s="7">
        <v>181</v>
      </c>
      <c r="F48" s="7">
        <v>258</v>
      </c>
      <c r="G48" s="7">
        <v>110</v>
      </c>
      <c r="H48" s="7">
        <v>259</v>
      </c>
      <c r="I48" s="7">
        <v>934</v>
      </c>
      <c r="J48" s="7">
        <v>2642</v>
      </c>
      <c r="K48" s="7">
        <v>2194</v>
      </c>
      <c r="L48" s="7">
        <v>2493</v>
      </c>
      <c r="M48" s="7">
        <v>790</v>
      </c>
      <c r="N48" s="7">
        <v>136</v>
      </c>
      <c r="O48" s="7">
        <v>208</v>
      </c>
      <c r="P48" s="7">
        <v>117</v>
      </c>
      <c r="Q48" s="7">
        <v>355</v>
      </c>
      <c r="R48" s="7">
        <v>2381</v>
      </c>
      <c r="S48" s="7">
        <v>1927</v>
      </c>
      <c r="T48" s="7">
        <v>1484</v>
      </c>
      <c r="U48" s="7">
        <v>2872</v>
      </c>
      <c r="V48" s="10">
        <v>20246</v>
      </c>
    </row>
    <row r="49" spans="2:22" s="1" customFormat="1" ht="13.5" customHeight="1">
      <c r="B49" s="224"/>
      <c r="C49" s="6" t="s">
        <v>851</v>
      </c>
      <c r="D49" s="7">
        <v>4</v>
      </c>
      <c r="E49" s="7">
        <v>24</v>
      </c>
      <c r="F49" s="7">
        <v>65</v>
      </c>
      <c r="G49" s="7">
        <v>22</v>
      </c>
      <c r="H49" s="7">
        <v>27</v>
      </c>
      <c r="I49" s="7">
        <v>123</v>
      </c>
      <c r="J49" s="7">
        <v>375</v>
      </c>
      <c r="K49" s="7">
        <v>251</v>
      </c>
      <c r="L49" s="7">
        <v>166</v>
      </c>
      <c r="M49" s="7">
        <v>7</v>
      </c>
      <c r="N49" s="7">
        <v>12</v>
      </c>
      <c r="O49" s="7">
        <v>34</v>
      </c>
      <c r="P49" s="7">
        <v>20</v>
      </c>
      <c r="Q49" s="7">
        <v>71</v>
      </c>
      <c r="R49" s="7">
        <v>614</v>
      </c>
      <c r="S49" s="7">
        <v>425</v>
      </c>
      <c r="T49" s="7">
        <v>190</v>
      </c>
      <c r="U49" s="7">
        <v>109</v>
      </c>
      <c r="V49" s="10">
        <v>2539</v>
      </c>
    </row>
    <row r="50" spans="2:22" s="1" customFormat="1" ht="13.5" customHeight="1">
      <c r="B50" s="224" t="s">
        <v>830</v>
      </c>
      <c r="C50" s="6" t="s">
        <v>849</v>
      </c>
      <c r="D50" s="7">
        <v>143</v>
      </c>
      <c r="E50" s="7">
        <v>326</v>
      </c>
      <c r="F50" s="7">
        <v>570</v>
      </c>
      <c r="G50" s="7">
        <v>123</v>
      </c>
      <c r="H50" s="7">
        <v>293</v>
      </c>
      <c r="I50" s="7">
        <v>1084</v>
      </c>
      <c r="J50" s="7">
        <v>1736</v>
      </c>
      <c r="K50" s="7">
        <v>1043</v>
      </c>
      <c r="L50" s="7">
        <v>710</v>
      </c>
      <c r="M50" s="7">
        <v>129</v>
      </c>
      <c r="N50" s="7">
        <v>175</v>
      </c>
      <c r="O50" s="7">
        <v>343</v>
      </c>
      <c r="P50" s="7">
        <v>105</v>
      </c>
      <c r="Q50" s="7">
        <v>277</v>
      </c>
      <c r="R50" s="7">
        <v>1828</v>
      </c>
      <c r="S50" s="7">
        <v>1969</v>
      </c>
      <c r="T50" s="7">
        <v>853</v>
      </c>
      <c r="U50" s="7">
        <v>579</v>
      </c>
      <c r="V50" s="10">
        <v>12286</v>
      </c>
    </row>
    <row r="51" spans="2:22" s="1" customFormat="1" ht="13.5" customHeight="1">
      <c r="B51" s="224"/>
      <c r="C51" s="6" t="s">
        <v>850</v>
      </c>
      <c r="D51" s="7">
        <v>4774</v>
      </c>
      <c r="E51" s="7">
        <v>1026</v>
      </c>
      <c r="F51" s="7">
        <v>1167</v>
      </c>
      <c r="G51" s="7">
        <v>447</v>
      </c>
      <c r="H51" s="7">
        <v>778</v>
      </c>
      <c r="I51" s="7">
        <v>3771</v>
      </c>
      <c r="J51" s="7">
        <v>9660</v>
      </c>
      <c r="K51" s="7">
        <v>9446</v>
      </c>
      <c r="L51" s="7">
        <v>12088</v>
      </c>
      <c r="M51" s="7">
        <v>4499</v>
      </c>
      <c r="N51" s="7">
        <v>834</v>
      </c>
      <c r="O51" s="7">
        <v>988</v>
      </c>
      <c r="P51" s="7">
        <v>430</v>
      </c>
      <c r="Q51" s="7">
        <v>1452</v>
      </c>
      <c r="R51" s="7">
        <v>11119</v>
      </c>
      <c r="S51" s="7">
        <v>7773</v>
      </c>
      <c r="T51" s="7">
        <v>6903</v>
      </c>
      <c r="U51" s="7">
        <v>13992</v>
      </c>
      <c r="V51" s="10">
        <v>91147</v>
      </c>
    </row>
    <row r="52" spans="2:22" s="1" customFormat="1" ht="13.5" customHeight="1">
      <c r="B52" s="224"/>
      <c r="C52" s="6" t="s">
        <v>851</v>
      </c>
      <c r="D52" s="7">
        <v>54</v>
      </c>
      <c r="E52" s="7">
        <v>501</v>
      </c>
      <c r="F52" s="7">
        <v>1009</v>
      </c>
      <c r="G52" s="7">
        <v>332</v>
      </c>
      <c r="H52" s="7">
        <v>484</v>
      </c>
      <c r="I52" s="7">
        <v>1765</v>
      </c>
      <c r="J52" s="7">
        <v>3249</v>
      </c>
      <c r="K52" s="7">
        <v>2198</v>
      </c>
      <c r="L52" s="7">
        <v>1627</v>
      </c>
      <c r="M52" s="7">
        <v>68</v>
      </c>
      <c r="N52" s="7">
        <v>259</v>
      </c>
      <c r="O52" s="7">
        <v>786</v>
      </c>
      <c r="P52" s="7">
        <v>606</v>
      </c>
      <c r="Q52" s="7">
        <v>741</v>
      </c>
      <c r="R52" s="7">
        <v>4778</v>
      </c>
      <c r="S52" s="7">
        <v>3334</v>
      </c>
      <c r="T52" s="7">
        <v>1489</v>
      </c>
      <c r="U52" s="7">
        <v>1279</v>
      </c>
      <c r="V52" s="10">
        <v>24559</v>
      </c>
    </row>
    <row r="53" spans="2:22" s="1" customFormat="1" ht="13.5" customHeight="1">
      <c r="B53" s="224" t="s">
        <v>831</v>
      </c>
      <c r="C53" s="6" t="s">
        <v>849</v>
      </c>
      <c r="D53" s="7">
        <v>22</v>
      </c>
      <c r="E53" s="7">
        <v>41</v>
      </c>
      <c r="F53" s="7">
        <v>60</v>
      </c>
      <c r="G53" s="7">
        <v>18</v>
      </c>
      <c r="H53" s="7">
        <v>44</v>
      </c>
      <c r="I53" s="7">
        <v>191</v>
      </c>
      <c r="J53" s="7">
        <v>313</v>
      </c>
      <c r="K53" s="7">
        <v>154</v>
      </c>
      <c r="L53" s="7">
        <v>82</v>
      </c>
      <c r="M53" s="7">
        <v>20</v>
      </c>
      <c r="N53" s="7">
        <v>24</v>
      </c>
      <c r="O53" s="7">
        <v>26</v>
      </c>
      <c r="P53" s="7">
        <v>11</v>
      </c>
      <c r="Q53" s="7">
        <v>30</v>
      </c>
      <c r="R53" s="7">
        <v>207</v>
      </c>
      <c r="S53" s="7">
        <v>191</v>
      </c>
      <c r="T53" s="7">
        <v>77</v>
      </c>
      <c r="U53" s="7">
        <v>71</v>
      </c>
      <c r="V53" s="10">
        <v>1582</v>
      </c>
    </row>
    <row r="54" spans="2:22" s="1" customFormat="1" ht="13.5" customHeight="1">
      <c r="B54" s="224"/>
      <c r="C54" s="6" t="s">
        <v>850</v>
      </c>
      <c r="D54" s="7">
        <v>501</v>
      </c>
      <c r="E54" s="7">
        <v>120</v>
      </c>
      <c r="F54" s="7">
        <v>152</v>
      </c>
      <c r="G54" s="7">
        <v>51</v>
      </c>
      <c r="H54" s="7">
        <v>159</v>
      </c>
      <c r="I54" s="7">
        <v>641</v>
      </c>
      <c r="J54" s="7">
        <v>1555</v>
      </c>
      <c r="K54" s="7">
        <v>1427</v>
      </c>
      <c r="L54" s="7">
        <v>1369</v>
      </c>
      <c r="M54" s="7">
        <v>498</v>
      </c>
      <c r="N54" s="7">
        <v>106</v>
      </c>
      <c r="O54" s="7">
        <v>126</v>
      </c>
      <c r="P54" s="7">
        <v>45</v>
      </c>
      <c r="Q54" s="7">
        <v>216</v>
      </c>
      <c r="R54" s="7">
        <v>1388</v>
      </c>
      <c r="S54" s="7">
        <v>1202</v>
      </c>
      <c r="T54" s="7">
        <v>1035</v>
      </c>
      <c r="U54" s="7">
        <v>1853</v>
      </c>
      <c r="V54" s="10">
        <v>12444</v>
      </c>
    </row>
    <row r="55" spans="2:22" s="1" customFormat="1" ht="13.5" customHeight="1">
      <c r="B55" s="224"/>
      <c r="C55" s="6" t="s">
        <v>851</v>
      </c>
      <c r="D55" s="7">
        <v>5</v>
      </c>
      <c r="E55" s="7">
        <v>45</v>
      </c>
      <c r="F55" s="7">
        <v>48</v>
      </c>
      <c r="G55" s="7">
        <v>6</v>
      </c>
      <c r="H55" s="7">
        <v>28</v>
      </c>
      <c r="I55" s="7">
        <v>102</v>
      </c>
      <c r="J55" s="7">
        <v>252</v>
      </c>
      <c r="K55" s="7">
        <v>119</v>
      </c>
      <c r="L55" s="7">
        <v>69</v>
      </c>
      <c r="M55" s="7">
        <v>5</v>
      </c>
      <c r="N55" s="7">
        <v>7</v>
      </c>
      <c r="O55" s="7">
        <v>30</v>
      </c>
      <c r="P55" s="7">
        <v>9</v>
      </c>
      <c r="Q55" s="7">
        <v>79</v>
      </c>
      <c r="R55" s="7">
        <v>435</v>
      </c>
      <c r="S55" s="7">
        <v>178</v>
      </c>
      <c r="T55" s="7">
        <v>91</v>
      </c>
      <c r="U55" s="7">
        <v>75</v>
      </c>
      <c r="V55" s="10">
        <v>1583</v>
      </c>
    </row>
    <row r="56" spans="2:22" s="1" customFormat="1" ht="13.5" customHeight="1">
      <c r="B56" s="226" t="s">
        <v>852</v>
      </c>
      <c r="C56" s="9" t="s">
        <v>849</v>
      </c>
      <c r="D56" s="10">
        <v>1411</v>
      </c>
      <c r="E56" s="10">
        <v>3500</v>
      </c>
      <c r="F56" s="10">
        <v>6856</v>
      </c>
      <c r="G56" s="10">
        <v>1955</v>
      </c>
      <c r="H56" s="10">
        <v>4655</v>
      </c>
      <c r="I56" s="10">
        <v>16126</v>
      </c>
      <c r="J56" s="10">
        <v>26227</v>
      </c>
      <c r="K56" s="10">
        <v>16240</v>
      </c>
      <c r="L56" s="10">
        <v>11166</v>
      </c>
      <c r="M56" s="10">
        <v>1092</v>
      </c>
      <c r="N56" s="10">
        <v>2120</v>
      </c>
      <c r="O56" s="10">
        <v>4577</v>
      </c>
      <c r="P56" s="10">
        <v>1304</v>
      </c>
      <c r="Q56" s="10">
        <v>3384</v>
      </c>
      <c r="R56" s="10">
        <v>22306</v>
      </c>
      <c r="S56" s="10">
        <v>21958</v>
      </c>
      <c r="T56" s="10">
        <v>11339</v>
      </c>
      <c r="U56" s="10">
        <v>8459</v>
      </c>
      <c r="V56" s="10">
        <v>164675</v>
      </c>
    </row>
    <row r="57" spans="2:22" s="1" customFormat="1" ht="13.5" customHeight="1">
      <c r="B57" s="226"/>
      <c r="C57" s="9" t="s">
        <v>850</v>
      </c>
      <c r="D57" s="10">
        <v>53149</v>
      </c>
      <c r="E57" s="10">
        <v>10997</v>
      </c>
      <c r="F57" s="10">
        <v>13063</v>
      </c>
      <c r="G57" s="10">
        <v>4400</v>
      </c>
      <c r="H57" s="10">
        <v>9753</v>
      </c>
      <c r="I57" s="10">
        <v>45290</v>
      </c>
      <c r="J57" s="10">
        <v>110303</v>
      </c>
      <c r="K57" s="10">
        <v>105028</v>
      </c>
      <c r="L57" s="10">
        <v>136627</v>
      </c>
      <c r="M57" s="10">
        <v>48253</v>
      </c>
      <c r="N57" s="10">
        <v>8192</v>
      </c>
      <c r="O57" s="10">
        <v>10309</v>
      </c>
      <c r="P57" s="10">
        <v>4378</v>
      </c>
      <c r="Q57" s="10">
        <v>16995</v>
      </c>
      <c r="R57" s="10">
        <v>129334</v>
      </c>
      <c r="S57" s="10">
        <v>90829</v>
      </c>
      <c r="T57" s="10">
        <v>80058</v>
      </c>
      <c r="U57" s="10">
        <v>168296</v>
      </c>
      <c r="V57" s="10">
        <v>1045254</v>
      </c>
    </row>
    <row r="58" spans="2:22" s="1" customFormat="1" ht="13.5" customHeight="1">
      <c r="B58" s="226"/>
      <c r="C58" s="9" t="s">
        <v>851</v>
      </c>
      <c r="D58" s="10">
        <v>799</v>
      </c>
      <c r="E58" s="10">
        <v>4623</v>
      </c>
      <c r="F58" s="10">
        <v>9574</v>
      </c>
      <c r="G58" s="10">
        <v>2496</v>
      </c>
      <c r="H58" s="10">
        <v>5239</v>
      </c>
      <c r="I58" s="10">
        <v>18582</v>
      </c>
      <c r="J58" s="10">
        <v>37889</v>
      </c>
      <c r="K58" s="10">
        <v>25631</v>
      </c>
      <c r="L58" s="10">
        <v>19696</v>
      </c>
      <c r="M58" s="10">
        <v>754</v>
      </c>
      <c r="N58" s="10">
        <v>2800</v>
      </c>
      <c r="O58" s="10">
        <v>9021</v>
      </c>
      <c r="P58" s="10">
        <v>6154</v>
      </c>
      <c r="Q58" s="10">
        <v>10142</v>
      </c>
      <c r="R58" s="10">
        <v>56903</v>
      </c>
      <c r="S58" s="10">
        <v>36470</v>
      </c>
      <c r="T58" s="10">
        <v>18091</v>
      </c>
      <c r="U58" s="10">
        <v>15707</v>
      </c>
      <c r="V58" s="10">
        <v>280571</v>
      </c>
    </row>
    <row r="59" spans="2:22" s="1" customFormat="1" ht="13.5" customHeight="1">
      <c r="B59" s="224" t="s">
        <v>832</v>
      </c>
      <c r="C59" s="14" t="s">
        <v>849</v>
      </c>
      <c r="D59" s="15">
        <v>84</v>
      </c>
      <c r="E59" s="15">
        <v>210</v>
      </c>
      <c r="F59" s="15">
        <v>461</v>
      </c>
      <c r="G59" s="15">
        <v>167</v>
      </c>
      <c r="H59" s="15">
        <v>556</v>
      </c>
      <c r="I59" s="15">
        <v>1899</v>
      </c>
      <c r="J59" s="15">
        <v>2804</v>
      </c>
      <c r="K59" s="15">
        <v>1523</v>
      </c>
      <c r="L59" s="15">
        <v>688</v>
      </c>
      <c r="M59" s="15">
        <v>45</v>
      </c>
      <c r="N59" s="15">
        <v>160</v>
      </c>
      <c r="O59" s="15">
        <v>348</v>
      </c>
      <c r="P59" s="15">
        <v>121</v>
      </c>
      <c r="Q59" s="15">
        <v>430</v>
      </c>
      <c r="R59" s="15">
        <v>3831</v>
      </c>
      <c r="S59" s="15">
        <v>3544</v>
      </c>
      <c r="T59" s="15">
        <v>1329</v>
      </c>
      <c r="U59" s="15">
        <v>615</v>
      </c>
      <c r="V59" s="10">
        <v>18815</v>
      </c>
    </row>
    <row r="60" spans="2:22" s="1" customFormat="1" ht="13.5" customHeight="1">
      <c r="B60" s="224"/>
      <c r="C60" s="14" t="s">
        <v>850</v>
      </c>
      <c r="D60" s="15">
        <v>1455</v>
      </c>
      <c r="E60" s="15">
        <v>749</v>
      </c>
      <c r="F60" s="15">
        <v>1766</v>
      </c>
      <c r="G60" s="15">
        <v>716</v>
      </c>
      <c r="H60" s="15">
        <v>1853</v>
      </c>
      <c r="I60" s="15">
        <v>8010</v>
      </c>
      <c r="J60" s="15">
        <v>16959</v>
      </c>
      <c r="K60" s="15">
        <v>12295</v>
      </c>
      <c r="L60" s="15">
        <v>7445</v>
      </c>
      <c r="M60" s="15">
        <v>1513</v>
      </c>
      <c r="N60" s="15">
        <v>500</v>
      </c>
      <c r="O60" s="15">
        <v>1324</v>
      </c>
      <c r="P60" s="15">
        <v>606</v>
      </c>
      <c r="Q60" s="15">
        <v>1707</v>
      </c>
      <c r="R60" s="15">
        <v>11634</v>
      </c>
      <c r="S60" s="15">
        <v>16695</v>
      </c>
      <c r="T60" s="15">
        <v>10434</v>
      </c>
      <c r="U60" s="15">
        <v>8852</v>
      </c>
      <c r="V60" s="10">
        <v>104513</v>
      </c>
    </row>
    <row r="61" spans="2:22" s="1" customFormat="1" ht="13.5" customHeight="1">
      <c r="B61" s="224"/>
      <c r="C61" s="14" t="s">
        <v>851</v>
      </c>
      <c r="D61" s="15">
        <v>86</v>
      </c>
      <c r="E61" s="15">
        <v>521</v>
      </c>
      <c r="F61" s="15">
        <v>881</v>
      </c>
      <c r="G61" s="15">
        <v>224</v>
      </c>
      <c r="H61" s="15">
        <v>508</v>
      </c>
      <c r="I61" s="15">
        <v>2123</v>
      </c>
      <c r="J61" s="15">
        <v>2922</v>
      </c>
      <c r="K61" s="15">
        <v>1777</v>
      </c>
      <c r="L61" s="15">
        <v>734</v>
      </c>
      <c r="M61" s="15">
        <v>74</v>
      </c>
      <c r="N61" s="15">
        <v>371</v>
      </c>
      <c r="O61" s="15">
        <v>796</v>
      </c>
      <c r="P61" s="15">
        <v>537</v>
      </c>
      <c r="Q61" s="15">
        <v>887</v>
      </c>
      <c r="R61" s="15">
        <v>8172</v>
      </c>
      <c r="S61" s="15">
        <v>4124</v>
      </c>
      <c r="T61" s="15">
        <v>1261</v>
      </c>
      <c r="U61" s="15">
        <v>973</v>
      </c>
      <c r="V61" s="10">
        <v>26971</v>
      </c>
    </row>
    <row r="62" spans="2:22" s="1" customFormat="1" ht="13.5" customHeight="1">
      <c r="B62" s="224" t="s">
        <v>853</v>
      </c>
      <c r="C62" s="14" t="s">
        <v>849</v>
      </c>
      <c r="D62" s="15">
        <v>24</v>
      </c>
      <c r="E62" s="15">
        <v>40</v>
      </c>
      <c r="F62" s="15">
        <v>54</v>
      </c>
      <c r="G62" s="15">
        <v>22</v>
      </c>
      <c r="H62" s="15">
        <v>70</v>
      </c>
      <c r="I62" s="15">
        <v>213</v>
      </c>
      <c r="J62" s="15">
        <v>166</v>
      </c>
      <c r="K62" s="15">
        <v>77</v>
      </c>
      <c r="L62" s="15">
        <v>24</v>
      </c>
      <c r="M62" s="15">
        <v>14</v>
      </c>
      <c r="N62" s="15">
        <v>15</v>
      </c>
      <c r="O62" s="15">
        <v>35</v>
      </c>
      <c r="P62" s="15">
        <v>17</v>
      </c>
      <c r="Q62" s="15">
        <v>145</v>
      </c>
      <c r="R62" s="15">
        <v>349</v>
      </c>
      <c r="S62" s="15">
        <v>138</v>
      </c>
      <c r="T62" s="15">
        <v>45</v>
      </c>
      <c r="U62" s="15">
        <v>18</v>
      </c>
      <c r="V62" s="10">
        <v>1466</v>
      </c>
    </row>
    <row r="63" spans="2:22" s="1" customFormat="1" ht="13.5" customHeight="1">
      <c r="B63" s="224"/>
      <c r="C63" s="14" t="s">
        <v>850</v>
      </c>
      <c r="D63" s="15">
        <v>352</v>
      </c>
      <c r="E63" s="15">
        <v>228</v>
      </c>
      <c r="F63" s="15">
        <v>268</v>
      </c>
      <c r="G63" s="15">
        <v>61</v>
      </c>
      <c r="H63" s="15">
        <v>392</v>
      </c>
      <c r="I63" s="15">
        <v>1562</v>
      </c>
      <c r="J63" s="15">
        <v>1272</v>
      </c>
      <c r="K63" s="15">
        <v>386</v>
      </c>
      <c r="L63" s="15">
        <v>236</v>
      </c>
      <c r="M63" s="15">
        <v>326</v>
      </c>
      <c r="N63" s="15">
        <v>173</v>
      </c>
      <c r="O63" s="15">
        <v>159</v>
      </c>
      <c r="P63" s="15">
        <v>99</v>
      </c>
      <c r="Q63" s="15">
        <v>787</v>
      </c>
      <c r="R63" s="15">
        <v>1667</v>
      </c>
      <c r="S63" s="15">
        <v>963</v>
      </c>
      <c r="T63" s="15">
        <v>357</v>
      </c>
      <c r="U63" s="15">
        <v>189</v>
      </c>
      <c r="V63" s="10">
        <v>9477</v>
      </c>
    </row>
    <row r="64" spans="2:22" s="1" customFormat="1" ht="13.5" customHeight="1">
      <c r="B64" s="224"/>
      <c r="C64" s="14" t="s">
        <v>851</v>
      </c>
      <c r="D64" s="15">
        <v>37</v>
      </c>
      <c r="E64" s="15">
        <v>601</v>
      </c>
      <c r="F64" s="15">
        <v>1023</v>
      </c>
      <c r="G64" s="15">
        <v>58</v>
      </c>
      <c r="H64" s="15">
        <v>46</v>
      </c>
      <c r="I64" s="15">
        <v>209</v>
      </c>
      <c r="J64" s="15">
        <v>283</v>
      </c>
      <c r="K64" s="15">
        <v>41</v>
      </c>
      <c r="L64" s="15">
        <v>43</v>
      </c>
      <c r="M64" s="15">
        <v>28</v>
      </c>
      <c r="N64" s="15">
        <v>283</v>
      </c>
      <c r="O64" s="15">
        <v>169</v>
      </c>
      <c r="P64" s="15">
        <v>47</v>
      </c>
      <c r="Q64" s="15">
        <v>470</v>
      </c>
      <c r="R64" s="15">
        <v>761</v>
      </c>
      <c r="S64" s="15">
        <v>310</v>
      </c>
      <c r="T64" s="15">
        <v>92</v>
      </c>
      <c r="U64" s="15">
        <v>25</v>
      </c>
      <c r="V64" s="10">
        <v>4526</v>
      </c>
    </row>
    <row r="65" spans="2:22" s="1" customFormat="1" ht="13.5" customHeight="1">
      <c r="B65" s="226" t="s">
        <v>839</v>
      </c>
      <c r="C65" s="9" t="s">
        <v>849</v>
      </c>
      <c r="D65" s="10">
        <v>1519</v>
      </c>
      <c r="E65" s="10">
        <v>3750</v>
      </c>
      <c r="F65" s="10">
        <v>7371</v>
      </c>
      <c r="G65" s="10">
        <v>2144</v>
      </c>
      <c r="H65" s="10">
        <v>5281</v>
      </c>
      <c r="I65" s="10">
        <v>18238</v>
      </c>
      <c r="J65" s="10">
        <v>29197</v>
      </c>
      <c r="K65" s="10">
        <v>17840</v>
      </c>
      <c r="L65" s="10">
        <v>11878</v>
      </c>
      <c r="M65" s="10">
        <v>1151</v>
      </c>
      <c r="N65" s="10">
        <v>2295</v>
      </c>
      <c r="O65" s="10">
        <v>4960</v>
      </c>
      <c r="P65" s="10">
        <v>1442</v>
      </c>
      <c r="Q65" s="10">
        <v>3959</v>
      </c>
      <c r="R65" s="10">
        <v>26486</v>
      </c>
      <c r="S65" s="10">
        <v>25640</v>
      </c>
      <c r="T65" s="10">
        <v>12713</v>
      </c>
      <c r="U65" s="10">
        <v>9092</v>
      </c>
      <c r="V65" s="10">
        <v>184956</v>
      </c>
    </row>
    <row r="66" spans="2:22" s="1" customFormat="1" ht="13.5" customHeight="1">
      <c r="B66" s="226"/>
      <c r="C66" s="9" t="s">
        <v>850</v>
      </c>
      <c r="D66" s="10">
        <v>54956</v>
      </c>
      <c r="E66" s="10">
        <v>11974</v>
      </c>
      <c r="F66" s="10">
        <v>15097</v>
      </c>
      <c r="G66" s="10">
        <v>5177</v>
      </c>
      <c r="H66" s="10">
        <v>11998</v>
      </c>
      <c r="I66" s="10">
        <v>54862</v>
      </c>
      <c r="J66" s="10">
        <v>128534</v>
      </c>
      <c r="K66" s="10">
        <v>117709</v>
      </c>
      <c r="L66" s="10">
        <v>144308</v>
      </c>
      <c r="M66" s="10">
        <v>50092</v>
      </c>
      <c r="N66" s="10">
        <v>8865</v>
      </c>
      <c r="O66" s="10">
        <v>11792</v>
      </c>
      <c r="P66" s="10">
        <v>5083</v>
      </c>
      <c r="Q66" s="10">
        <v>19489</v>
      </c>
      <c r="R66" s="10">
        <v>142635</v>
      </c>
      <c r="S66" s="10">
        <v>108487</v>
      </c>
      <c r="T66" s="10">
        <v>90849</v>
      </c>
      <c r="U66" s="10">
        <v>177337</v>
      </c>
      <c r="V66" s="10">
        <v>1159244</v>
      </c>
    </row>
    <row r="67" spans="2:22" s="1" customFormat="1" ht="13.5" customHeight="1">
      <c r="B67" s="226"/>
      <c r="C67" s="9" t="s">
        <v>851</v>
      </c>
      <c r="D67" s="10">
        <v>922</v>
      </c>
      <c r="E67" s="10">
        <v>5745</v>
      </c>
      <c r="F67" s="10">
        <v>11478</v>
      </c>
      <c r="G67" s="10">
        <v>2778</v>
      </c>
      <c r="H67" s="10">
        <v>5793</v>
      </c>
      <c r="I67" s="10">
        <v>20914</v>
      </c>
      <c r="J67" s="10">
        <v>41094</v>
      </c>
      <c r="K67" s="10">
        <v>27449</v>
      </c>
      <c r="L67" s="10">
        <v>20473</v>
      </c>
      <c r="M67" s="10">
        <v>856</v>
      </c>
      <c r="N67" s="10">
        <v>3454</v>
      </c>
      <c r="O67" s="10">
        <v>9986</v>
      </c>
      <c r="P67" s="10">
        <v>6738</v>
      </c>
      <c r="Q67" s="10">
        <v>11499</v>
      </c>
      <c r="R67" s="10">
        <v>65836</v>
      </c>
      <c r="S67" s="10">
        <v>40904</v>
      </c>
      <c r="T67" s="10">
        <v>19444</v>
      </c>
      <c r="U67" s="10">
        <v>16705</v>
      </c>
      <c r="V67" s="10">
        <v>312068</v>
      </c>
    </row>
  </sheetData>
  <mergeCells count="28">
    <mergeCell ref="B35:B37"/>
    <mergeCell ref="B38:B40"/>
    <mergeCell ref="B62:B64"/>
    <mergeCell ref="B65:B67"/>
    <mergeCell ref="B44:B46"/>
    <mergeCell ref="B47:B49"/>
    <mergeCell ref="B50:B52"/>
    <mergeCell ref="B53:B55"/>
    <mergeCell ref="B56:B58"/>
    <mergeCell ref="B59:B61"/>
    <mergeCell ref="B41:B43"/>
    <mergeCell ref="V9:V10"/>
    <mergeCell ref="B11:B13"/>
    <mergeCell ref="B14:B16"/>
    <mergeCell ref="B17:B19"/>
    <mergeCell ref="B20:B22"/>
    <mergeCell ref="B23:B25"/>
    <mergeCell ref="B26:B28"/>
    <mergeCell ref="B29:B31"/>
    <mergeCell ref="B32:B34"/>
    <mergeCell ref="G2:K3"/>
    <mergeCell ref="O2:S2"/>
    <mergeCell ref="F5:L6"/>
    <mergeCell ref="B9:B10"/>
    <mergeCell ref="C9:C10"/>
    <mergeCell ref="D9:L9"/>
    <mergeCell ref="M9:U9"/>
    <mergeCell ref="B5:B6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V67"/>
  <sheetViews>
    <sheetView workbookViewId="0"/>
  </sheetViews>
  <sheetFormatPr defaultColWidth="8.85546875" defaultRowHeight="12.75"/>
  <cols>
    <col min="1" max="1" width="1.85546875" style="12" customWidth="1"/>
    <col min="2" max="2" width="35.7109375" style="12" customWidth="1"/>
    <col min="3" max="3" width="8" style="12" customWidth="1"/>
    <col min="4" max="22" width="9" style="12" customWidth="1"/>
    <col min="23" max="16384" width="8.85546875" style="12"/>
  </cols>
  <sheetData>
    <row r="1" spans="2:22" s="1" customFormat="1" ht="11.25" customHeight="1" thickBot="1"/>
    <row r="2" spans="2:22" s="1" customFormat="1" ht="15.75" customHeight="1" thickBot="1">
      <c r="G2" s="216" t="s">
        <v>0</v>
      </c>
      <c r="H2" s="216"/>
      <c r="I2" s="216"/>
      <c r="J2" s="216"/>
      <c r="K2" s="216"/>
      <c r="O2" s="220" t="s">
        <v>854</v>
      </c>
      <c r="P2" s="220"/>
      <c r="Q2" s="220"/>
      <c r="R2" s="220"/>
      <c r="S2" s="220"/>
    </row>
    <row r="3" spans="2:22" s="1" customFormat="1" ht="3" customHeight="1" thickBot="1">
      <c r="G3" s="216"/>
      <c r="H3" s="216"/>
      <c r="I3" s="216"/>
      <c r="J3" s="216"/>
      <c r="K3" s="216"/>
    </row>
    <row r="4" spans="2:22" s="1" customFormat="1" ht="36.75" customHeight="1"/>
    <row r="5" spans="2:22" s="1" customFormat="1" ht="15.75" customHeight="1" thickBot="1">
      <c r="E5" s="217" t="s">
        <v>855</v>
      </c>
      <c r="F5" s="217"/>
      <c r="G5" s="217"/>
      <c r="H5" s="217"/>
      <c r="I5" s="217"/>
      <c r="J5" s="217"/>
      <c r="K5" s="217"/>
      <c r="L5" s="217"/>
    </row>
    <row r="6" spans="2:22" s="1" customFormat="1" ht="2.25" customHeight="1" thickBot="1">
      <c r="B6" s="220" t="s">
        <v>213</v>
      </c>
      <c r="E6" s="217"/>
      <c r="F6" s="217"/>
      <c r="G6" s="217"/>
      <c r="H6" s="217"/>
      <c r="I6" s="217"/>
      <c r="J6" s="217"/>
      <c r="K6" s="217"/>
      <c r="L6" s="217"/>
    </row>
    <row r="7" spans="2:22" s="1" customFormat="1" ht="12.75" customHeight="1">
      <c r="B7" s="220"/>
    </row>
    <row r="8" spans="2:22" s="1" customFormat="1" ht="11.25" customHeight="1"/>
    <row r="9" spans="2:22" s="1" customFormat="1" ht="16.5" customHeight="1">
      <c r="B9" s="222" t="s">
        <v>816</v>
      </c>
      <c r="C9" s="227"/>
      <c r="D9" s="219" t="s">
        <v>837</v>
      </c>
      <c r="E9" s="219"/>
      <c r="F9" s="219"/>
      <c r="G9" s="219"/>
      <c r="H9" s="219"/>
      <c r="I9" s="219"/>
      <c r="J9" s="219"/>
      <c r="K9" s="219"/>
      <c r="L9" s="219"/>
      <c r="M9" s="219" t="s">
        <v>838</v>
      </c>
      <c r="N9" s="219"/>
      <c r="O9" s="219"/>
      <c r="P9" s="219"/>
      <c r="Q9" s="219"/>
      <c r="R9" s="219"/>
      <c r="S9" s="219"/>
      <c r="T9" s="219"/>
      <c r="U9" s="219"/>
      <c r="V9" s="225" t="s">
        <v>839</v>
      </c>
    </row>
    <row r="10" spans="2:22" s="1" customFormat="1" ht="18" customHeight="1">
      <c r="B10" s="222"/>
      <c r="C10" s="227"/>
      <c r="D10" s="4" t="s">
        <v>840</v>
      </c>
      <c r="E10" s="4" t="s">
        <v>841</v>
      </c>
      <c r="F10" s="4" t="s">
        <v>842</v>
      </c>
      <c r="G10" s="4" t="s">
        <v>843</v>
      </c>
      <c r="H10" s="4" t="s">
        <v>844</v>
      </c>
      <c r="I10" s="4" t="s">
        <v>845</v>
      </c>
      <c r="J10" s="4" t="s">
        <v>846</v>
      </c>
      <c r="K10" s="4" t="s">
        <v>847</v>
      </c>
      <c r="L10" s="4" t="s">
        <v>848</v>
      </c>
      <c r="M10" s="4" t="s">
        <v>840</v>
      </c>
      <c r="N10" s="4" t="s">
        <v>841</v>
      </c>
      <c r="O10" s="4" t="s">
        <v>842</v>
      </c>
      <c r="P10" s="4" t="s">
        <v>843</v>
      </c>
      <c r="Q10" s="4" t="s">
        <v>844</v>
      </c>
      <c r="R10" s="4" t="s">
        <v>845</v>
      </c>
      <c r="S10" s="4" t="s">
        <v>846</v>
      </c>
      <c r="T10" s="4" t="s">
        <v>847</v>
      </c>
      <c r="U10" s="4" t="s">
        <v>848</v>
      </c>
      <c r="V10" s="225"/>
    </row>
    <row r="11" spans="2:22" s="1" customFormat="1" ht="13.5" customHeight="1">
      <c r="B11" s="224" t="s">
        <v>817</v>
      </c>
      <c r="C11" s="6" t="s">
        <v>849</v>
      </c>
      <c r="D11" s="8">
        <v>7.262757924101775E-3</v>
      </c>
      <c r="E11" s="8">
        <v>1.9190996104083497E-2</v>
      </c>
      <c r="F11" s="8">
        <v>4.2470299648886538E-2</v>
      </c>
      <c r="G11" s="8">
        <v>1.2120629118368524E-2</v>
      </c>
      <c r="H11" s="8">
        <v>2.8329565677456592E-2</v>
      </c>
      <c r="I11" s="8">
        <v>0.10961473714588042</v>
      </c>
      <c r="J11" s="8">
        <v>0.1758934154201337</v>
      </c>
      <c r="K11" s="8">
        <v>0.1070174594776586</v>
      </c>
      <c r="L11" s="8">
        <v>6.363330287143476E-2</v>
      </c>
      <c r="M11" s="8">
        <v>5.2426530710403541E-3</v>
      </c>
      <c r="N11" s="8">
        <v>1.2072531383771824E-2</v>
      </c>
      <c r="O11" s="8">
        <v>3.2177384445192629E-2</v>
      </c>
      <c r="P11" s="8">
        <v>9.6195469193400985E-3</v>
      </c>
      <c r="Q11" s="8">
        <v>2.1018710018758116E-2</v>
      </c>
      <c r="R11" s="8">
        <v>0.12529459862440478</v>
      </c>
      <c r="S11" s="8">
        <v>0.12765138761964312</v>
      </c>
      <c r="T11" s="8">
        <v>5.7765379250637294E-2</v>
      </c>
      <c r="U11" s="8">
        <v>4.3624645279207348E-2</v>
      </c>
      <c r="V11" s="11">
        <v>1</v>
      </c>
    </row>
    <row r="12" spans="2:22" s="1" customFormat="1" ht="13.5" customHeight="1">
      <c r="B12" s="224"/>
      <c r="C12" s="6" t="s">
        <v>850</v>
      </c>
      <c r="D12" s="8">
        <v>5.6867633934732403E-2</v>
      </c>
      <c r="E12" s="8">
        <v>8.749574481787821E-3</v>
      </c>
      <c r="F12" s="8">
        <v>1.0884065838017867E-2</v>
      </c>
      <c r="G12" s="8">
        <v>4.2873835000138008E-3</v>
      </c>
      <c r="H12" s="8">
        <v>1.1647698521496721E-2</v>
      </c>
      <c r="I12" s="8">
        <v>4.7575236220110222E-2</v>
      </c>
      <c r="J12" s="8">
        <v>0.10993550523962425</v>
      </c>
      <c r="K12" s="8">
        <v>0.10139753981470406</v>
      </c>
      <c r="L12" s="8">
        <v>0.1172314175046692</v>
      </c>
      <c r="M12" s="8">
        <v>4.9157703949729049E-2</v>
      </c>
      <c r="N12" s="8">
        <v>6.3942736749132865E-3</v>
      </c>
      <c r="O12" s="8">
        <v>8.2435528240608694E-3</v>
      </c>
      <c r="P12" s="8">
        <v>4.038972868038752E-3</v>
      </c>
      <c r="Q12" s="8">
        <v>1.9780846620235347E-2</v>
      </c>
      <c r="R12" s="8">
        <v>0.13637743695430166</v>
      </c>
      <c r="S12" s="8">
        <v>8.807536962581998E-2</v>
      </c>
      <c r="T12" s="8">
        <v>7.3906763209465362E-2</v>
      </c>
      <c r="U12" s="8">
        <v>0.14544902521827935</v>
      </c>
      <c r="V12" s="11">
        <v>1</v>
      </c>
    </row>
    <row r="13" spans="2:22" s="1" customFormat="1" ht="13.5" customHeight="1">
      <c r="B13" s="224"/>
      <c r="C13" s="6" t="s">
        <v>851</v>
      </c>
      <c r="D13" s="8">
        <v>1.6714187395536328E-3</v>
      </c>
      <c r="E13" s="8">
        <v>2.1400714449578868E-2</v>
      </c>
      <c r="F13" s="8">
        <v>3.5198112280011795E-2</v>
      </c>
      <c r="G13" s="8">
        <v>7.3083603709894144E-3</v>
      </c>
      <c r="H13" s="8">
        <v>1.9106610297250352E-2</v>
      </c>
      <c r="I13" s="8">
        <v>6.6594566250450626E-2</v>
      </c>
      <c r="J13" s="8">
        <v>0.14230000327729164</v>
      </c>
      <c r="K13" s="8">
        <v>8.9044014026808241E-2</v>
      </c>
      <c r="L13" s="8">
        <v>5.4730770491266019E-2</v>
      </c>
      <c r="M13" s="8">
        <v>1.8352833218628125E-3</v>
      </c>
      <c r="N13" s="8">
        <v>1.4420083243207813E-2</v>
      </c>
      <c r="O13" s="8">
        <v>3.6377937272637891E-2</v>
      </c>
      <c r="P13" s="8">
        <v>1.8680562383246484E-2</v>
      </c>
      <c r="Q13" s="8">
        <v>4.2178743486382855E-2</v>
      </c>
      <c r="R13" s="8">
        <v>0.21623570281519353</v>
      </c>
      <c r="S13" s="8">
        <v>0.13590928456723364</v>
      </c>
      <c r="T13" s="8">
        <v>5.8663520466686332E-2</v>
      </c>
      <c r="U13" s="8">
        <v>3.8344312260348047E-2</v>
      </c>
      <c r="V13" s="11">
        <v>1</v>
      </c>
    </row>
    <row r="14" spans="2:22" s="1" customFormat="1" ht="13.5" customHeight="1">
      <c r="B14" s="224" t="s">
        <v>818</v>
      </c>
      <c r="C14" s="6" t="s">
        <v>849</v>
      </c>
      <c r="D14" s="8">
        <v>6.6942494537678395E-3</v>
      </c>
      <c r="E14" s="8">
        <v>1.7758356189856352E-2</v>
      </c>
      <c r="F14" s="8">
        <v>3.5656175909999532E-2</v>
      </c>
      <c r="G14" s="8">
        <v>1.2226302821812095E-2</v>
      </c>
      <c r="H14" s="8">
        <v>3.0403049602528938E-2</v>
      </c>
      <c r="I14" s="8">
        <v>0.10329598809911208</v>
      </c>
      <c r="J14" s="8">
        <v>0.17167960578308772</v>
      </c>
      <c r="K14" s="8">
        <v>0.1032030124122542</v>
      </c>
      <c r="L14" s="8">
        <v>7.1358839663428014E-2</v>
      </c>
      <c r="M14" s="8">
        <v>3.62605178745758E-3</v>
      </c>
      <c r="N14" s="8">
        <v>1.3946353028682999E-2</v>
      </c>
      <c r="O14" s="8">
        <v>2.3522848775045326E-2</v>
      </c>
      <c r="P14" s="8">
        <v>7.0661522011993862E-3</v>
      </c>
      <c r="Q14" s="8">
        <v>2.301148249732695E-2</v>
      </c>
      <c r="R14" s="8">
        <v>0.14439124169029799</v>
      </c>
      <c r="S14" s="8">
        <v>0.12486634745014179</v>
      </c>
      <c r="T14" s="8">
        <v>6.1224489795918366E-2</v>
      </c>
      <c r="U14" s="8">
        <v>4.6069452838082843E-2</v>
      </c>
      <c r="V14" s="11">
        <v>1</v>
      </c>
    </row>
    <row r="15" spans="2:22" s="1" customFormat="1" ht="13.5" customHeight="1">
      <c r="B15" s="224"/>
      <c r="C15" s="6" t="s">
        <v>850</v>
      </c>
      <c r="D15" s="8">
        <v>4.7305125760797831E-2</v>
      </c>
      <c r="E15" s="8">
        <v>1.0735499010046197E-2</v>
      </c>
      <c r="F15" s="8">
        <v>1.2803402507882965E-2</v>
      </c>
      <c r="G15" s="8">
        <v>4.2164698980714233E-3</v>
      </c>
      <c r="H15" s="8">
        <v>9.826208110288186E-3</v>
      </c>
      <c r="I15" s="8">
        <v>4.7341790716433234E-2</v>
      </c>
      <c r="J15" s="8">
        <v>0.10486910610838161</v>
      </c>
      <c r="K15" s="8">
        <v>9.5585539341497397E-2</v>
      </c>
      <c r="L15" s="8">
        <v>0.12802669208770256</v>
      </c>
      <c r="M15" s="8">
        <v>4.3132653809488893E-2</v>
      </c>
      <c r="N15" s="8">
        <v>7.3916550560973824E-3</v>
      </c>
      <c r="O15" s="8">
        <v>9.4595585539341501E-3</v>
      </c>
      <c r="P15" s="8">
        <v>4.0404781110214855E-3</v>
      </c>
      <c r="Q15" s="8">
        <v>1.8369142773337243E-2</v>
      </c>
      <c r="R15" s="8">
        <v>0.12199897338124222</v>
      </c>
      <c r="S15" s="8">
        <v>8.5825328151352936E-2</v>
      </c>
      <c r="T15" s="8">
        <v>7.5676468431473201E-2</v>
      </c>
      <c r="U15" s="8">
        <v>0.17339590819095108</v>
      </c>
      <c r="V15" s="11">
        <v>1</v>
      </c>
    </row>
    <row r="16" spans="2:22" s="1" customFormat="1" ht="13.5" customHeight="1">
      <c r="B16" s="224"/>
      <c r="C16" s="6" t="s">
        <v>851</v>
      </c>
      <c r="D16" s="8">
        <v>2.663924849277936E-3</v>
      </c>
      <c r="E16" s="8">
        <v>1.7432350329485442E-2</v>
      </c>
      <c r="F16" s="8">
        <v>2.3741646025143712E-2</v>
      </c>
      <c r="G16" s="8">
        <v>7.8048324531476377E-3</v>
      </c>
      <c r="H16" s="8">
        <v>1.5422722811609104E-2</v>
      </c>
      <c r="I16" s="8">
        <v>6.7859980371080056E-2</v>
      </c>
      <c r="J16" s="8">
        <v>0.1587605739122307</v>
      </c>
      <c r="K16" s="8">
        <v>0.1043136888348834</v>
      </c>
      <c r="L16" s="8">
        <v>6.5850352853203717E-2</v>
      </c>
      <c r="M16" s="8">
        <v>2.1965696125625087E-3</v>
      </c>
      <c r="N16" s="8">
        <v>8.5993363555638639E-3</v>
      </c>
      <c r="O16" s="8">
        <v>1.4254334719820535E-2</v>
      </c>
      <c r="P16" s="8">
        <v>6.2158246483151845E-3</v>
      </c>
      <c r="Q16" s="8">
        <v>4.1033789783614529E-2</v>
      </c>
      <c r="R16" s="8">
        <v>0.25031546478478289</v>
      </c>
      <c r="S16" s="8">
        <v>0.1287096321914287</v>
      </c>
      <c r="T16" s="8">
        <v>4.2716268635790061E-2</v>
      </c>
      <c r="U16" s="8">
        <v>4.2108706828060005E-2</v>
      </c>
      <c r="V16" s="11">
        <v>1</v>
      </c>
    </row>
    <row r="17" spans="2:22" s="1" customFormat="1" ht="13.5" customHeight="1">
      <c r="B17" s="224" t="s">
        <v>819</v>
      </c>
      <c r="C17" s="6" t="s">
        <v>849</v>
      </c>
      <c r="D17" s="8">
        <v>7.509118214975327E-3</v>
      </c>
      <c r="E17" s="8">
        <v>2.1025531001930917E-2</v>
      </c>
      <c r="F17" s="8">
        <v>5.6532932847028532E-2</v>
      </c>
      <c r="G17" s="8">
        <v>1.2443681613387684E-2</v>
      </c>
      <c r="H17" s="8">
        <v>3.2932847028534648E-2</v>
      </c>
      <c r="I17" s="8">
        <v>0.10180218837159408</v>
      </c>
      <c r="J17" s="8">
        <v>0.15189873417721519</v>
      </c>
      <c r="K17" s="8">
        <v>9.4614889508689126E-2</v>
      </c>
      <c r="L17" s="8">
        <v>6.2325681184295219E-2</v>
      </c>
      <c r="M17" s="8">
        <v>7.7236644496889084E-3</v>
      </c>
      <c r="N17" s="8">
        <v>8.689122505900022E-3</v>
      </c>
      <c r="O17" s="8">
        <v>3.6580133018665521E-2</v>
      </c>
      <c r="P17" s="8">
        <v>8.9036687406136017E-3</v>
      </c>
      <c r="Q17" s="8">
        <v>2.1347350354001288E-2</v>
      </c>
      <c r="R17" s="8">
        <v>0.14074232997210898</v>
      </c>
      <c r="S17" s="8">
        <v>0.12668955159836945</v>
      </c>
      <c r="T17" s="8">
        <v>5.8463848959450761E-2</v>
      </c>
      <c r="U17" s="8">
        <v>4.9774726453550737E-2</v>
      </c>
      <c r="V17" s="11">
        <v>1</v>
      </c>
    </row>
    <row r="18" spans="2:22" s="1" customFormat="1" ht="13.5" customHeight="1">
      <c r="B18" s="224"/>
      <c r="C18" s="6" t="s">
        <v>850</v>
      </c>
      <c r="D18" s="8">
        <v>5.5586465024530879E-2</v>
      </c>
      <c r="E18" s="8">
        <v>1.2779660445433548E-2</v>
      </c>
      <c r="F18" s="8">
        <v>1.3336030886989361E-2</v>
      </c>
      <c r="G18" s="8">
        <v>4.1643484564935175E-3</v>
      </c>
      <c r="H18" s="8">
        <v>9.3402795339976065E-3</v>
      </c>
      <c r="I18" s="8">
        <v>4.3059700234349976E-2</v>
      </c>
      <c r="J18" s="8">
        <v>0.10737949522027211</v>
      </c>
      <c r="K18" s="8">
        <v>0.10043329455599953</v>
      </c>
      <c r="L18" s="8">
        <v>0.12609377370896768</v>
      </c>
      <c r="M18" s="8">
        <v>4.966870669161904E-2</v>
      </c>
      <c r="N18" s="8">
        <v>8.5815925682396783E-3</v>
      </c>
      <c r="O18" s="8">
        <v>1.1076829700065753E-2</v>
      </c>
      <c r="P18" s="8">
        <v>3.8102945391398175E-3</v>
      </c>
      <c r="Q18" s="8">
        <v>1.4651088294303104E-2</v>
      </c>
      <c r="R18" s="8">
        <v>0.12970175172390538</v>
      </c>
      <c r="S18" s="8">
        <v>8.6490314096403828E-2</v>
      </c>
      <c r="T18" s="8">
        <v>7.2311297691905654E-2</v>
      </c>
      <c r="U18" s="8">
        <v>0.15153507662738355</v>
      </c>
      <c r="V18" s="11">
        <v>1</v>
      </c>
    </row>
    <row r="19" spans="2:22" s="1" customFormat="1" ht="13.5" customHeight="1">
      <c r="B19" s="224"/>
      <c r="C19" s="6" t="s">
        <v>851</v>
      </c>
      <c r="D19" s="8">
        <v>1.9469026548672567E-3</v>
      </c>
      <c r="E19" s="8">
        <v>1.3569321533923304E-2</v>
      </c>
      <c r="F19" s="8">
        <v>3.0796460176991152E-2</v>
      </c>
      <c r="G19" s="8">
        <v>9.4985250737463119E-3</v>
      </c>
      <c r="H19" s="8">
        <v>1.2094395280235988E-2</v>
      </c>
      <c r="I19" s="8">
        <v>6.0648967551622419E-2</v>
      </c>
      <c r="J19" s="8">
        <v>0.16619469026548672</v>
      </c>
      <c r="K19" s="8">
        <v>0.10607669616519175</v>
      </c>
      <c r="L19" s="8">
        <v>7.5044247787610624E-2</v>
      </c>
      <c r="M19" s="8">
        <v>2.0058997050147491E-3</v>
      </c>
      <c r="N19" s="8">
        <v>7.9056047197640124E-3</v>
      </c>
      <c r="O19" s="8">
        <v>2.5073746312684365E-2</v>
      </c>
      <c r="P19" s="8">
        <v>2.088495575221239E-2</v>
      </c>
      <c r="Q19" s="8">
        <v>2.4896755162241886E-2</v>
      </c>
      <c r="R19" s="8">
        <v>0.17899705014749262</v>
      </c>
      <c r="S19" s="8">
        <v>0.13923303834808259</v>
      </c>
      <c r="T19" s="8">
        <v>5.9410029498525072E-2</v>
      </c>
      <c r="U19" s="8">
        <v>6.5722713864306781E-2</v>
      </c>
      <c r="V19" s="11">
        <v>1</v>
      </c>
    </row>
    <row r="20" spans="2:22" s="1" customFormat="1" ht="13.5" customHeight="1">
      <c r="B20" s="224" t="s">
        <v>820</v>
      </c>
      <c r="C20" s="6" t="s">
        <v>849</v>
      </c>
      <c r="D20" s="8">
        <v>8.9026514418424612E-3</v>
      </c>
      <c r="E20" s="8">
        <v>2.2063092703696534E-2</v>
      </c>
      <c r="F20" s="8">
        <v>3.9094251983742986E-2</v>
      </c>
      <c r="G20" s="8">
        <v>1.1031546351848267E-2</v>
      </c>
      <c r="H20" s="8">
        <v>2.922392103735243E-2</v>
      </c>
      <c r="I20" s="8">
        <v>8.4768724598413003E-2</v>
      </c>
      <c r="J20" s="8">
        <v>0.16024772595316431</v>
      </c>
      <c r="K20" s="8">
        <v>9.8896845364815175E-2</v>
      </c>
      <c r="L20" s="8">
        <v>6.7737565318366555E-2</v>
      </c>
      <c r="M20" s="8">
        <v>4.4513257209212306E-3</v>
      </c>
      <c r="N20" s="8">
        <v>1.1225082252757887E-2</v>
      </c>
      <c r="O20" s="8">
        <v>2.8062705631894717E-2</v>
      </c>
      <c r="P20" s="8">
        <v>8.3220437391136048E-3</v>
      </c>
      <c r="Q20" s="8">
        <v>2.3417844010063867E-2</v>
      </c>
      <c r="R20" s="8">
        <v>0.13257209212308882</v>
      </c>
      <c r="S20" s="8">
        <v>0.13973292045674474</v>
      </c>
      <c r="T20" s="8">
        <v>7.0640603832010831E-2</v>
      </c>
      <c r="U20" s="8">
        <v>5.9609057480162569E-2</v>
      </c>
      <c r="V20" s="11">
        <v>1</v>
      </c>
    </row>
    <row r="21" spans="2:22" s="1" customFormat="1" ht="13.5" customHeight="1">
      <c r="B21" s="224"/>
      <c r="C21" s="6" t="s">
        <v>850</v>
      </c>
      <c r="D21" s="8">
        <v>4.2702118663973318E-2</v>
      </c>
      <c r="E21" s="8">
        <v>1.1344952318316344E-2</v>
      </c>
      <c r="F21" s="8">
        <v>1.2401935453563207E-2</v>
      </c>
      <c r="G21" s="8">
        <v>3.6172311739559354E-3</v>
      </c>
      <c r="H21" s="8">
        <v>9.8886644430873308E-3</v>
      </c>
      <c r="I21" s="8">
        <v>4.1457227415793677E-2</v>
      </c>
      <c r="J21" s="8">
        <v>0.10933903321275897</v>
      </c>
      <c r="K21" s="8">
        <v>0.10374876685300888</v>
      </c>
      <c r="L21" s="8">
        <v>0.13773664677972472</v>
      </c>
      <c r="M21" s="8">
        <v>3.7299760417156012E-2</v>
      </c>
      <c r="N21" s="8">
        <v>7.0230657208624984E-3</v>
      </c>
      <c r="O21" s="8">
        <v>9.3484286184055999E-3</v>
      </c>
      <c r="P21" s="8">
        <v>3.9695588857048903E-3</v>
      </c>
      <c r="Q21" s="8">
        <v>1.6019166627519142E-2</v>
      </c>
      <c r="R21" s="8">
        <v>0.10628552637760136</v>
      </c>
      <c r="S21" s="8">
        <v>8.7259829943157799E-2</v>
      </c>
      <c r="T21" s="8">
        <v>7.9860947996429746E-2</v>
      </c>
      <c r="U21" s="8">
        <v>0.18069713909898061</v>
      </c>
      <c r="V21" s="11">
        <v>1</v>
      </c>
    </row>
    <row r="22" spans="2:22" s="1" customFormat="1" ht="13.5" customHeight="1">
      <c r="B22" s="224"/>
      <c r="C22" s="6" t="s">
        <v>851</v>
      </c>
      <c r="D22" s="8">
        <v>8.2381576483804529E-3</v>
      </c>
      <c r="E22" s="8">
        <v>1.198277476128066E-2</v>
      </c>
      <c r="F22" s="8">
        <v>1.8442239281033515E-2</v>
      </c>
      <c r="G22" s="8">
        <v>6.6466953753978658E-3</v>
      </c>
      <c r="H22" s="8">
        <v>1.6850777008050925E-2</v>
      </c>
      <c r="I22" s="8">
        <v>6.1224489795918366E-2</v>
      </c>
      <c r="J22" s="8">
        <v>0.14248268114585283</v>
      </c>
      <c r="K22" s="8">
        <v>0.1016663546152406</v>
      </c>
      <c r="L22" s="8">
        <v>0.11758097734506646</v>
      </c>
      <c r="M22" s="8">
        <v>5.7105410971728145E-3</v>
      </c>
      <c r="N22" s="8">
        <v>6.6466953753978658E-3</v>
      </c>
      <c r="O22" s="8">
        <v>2.0595394120951134E-2</v>
      </c>
      <c r="P22" s="8">
        <v>1.5165699307245834E-2</v>
      </c>
      <c r="Q22" s="8">
        <v>2.4995319228608873E-2</v>
      </c>
      <c r="R22" s="8">
        <v>0.16766523123010671</v>
      </c>
      <c r="S22" s="8">
        <v>0.13171690694626476</v>
      </c>
      <c r="T22" s="8">
        <v>5.242463958060288E-2</v>
      </c>
      <c r="U22" s="8">
        <v>8.9964426137427445E-2</v>
      </c>
      <c r="V22" s="11">
        <v>1</v>
      </c>
    </row>
    <row r="23" spans="2:22" s="1" customFormat="1" ht="13.5" customHeight="1">
      <c r="B23" s="224" t="s">
        <v>821</v>
      </c>
      <c r="C23" s="6" t="s">
        <v>849</v>
      </c>
      <c r="D23" s="8">
        <v>7.7724783607136545E-3</v>
      </c>
      <c r="E23" s="8">
        <v>1.5898251192368838E-2</v>
      </c>
      <c r="F23" s="8">
        <v>3.4269563681328385E-2</v>
      </c>
      <c r="G23" s="8">
        <v>1.3248542660307366E-2</v>
      </c>
      <c r="H23" s="8">
        <v>2.1550962727433315E-2</v>
      </c>
      <c r="I23" s="8">
        <v>8.2847553435788729E-2</v>
      </c>
      <c r="J23" s="8">
        <v>0.14909026673732556</v>
      </c>
      <c r="K23" s="8">
        <v>0.10581169404698816</v>
      </c>
      <c r="L23" s="8">
        <v>7.8431372549019607E-2</v>
      </c>
      <c r="M23" s="8">
        <v>6.1826532414767706E-3</v>
      </c>
      <c r="N23" s="8">
        <v>1.5015015015015015E-2</v>
      </c>
      <c r="O23" s="8">
        <v>2.5437201907790145E-2</v>
      </c>
      <c r="P23" s="8">
        <v>6.1826532414767706E-3</v>
      </c>
      <c r="Q23" s="8">
        <v>1.9254548666313372E-2</v>
      </c>
      <c r="R23" s="8">
        <v>0.14255431902490726</v>
      </c>
      <c r="S23" s="8">
        <v>0.14485073308602719</v>
      </c>
      <c r="T23" s="8">
        <v>7.4015191662250485E-2</v>
      </c>
      <c r="U23" s="8">
        <v>5.7586998763469351E-2</v>
      </c>
      <c r="V23" s="11">
        <v>1</v>
      </c>
    </row>
    <row r="24" spans="2:22" s="1" customFormat="1" ht="13.5" customHeight="1">
      <c r="B24" s="224"/>
      <c r="C24" s="6" t="s">
        <v>850</v>
      </c>
      <c r="D24" s="8">
        <v>4.8725531615265452E-2</v>
      </c>
      <c r="E24" s="8">
        <v>1.0899873257287706E-2</v>
      </c>
      <c r="F24" s="8">
        <v>1.6448387551049149E-2</v>
      </c>
      <c r="G24" s="8">
        <v>7.1257569356428675E-3</v>
      </c>
      <c r="H24" s="8">
        <v>1.1012533445993521E-2</v>
      </c>
      <c r="I24" s="8">
        <v>4.2078580481622309E-2</v>
      </c>
      <c r="J24" s="8">
        <v>0.10733699478946628</v>
      </c>
      <c r="K24" s="8">
        <v>0.10446415997746797</v>
      </c>
      <c r="L24" s="8">
        <v>0.12592592592592591</v>
      </c>
      <c r="M24" s="8">
        <v>4.7739754964089567E-2</v>
      </c>
      <c r="N24" s="8">
        <v>8.7029995775242917E-3</v>
      </c>
      <c r="O24" s="8">
        <v>1.092803830446416E-2</v>
      </c>
      <c r="P24" s="8">
        <v>4.7880580199971831E-3</v>
      </c>
      <c r="Q24" s="8">
        <v>1.5659766230108434E-2</v>
      </c>
      <c r="R24" s="8">
        <v>0.12426418814251514</v>
      </c>
      <c r="S24" s="8">
        <v>9.0973102379946491E-2</v>
      </c>
      <c r="T24" s="8">
        <v>7.4186734262779885E-2</v>
      </c>
      <c r="U24" s="8">
        <v>0.14873961413885367</v>
      </c>
      <c r="V24" s="11">
        <v>1</v>
      </c>
    </row>
    <row r="25" spans="2:22" s="1" customFormat="1" ht="13.5" customHeight="1">
      <c r="B25" s="224"/>
      <c r="C25" s="6" t="s">
        <v>851</v>
      </c>
      <c r="D25" s="8">
        <v>4.1531473069435429E-3</v>
      </c>
      <c r="E25" s="8">
        <v>1.8170019467878003E-2</v>
      </c>
      <c r="F25" s="8">
        <v>4.0103828682673585E-2</v>
      </c>
      <c r="G25" s="8">
        <v>1.0902011680726801E-2</v>
      </c>
      <c r="H25" s="8">
        <v>1.7780661907852043E-2</v>
      </c>
      <c r="I25" s="8">
        <v>4.9837767683322515E-2</v>
      </c>
      <c r="J25" s="8">
        <v>0.14834523036988967</v>
      </c>
      <c r="K25" s="8">
        <v>0.11330304996755354</v>
      </c>
      <c r="L25" s="8">
        <v>7.1382219338092148E-2</v>
      </c>
      <c r="M25" s="8">
        <v>2.8552887735236857E-3</v>
      </c>
      <c r="N25" s="8">
        <v>1.0512654120700843E-2</v>
      </c>
      <c r="O25" s="8">
        <v>2.4659312134977289E-2</v>
      </c>
      <c r="P25" s="8">
        <v>1.2978585334198572E-2</v>
      </c>
      <c r="Q25" s="8">
        <v>5.7365347177157688E-2</v>
      </c>
      <c r="R25" s="8">
        <v>0.20233614536015573</v>
      </c>
      <c r="S25" s="8">
        <v>0.12005191434133679</v>
      </c>
      <c r="T25" s="8">
        <v>4.399740428293316E-2</v>
      </c>
      <c r="U25" s="8">
        <v>5.1265412070084358E-2</v>
      </c>
      <c r="V25" s="11">
        <v>1</v>
      </c>
    </row>
    <row r="26" spans="2:22" s="1" customFormat="1" ht="13.5" customHeight="1">
      <c r="B26" s="224" t="s">
        <v>822</v>
      </c>
      <c r="C26" s="6" t="s">
        <v>849</v>
      </c>
      <c r="D26" s="8">
        <v>1.0107597000326051E-2</v>
      </c>
      <c r="E26" s="8">
        <v>2.8366481904140855E-2</v>
      </c>
      <c r="F26" s="8">
        <v>5.6080860776002606E-2</v>
      </c>
      <c r="G26" s="8">
        <v>1.3368112161721553E-2</v>
      </c>
      <c r="H26" s="8">
        <v>2.4453863710466255E-2</v>
      </c>
      <c r="I26" s="8">
        <v>9.977176393870231E-2</v>
      </c>
      <c r="J26" s="8">
        <v>0.16628627323117051</v>
      </c>
      <c r="K26" s="8">
        <v>7.7926312357352465E-2</v>
      </c>
      <c r="L26" s="8">
        <v>5.3798500163025759E-2</v>
      </c>
      <c r="M26" s="8">
        <v>6.8470818389305514E-3</v>
      </c>
      <c r="N26" s="8">
        <v>1.6302575806977502E-2</v>
      </c>
      <c r="O26" s="8">
        <v>3.4561460710792302E-2</v>
      </c>
      <c r="P26" s="8">
        <v>8.8033909357678516E-3</v>
      </c>
      <c r="Q26" s="8">
        <v>2.6410172807303553E-2</v>
      </c>
      <c r="R26" s="8">
        <v>0.15683077926312358</v>
      </c>
      <c r="S26" s="8">
        <v>0.11900880339093577</v>
      </c>
      <c r="T26" s="8">
        <v>6.4232148679491355E-2</v>
      </c>
      <c r="U26" s="8">
        <v>3.6843821323769156E-2</v>
      </c>
      <c r="V26" s="11">
        <v>1</v>
      </c>
    </row>
    <row r="27" spans="2:22" s="1" customFormat="1" ht="13.5" customHeight="1">
      <c r="B27" s="224"/>
      <c r="C27" s="6" t="s">
        <v>850</v>
      </c>
      <c r="D27" s="8">
        <v>4.7298596423764661E-2</v>
      </c>
      <c r="E27" s="8">
        <v>7.4601038261872714E-3</v>
      </c>
      <c r="F27" s="8">
        <v>1.0421072870601808E-2</v>
      </c>
      <c r="G27" s="8">
        <v>4.8067679292443759E-3</v>
      </c>
      <c r="H27" s="8">
        <v>9.1136319938473365E-3</v>
      </c>
      <c r="I27" s="8">
        <v>4.1299750048067678E-2</v>
      </c>
      <c r="J27" s="8">
        <v>0.11063257065948856</v>
      </c>
      <c r="K27" s="8">
        <v>0.10240338396462219</v>
      </c>
      <c r="L27" s="8">
        <v>0.13170544126129591</v>
      </c>
      <c r="M27" s="8">
        <v>4.3337819650067291E-2</v>
      </c>
      <c r="N27" s="8">
        <v>5.6912132282253411E-3</v>
      </c>
      <c r="O27" s="8">
        <v>9.5366275716208416E-3</v>
      </c>
      <c r="P27" s="8">
        <v>5.268217650451836E-3</v>
      </c>
      <c r="Q27" s="8">
        <v>1.8804076139203998E-2</v>
      </c>
      <c r="R27" s="8">
        <v>0.12620649875024034</v>
      </c>
      <c r="S27" s="8">
        <v>8.6021918861757349E-2</v>
      </c>
      <c r="T27" s="8">
        <v>7.3678138819457797E-2</v>
      </c>
      <c r="U27" s="8">
        <v>0.16631417035185542</v>
      </c>
      <c r="V27" s="11">
        <v>1</v>
      </c>
    </row>
    <row r="28" spans="2:22" s="1" customFormat="1" ht="13.5" customHeight="1">
      <c r="B28" s="224"/>
      <c r="C28" s="6" t="s">
        <v>851</v>
      </c>
      <c r="D28" s="8">
        <v>5.2106932487539651E-3</v>
      </c>
      <c r="E28" s="8">
        <v>1.6085183507023107E-2</v>
      </c>
      <c r="F28" s="8">
        <v>2.4694154961486182E-2</v>
      </c>
      <c r="G28" s="8">
        <v>7.4762120525600365E-3</v>
      </c>
      <c r="H28" s="8">
        <v>2.9225192569098325E-2</v>
      </c>
      <c r="I28" s="8">
        <v>6.6606252831898499E-2</v>
      </c>
      <c r="J28" s="8">
        <v>0.13864975079293157</v>
      </c>
      <c r="K28" s="8">
        <v>7.1816946080652463E-2</v>
      </c>
      <c r="L28" s="8">
        <v>5.6864521975532399E-2</v>
      </c>
      <c r="M28" s="8">
        <v>2.7186225645672861E-3</v>
      </c>
      <c r="N28" s="8">
        <v>1.3140009062075216E-2</v>
      </c>
      <c r="O28" s="8">
        <v>3.4662437698232892E-2</v>
      </c>
      <c r="P28" s="8">
        <v>8.8355233348436785E-3</v>
      </c>
      <c r="Q28" s="8">
        <v>4.1912097870412328E-2</v>
      </c>
      <c r="R28" s="8">
        <v>0.24898051653828726</v>
      </c>
      <c r="S28" s="8">
        <v>0.12392387856819212</v>
      </c>
      <c r="T28" s="8">
        <v>6.0036248300860899E-2</v>
      </c>
      <c r="U28" s="8">
        <v>4.9161758042591756E-2</v>
      </c>
      <c r="V28" s="11">
        <v>1</v>
      </c>
    </row>
    <row r="29" spans="2:22" s="1" customFormat="1" ht="13.5" customHeight="1">
      <c r="B29" s="224" t="s">
        <v>823</v>
      </c>
      <c r="C29" s="6" t="s">
        <v>849</v>
      </c>
      <c r="D29" s="8">
        <v>1.042138649750793E-2</v>
      </c>
      <c r="E29" s="8">
        <v>2.3561395559583146E-2</v>
      </c>
      <c r="F29" s="8">
        <v>3.9193475305845035E-2</v>
      </c>
      <c r="G29" s="8">
        <v>1.200724966017218E-2</v>
      </c>
      <c r="H29" s="8">
        <v>1.6764839148164928E-2</v>
      </c>
      <c r="I29" s="8">
        <v>8.8128681468056191E-2</v>
      </c>
      <c r="J29" s="8">
        <v>0.15269596737652921</v>
      </c>
      <c r="K29" s="8">
        <v>7.8613502492070678E-2</v>
      </c>
      <c r="L29" s="8">
        <v>6.7965564114182142E-2</v>
      </c>
      <c r="M29" s="8">
        <v>6.7965564114182151E-3</v>
      </c>
      <c r="N29" s="8">
        <v>1.2460353420933394E-2</v>
      </c>
      <c r="O29" s="8">
        <v>2.8318985047575896E-2</v>
      </c>
      <c r="P29" s="8">
        <v>6.3434526506570008E-3</v>
      </c>
      <c r="Q29" s="8">
        <v>2.4467603081105575E-2</v>
      </c>
      <c r="R29" s="8">
        <v>0.1617580425917535</v>
      </c>
      <c r="S29" s="8">
        <v>0.13864975079293157</v>
      </c>
      <c r="T29" s="8">
        <v>7.8386950611690071E-2</v>
      </c>
      <c r="U29" s="8">
        <v>5.3466243769823292E-2</v>
      </c>
      <c r="V29" s="11">
        <v>1</v>
      </c>
    </row>
    <row r="30" spans="2:22" s="1" customFormat="1" ht="13.5" customHeight="1">
      <c r="B30" s="224"/>
      <c r="C30" s="6" t="s">
        <v>850</v>
      </c>
      <c r="D30" s="8">
        <v>4.8146601488614313E-2</v>
      </c>
      <c r="E30" s="8">
        <v>1.1299712594266624E-2</v>
      </c>
      <c r="F30" s="8">
        <v>1.2036650372153578E-2</v>
      </c>
      <c r="G30" s="8">
        <v>3.0460094819327421E-3</v>
      </c>
      <c r="H30" s="8">
        <v>7.074602667714756E-3</v>
      </c>
      <c r="I30" s="8">
        <v>3.5299319560785088E-2</v>
      </c>
      <c r="J30" s="8">
        <v>9.093812179125009E-2</v>
      </c>
      <c r="K30" s="8">
        <v>9.4450858532511242E-2</v>
      </c>
      <c r="L30" s="8">
        <v>0.14942641676287799</v>
      </c>
      <c r="M30" s="8">
        <v>4.4928639858507945E-2</v>
      </c>
      <c r="N30" s="8">
        <v>9.2117222235869219E-3</v>
      </c>
      <c r="O30" s="8">
        <v>9.7275786681077902E-3</v>
      </c>
      <c r="P30" s="8">
        <v>2.8740573337591195E-3</v>
      </c>
      <c r="Q30" s="8">
        <v>1.5647645483799651E-2</v>
      </c>
      <c r="R30" s="8">
        <v>0.11496229335036479</v>
      </c>
      <c r="S30" s="8">
        <v>8.0129701048908097E-2</v>
      </c>
      <c r="T30" s="8">
        <v>7.6346753789088409E-2</v>
      </c>
      <c r="U30" s="8">
        <v>0.19445331499177085</v>
      </c>
      <c r="V30" s="11">
        <v>1</v>
      </c>
    </row>
    <row r="31" spans="2:22" s="1" customFormat="1" ht="13.5" customHeight="1">
      <c r="B31" s="224"/>
      <c r="C31" s="6" t="s">
        <v>851</v>
      </c>
      <c r="D31" s="8">
        <v>1.510726155705509E-3</v>
      </c>
      <c r="E31" s="8">
        <v>9.5679323194682239E-3</v>
      </c>
      <c r="F31" s="8">
        <v>1.6718702789807634E-2</v>
      </c>
      <c r="G31" s="8">
        <v>4.5321784671165273E-3</v>
      </c>
      <c r="H31" s="8">
        <v>1.6315842481619498E-2</v>
      </c>
      <c r="I31" s="8">
        <v>9.3060731191459356E-2</v>
      </c>
      <c r="J31" s="8">
        <v>0.18078356329942594</v>
      </c>
      <c r="K31" s="8">
        <v>0.10726155705509115</v>
      </c>
      <c r="L31" s="8">
        <v>6.4659079464195787E-2</v>
      </c>
      <c r="M31" s="8">
        <v>2.5178769261758483E-3</v>
      </c>
      <c r="N31" s="8">
        <v>5.3378990834927987E-3</v>
      </c>
      <c r="O31" s="8">
        <v>1.3596535401349582E-2</v>
      </c>
      <c r="P31" s="8">
        <v>9.6686473965152588E-3</v>
      </c>
      <c r="Q31" s="8">
        <v>2.1452311411018228E-2</v>
      </c>
      <c r="R31" s="8">
        <v>0.1884379091550005</v>
      </c>
      <c r="S31" s="8">
        <v>0.1501661798771276</v>
      </c>
      <c r="T31" s="8">
        <v>5.7206163762715277E-2</v>
      </c>
      <c r="U31" s="8">
        <v>5.7206163762715277E-2</v>
      </c>
      <c r="V31" s="11">
        <v>1</v>
      </c>
    </row>
    <row r="32" spans="2:22" s="1" customFormat="1" ht="13.5" customHeight="1">
      <c r="B32" s="224" t="s">
        <v>824</v>
      </c>
      <c r="C32" s="6" t="s">
        <v>849</v>
      </c>
      <c r="D32" s="8">
        <v>9.9704579025110783E-3</v>
      </c>
      <c r="E32" s="8">
        <v>2.1971935007385524E-2</v>
      </c>
      <c r="F32" s="8">
        <v>3.5118168389955684E-2</v>
      </c>
      <c r="G32" s="8">
        <v>1.0192023633677992E-2</v>
      </c>
      <c r="H32" s="8">
        <v>2.4815361890694238E-2</v>
      </c>
      <c r="I32" s="8">
        <v>8.4896602658788775E-2</v>
      </c>
      <c r="J32" s="8">
        <v>0.14220827178729689</v>
      </c>
      <c r="K32" s="8">
        <v>0.10745937961595273</v>
      </c>
      <c r="L32" s="8">
        <v>8.4158050221565736E-2</v>
      </c>
      <c r="M32" s="8">
        <v>8.8257016248153627E-3</v>
      </c>
      <c r="N32" s="8">
        <v>1.4254062038404727E-2</v>
      </c>
      <c r="O32" s="8">
        <v>2.5000000000000001E-2</v>
      </c>
      <c r="P32" s="8">
        <v>7.791728212703102E-3</v>
      </c>
      <c r="Q32" s="8">
        <v>1.5952732644017725E-2</v>
      </c>
      <c r="R32" s="8">
        <v>0.11750369276218611</v>
      </c>
      <c r="S32" s="8">
        <v>0.13105612998522895</v>
      </c>
      <c r="T32" s="8">
        <v>9.1506646971935002E-2</v>
      </c>
      <c r="U32" s="8">
        <v>6.731905465288035E-2</v>
      </c>
      <c r="V32" s="11">
        <v>1</v>
      </c>
    </row>
    <row r="33" spans="2:22" s="1" customFormat="1" ht="13.5" customHeight="1">
      <c r="B33" s="224"/>
      <c r="C33" s="6" t="s">
        <v>850</v>
      </c>
      <c r="D33" s="8">
        <v>5.0905085149458143E-2</v>
      </c>
      <c r="E33" s="8">
        <v>9.2533047516970349E-3</v>
      </c>
      <c r="F33" s="8">
        <v>1.120042872454448E-2</v>
      </c>
      <c r="G33" s="8">
        <v>3.0070263189234249E-3</v>
      </c>
      <c r="H33" s="8">
        <v>7.9492675955698464E-3</v>
      </c>
      <c r="I33" s="8">
        <v>3.9722519947600336E-2</v>
      </c>
      <c r="J33" s="8">
        <v>9.4039537930213177E-2</v>
      </c>
      <c r="K33" s="8">
        <v>9.5688936524949392E-2</v>
      </c>
      <c r="L33" s="8">
        <v>0.14802905799690366</v>
      </c>
      <c r="M33" s="8">
        <v>4.5557937358580443E-2</v>
      </c>
      <c r="N33" s="8">
        <v>6.7583660831249254E-3</v>
      </c>
      <c r="O33" s="8">
        <v>8.6221269501012259E-3</v>
      </c>
      <c r="P33" s="8">
        <v>3.5012504465880673E-3</v>
      </c>
      <c r="Q33" s="8">
        <v>1.4368226747647969E-2</v>
      </c>
      <c r="R33" s="8">
        <v>0.1177861140883649</v>
      </c>
      <c r="S33" s="8">
        <v>8.2315112540192928E-2</v>
      </c>
      <c r="T33" s="8">
        <v>8.0844349172323443E-2</v>
      </c>
      <c r="U33" s="8">
        <v>0.18045135167321663</v>
      </c>
      <c r="V33" s="11">
        <v>1</v>
      </c>
    </row>
    <row r="34" spans="2:22" s="1" customFormat="1" ht="13.5" customHeight="1">
      <c r="B34" s="224"/>
      <c r="C34" s="6" t="s">
        <v>851</v>
      </c>
      <c r="D34" s="8">
        <v>2.5915797506995677E-3</v>
      </c>
      <c r="E34" s="8">
        <v>1.2528618672093615E-2</v>
      </c>
      <c r="F34" s="8">
        <v>3.8237725769524292E-2</v>
      </c>
      <c r="G34" s="8">
        <v>7.4249554820656318E-3</v>
      </c>
      <c r="H34" s="8">
        <v>1.8315950139913509E-2</v>
      </c>
      <c r="I34" s="8">
        <v>6.7349274993640296E-2</v>
      </c>
      <c r="J34" s="8">
        <v>0.1181633172220809</v>
      </c>
      <c r="K34" s="8">
        <v>8.0943144238107348E-2</v>
      </c>
      <c r="L34" s="8">
        <v>8.6396591198168407E-2</v>
      </c>
      <c r="M34" s="8">
        <v>2.5279827016026456E-3</v>
      </c>
      <c r="N34" s="8">
        <v>7.5362503179852453E-3</v>
      </c>
      <c r="O34" s="8">
        <v>3.911218519460697E-2</v>
      </c>
      <c r="P34" s="8">
        <v>2.0017171203256169E-2</v>
      </c>
      <c r="Q34" s="8">
        <v>3.6568303230730091E-2</v>
      </c>
      <c r="R34" s="8">
        <v>0.18352518443144239</v>
      </c>
      <c r="S34" s="8">
        <v>0.1201507250063597</v>
      </c>
      <c r="T34" s="8">
        <v>8.2898753497837707E-2</v>
      </c>
      <c r="U34" s="8">
        <v>7.5712286949885521E-2</v>
      </c>
      <c r="V34" s="11">
        <v>1</v>
      </c>
    </row>
    <row r="35" spans="2:22" s="1" customFormat="1" ht="13.5" customHeight="1">
      <c r="B35" s="224" t="s">
        <v>825</v>
      </c>
      <c r="C35" s="6" t="s">
        <v>849</v>
      </c>
      <c r="D35" s="8">
        <v>9.6429320103416944E-3</v>
      </c>
      <c r="E35" s="8">
        <v>2.403745370693872E-2</v>
      </c>
      <c r="F35" s="8">
        <v>4.8284536370623993E-2</v>
      </c>
      <c r="G35" s="8">
        <v>1.3416253231779749E-2</v>
      </c>
      <c r="H35" s="8">
        <v>3.1793725106561387E-2</v>
      </c>
      <c r="I35" s="8">
        <v>0.10537348892460345</v>
      </c>
      <c r="J35" s="8">
        <v>0.17014883655929006</v>
      </c>
      <c r="K35" s="8">
        <v>9.0978967228006427E-2</v>
      </c>
      <c r="L35" s="8">
        <v>6.0862273775417509E-2</v>
      </c>
      <c r="M35" s="8">
        <v>6.4286213402277971E-3</v>
      </c>
      <c r="N35" s="8">
        <v>1.0830829431905527E-2</v>
      </c>
      <c r="O35" s="8">
        <v>3.130459087415275E-2</v>
      </c>
      <c r="P35" s="8">
        <v>6.8478792537209144E-3</v>
      </c>
      <c r="Q35" s="8">
        <v>1.921598770176787E-2</v>
      </c>
      <c r="R35" s="8">
        <v>0.11501642093494514</v>
      </c>
      <c r="S35" s="8">
        <v>0.14101041157151842</v>
      </c>
      <c r="T35" s="8">
        <v>7.2881000628886874E-2</v>
      </c>
      <c r="U35" s="8">
        <v>4.1925791349311715E-2</v>
      </c>
      <c r="V35" s="11">
        <v>1</v>
      </c>
    </row>
    <row r="36" spans="2:22" s="1" customFormat="1" ht="13.5" customHeight="1">
      <c r="B36" s="224"/>
      <c r="C36" s="6" t="s">
        <v>850</v>
      </c>
      <c r="D36" s="8">
        <v>5.3399253052532451E-2</v>
      </c>
      <c r="E36" s="8">
        <v>1.1289822038160669E-2</v>
      </c>
      <c r="F36" s="8">
        <v>1.3686902736310421E-2</v>
      </c>
      <c r="G36" s="8">
        <v>4.7513563838325465E-3</v>
      </c>
      <c r="H36" s="8">
        <v>8.9569488587113548E-3</v>
      </c>
      <c r="I36" s="8">
        <v>4.4238980384603034E-2</v>
      </c>
      <c r="J36" s="8">
        <v>0.10839299281945916</v>
      </c>
      <c r="K36" s="8">
        <v>0.1043586203944482</v>
      </c>
      <c r="L36" s="8">
        <v>0.12119169154708016</v>
      </c>
      <c r="M36" s="8">
        <v>4.9097349299602987E-2</v>
      </c>
      <c r="N36" s="8">
        <v>9.0425588836452742E-3</v>
      </c>
      <c r="O36" s="8">
        <v>1.094738193842499E-2</v>
      </c>
      <c r="P36" s="8">
        <v>5.2543152803193258E-3</v>
      </c>
      <c r="Q36" s="8">
        <v>1.5110169400836837E-2</v>
      </c>
      <c r="R36" s="8">
        <v>0.12895010005671664</v>
      </c>
      <c r="S36" s="8">
        <v>9.0136655002300767E-2</v>
      </c>
      <c r="T36" s="8">
        <v>7.6931308656243647E-2</v>
      </c>
      <c r="U36" s="8">
        <v>0.14426359326677154</v>
      </c>
      <c r="V36" s="11">
        <v>1</v>
      </c>
    </row>
    <row r="37" spans="2:22" s="1" customFormat="1" ht="13.5" customHeight="1">
      <c r="B37" s="224"/>
      <c r="C37" s="6" t="s">
        <v>851</v>
      </c>
      <c r="D37" s="8">
        <v>3.2713905095949547E-3</v>
      </c>
      <c r="E37" s="8">
        <v>1.6323226872618123E-2</v>
      </c>
      <c r="F37" s="8">
        <v>4.0099827999055683E-2</v>
      </c>
      <c r="G37" s="8">
        <v>1.0960844490910931E-2</v>
      </c>
      <c r="H37" s="8">
        <v>1.8751475498296852E-2</v>
      </c>
      <c r="I37" s="8">
        <v>7.5039627668544065E-2</v>
      </c>
      <c r="J37" s="8">
        <v>0.13591447168729553</v>
      </c>
      <c r="K37" s="8">
        <v>0.10110957471923375</v>
      </c>
      <c r="L37" s="8">
        <v>7.6152574955313482E-2</v>
      </c>
      <c r="M37" s="8">
        <v>1.8549121446156959E-3</v>
      </c>
      <c r="N37" s="8">
        <v>1.1567906647330612E-2</v>
      </c>
      <c r="O37" s="8">
        <v>3.1499780783110179E-2</v>
      </c>
      <c r="P37" s="8">
        <v>2.475464571178038E-2</v>
      </c>
      <c r="Q37" s="8">
        <v>3.4197834811642104E-2</v>
      </c>
      <c r="R37" s="8">
        <v>0.20484975211628612</v>
      </c>
      <c r="S37" s="8">
        <v>0.11264375569120771</v>
      </c>
      <c r="T37" s="8">
        <v>6.1448180499814507E-2</v>
      </c>
      <c r="U37" s="8">
        <v>3.9560217193349297E-2</v>
      </c>
      <c r="V37" s="11">
        <v>1</v>
      </c>
    </row>
    <row r="38" spans="2:22" s="1" customFormat="1" ht="13.5" customHeight="1">
      <c r="B38" s="224" t="s">
        <v>826</v>
      </c>
      <c r="C38" s="6" t="s">
        <v>849</v>
      </c>
      <c r="D38" s="8">
        <v>8.2159624413145546E-3</v>
      </c>
      <c r="E38" s="8">
        <v>2.1578187071144818E-2</v>
      </c>
      <c r="F38" s="8">
        <v>4.3788371253159986E-2</v>
      </c>
      <c r="G38" s="8">
        <v>1.282051282051282E-2</v>
      </c>
      <c r="H38" s="8">
        <v>3.5120982304080894E-2</v>
      </c>
      <c r="I38" s="8">
        <v>0.10599494402311303</v>
      </c>
      <c r="J38" s="8">
        <v>0.16124954857349225</v>
      </c>
      <c r="K38" s="8">
        <v>0.10698808234019502</v>
      </c>
      <c r="L38" s="8">
        <v>6.0671722643553631E-2</v>
      </c>
      <c r="M38" s="8">
        <v>6.1394005055976884E-3</v>
      </c>
      <c r="N38" s="8">
        <v>1.7154207295052366E-2</v>
      </c>
      <c r="O38" s="8">
        <v>2.663416395810762E-2</v>
      </c>
      <c r="P38" s="8">
        <v>9.2091007583965327E-3</v>
      </c>
      <c r="Q38" s="8">
        <v>1.7515348501263996E-2</v>
      </c>
      <c r="R38" s="8">
        <v>0.12342000722282412</v>
      </c>
      <c r="S38" s="8">
        <v>0.13037197544239798</v>
      </c>
      <c r="T38" s="8">
        <v>6.8707114481762366E-2</v>
      </c>
      <c r="U38" s="8">
        <v>4.4420368364030335E-2</v>
      </c>
      <c r="V38" s="11">
        <v>1</v>
      </c>
    </row>
    <row r="39" spans="2:22" s="1" customFormat="1" ht="13.5" customHeight="1">
      <c r="B39" s="224"/>
      <c r="C39" s="6" t="s">
        <v>850</v>
      </c>
      <c r="D39" s="8">
        <v>5.6181209124262242E-2</v>
      </c>
      <c r="E39" s="8">
        <v>1.293667251555272E-2</v>
      </c>
      <c r="F39" s="8">
        <v>1.4930610942734089E-2</v>
      </c>
      <c r="G39" s="8">
        <v>4.3866645397990112E-3</v>
      </c>
      <c r="H39" s="8">
        <v>8.8371351092678251E-3</v>
      </c>
      <c r="I39" s="8">
        <v>4.37390333386505E-2</v>
      </c>
      <c r="J39" s="8">
        <v>0.10886903812410273</v>
      </c>
      <c r="K39" s="8">
        <v>0.10604562131121391</v>
      </c>
      <c r="L39" s="8">
        <v>0.12021055989791035</v>
      </c>
      <c r="M39" s="8">
        <v>5.2193332269899508E-2</v>
      </c>
      <c r="N39" s="8">
        <v>9.9218376136544911E-3</v>
      </c>
      <c r="O39" s="8">
        <v>1.2123145637262722E-2</v>
      </c>
      <c r="P39" s="8">
        <v>4.4504705694688148E-3</v>
      </c>
      <c r="Q39" s="8">
        <v>1.5058223002073696E-2</v>
      </c>
      <c r="R39" s="8">
        <v>0.13265273568352209</v>
      </c>
      <c r="S39" s="8">
        <v>8.9535811134152182E-2</v>
      </c>
      <c r="T39" s="8">
        <v>8.0443451906205138E-2</v>
      </c>
      <c r="U39" s="8">
        <v>0.12748444728026798</v>
      </c>
      <c r="V39" s="11">
        <v>1</v>
      </c>
    </row>
    <row r="40" spans="2:22" s="1" customFormat="1" ht="13.5" customHeight="1">
      <c r="B40" s="224"/>
      <c r="C40" s="6" t="s">
        <v>851</v>
      </c>
      <c r="D40" s="8">
        <v>2.7806743135210289E-3</v>
      </c>
      <c r="E40" s="8">
        <v>1.9870235198702353E-2</v>
      </c>
      <c r="F40" s="8">
        <v>4.5533541883906847E-2</v>
      </c>
      <c r="G40" s="8">
        <v>8.2840922256980642E-3</v>
      </c>
      <c r="H40" s="8">
        <v>2.5895029544664581E-2</v>
      </c>
      <c r="I40" s="8">
        <v>5.1094890510948905E-2</v>
      </c>
      <c r="J40" s="8">
        <v>0.1170200440273433</v>
      </c>
      <c r="K40" s="8">
        <v>7.5020275750202758E-2</v>
      </c>
      <c r="L40" s="8">
        <v>4.7387324759587533E-2</v>
      </c>
      <c r="M40" s="8">
        <v>3.1861893175761788E-3</v>
      </c>
      <c r="N40" s="8">
        <v>1.3150272274359866E-2</v>
      </c>
      <c r="O40" s="8">
        <v>5.1963851233924226E-2</v>
      </c>
      <c r="P40" s="8">
        <v>3.1340516741976597E-2</v>
      </c>
      <c r="Q40" s="8">
        <v>4.7676978333912642E-2</v>
      </c>
      <c r="R40" s="8">
        <v>0.23635731664928744</v>
      </c>
      <c r="S40" s="8">
        <v>0.12489862124898621</v>
      </c>
      <c r="T40" s="8">
        <v>6.2333449194763066E-2</v>
      </c>
      <c r="U40" s="8">
        <v>3.6206696790638399E-2</v>
      </c>
      <c r="V40" s="11">
        <v>1</v>
      </c>
    </row>
    <row r="41" spans="2:22" s="1" customFormat="1" ht="13.5" customHeight="1">
      <c r="B41" s="224" t="s">
        <v>827</v>
      </c>
      <c r="C41" s="6" t="s">
        <v>849</v>
      </c>
      <c r="D41" s="8">
        <v>7.0149152080637468E-3</v>
      </c>
      <c r="E41" s="8">
        <v>1.5664373765579241E-2</v>
      </c>
      <c r="F41" s="8">
        <v>4.059115984471838E-2</v>
      </c>
      <c r="G41" s="8">
        <v>1.1509909419056051E-2</v>
      </c>
      <c r="H41" s="8">
        <v>2.5744057753865013E-2</v>
      </c>
      <c r="I41" s="8">
        <v>9.5212150105564261E-2</v>
      </c>
      <c r="J41" s="8">
        <v>0.15466866444187155</v>
      </c>
      <c r="K41" s="8">
        <v>9.5893209834502488E-2</v>
      </c>
      <c r="L41" s="8">
        <v>6.2998024926786078E-2</v>
      </c>
      <c r="M41" s="8">
        <v>5.1760539399305317E-3</v>
      </c>
      <c r="N41" s="8">
        <v>9.4667302322413681E-3</v>
      </c>
      <c r="O41" s="8">
        <v>2.662943540148471E-2</v>
      </c>
      <c r="P41" s="8">
        <v>7.3554450725328612E-3</v>
      </c>
      <c r="Q41" s="8">
        <v>1.9955050057890077E-2</v>
      </c>
      <c r="R41" s="8">
        <v>0.17319348906899135</v>
      </c>
      <c r="S41" s="8">
        <v>0.13736974732684057</v>
      </c>
      <c r="T41" s="8">
        <v>6.4632568276237826E-2</v>
      </c>
      <c r="U41" s="8">
        <v>4.6925015323843904E-2</v>
      </c>
      <c r="V41" s="11">
        <v>1</v>
      </c>
    </row>
    <row r="42" spans="2:22" s="1" customFormat="1" ht="13.5" customHeight="1">
      <c r="B42" s="224"/>
      <c r="C42" s="6" t="s">
        <v>850</v>
      </c>
      <c r="D42" s="8">
        <v>5.6805351527880632E-2</v>
      </c>
      <c r="E42" s="8">
        <v>1.1654870157462152E-2</v>
      </c>
      <c r="F42" s="8">
        <v>1.4350058881375275E-2</v>
      </c>
      <c r="G42" s="8">
        <v>5.0018817759108405E-3</v>
      </c>
      <c r="H42" s="8">
        <v>8.6683096796124747E-3</v>
      </c>
      <c r="I42" s="8">
        <v>4.4713423739513654E-2</v>
      </c>
      <c r="J42" s="8">
        <v>0.10474814554019109</v>
      </c>
      <c r="K42" s="8">
        <v>0.10012261894644831</v>
      </c>
      <c r="L42" s="8">
        <v>0.12215760783790018</v>
      </c>
      <c r="M42" s="8">
        <v>5.0807949592686572E-2</v>
      </c>
      <c r="N42" s="8">
        <v>9.0810863310225934E-3</v>
      </c>
      <c r="O42" s="8">
        <v>1.081717636489456E-2</v>
      </c>
      <c r="P42" s="8">
        <v>4.1884689628379611E-3</v>
      </c>
      <c r="Q42" s="8">
        <v>1.5297017081669074E-2</v>
      </c>
      <c r="R42" s="8">
        <v>0.13533003921378189</v>
      </c>
      <c r="S42" s="8">
        <v>8.9062632786606616E-2</v>
      </c>
      <c r="T42" s="8">
        <v>7.2855078973885809E-2</v>
      </c>
      <c r="U42" s="8">
        <v>0.14433828260632034</v>
      </c>
      <c r="V42" s="11">
        <v>1</v>
      </c>
    </row>
    <row r="43" spans="2:22" s="1" customFormat="1" ht="13.5" customHeight="1">
      <c r="B43" s="224"/>
      <c r="C43" s="6" t="s">
        <v>851</v>
      </c>
      <c r="D43" s="8">
        <v>2.8940691405011099E-3</v>
      </c>
      <c r="E43" s="8">
        <v>2.1447827465905487E-2</v>
      </c>
      <c r="F43" s="8">
        <v>3.401522359657469E-2</v>
      </c>
      <c r="G43" s="8">
        <v>1.3241357437361243E-2</v>
      </c>
      <c r="H43" s="8">
        <v>2.5689819219790674E-2</v>
      </c>
      <c r="I43" s="8">
        <v>6.2361243260386931E-2</v>
      </c>
      <c r="J43" s="8">
        <v>0.11140183951791945</v>
      </c>
      <c r="K43" s="8">
        <v>8.6584205518553753E-2</v>
      </c>
      <c r="L43" s="8">
        <v>5.3242943228671104E-2</v>
      </c>
      <c r="M43" s="8">
        <v>2.457976530288614E-3</v>
      </c>
      <c r="N43" s="8">
        <v>1.3756739613066921E-2</v>
      </c>
      <c r="O43" s="8">
        <v>4.2935299714557562E-2</v>
      </c>
      <c r="P43" s="8">
        <v>4.7890897557881382E-2</v>
      </c>
      <c r="Q43" s="8">
        <v>3.7979701871233743E-2</v>
      </c>
      <c r="R43" s="8">
        <v>0.20325880114176975</v>
      </c>
      <c r="S43" s="8">
        <v>0.13443545829368855</v>
      </c>
      <c r="T43" s="8">
        <v>6.4065968918490326E-2</v>
      </c>
      <c r="U43" s="8">
        <v>4.2340627973358705E-2</v>
      </c>
      <c r="V43" s="11">
        <v>1</v>
      </c>
    </row>
    <row r="44" spans="2:22" s="1" customFormat="1" ht="13.5" customHeight="1">
      <c r="B44" s="224" t="s">
        <v>828</v>
      </c>
      <c r="C44" s="6" t="s">
        <v>849</v>
      </c>
      <c r="D44" s="8">
        <v>7.9592781119851921E-3</v>
      </c>
      <c r="E44" s="8">
        <v>2.5451180009254976E-2</v>
      </c>
      <c r="F44" s="8">
        <v>4.016658954187876E-2</v>
      </c>
      <c r="G44" s="8">
        <v>1.1568718186024989E-2</v>
      </c>
      <c r="H44" s="8">
        <v>3.118926422952337E-2</v>
      </c>
      <c r="I44" s="8">
        <v>0.10198981952799629</v>
      </c>
      <c r="J44" s="8">
        <v>0.15992596020360944</v>
      </c>
      <c r="K44" s="8">
        <v>8.9495603887089312E-2</v>
      </c>
      <c r="L44" s="8">
        <v>7.4132346136048119E-2</v>
      </c>
      <c r="M44" s="8">
        <v>6.7561314206385928E-3</v>
      </c>
      <c r="N44" s="8">
        <v>1.1383618695048588E-2</v>
      </c>
      <c r="O44" s="8">
        <v>2.4895881536325774E-2</v>
      </c>
      <c r="P44" s="8">
        <v>6.2933826931975941E-3</v>
      </c>
      <c r="Q44" s="8">
        <v>2.1841739935215179E-2</v>
      </c>
      <c r="R44" s="8">
        <v>0.12577510411846368</v>
      </c>
      <c r="S44" s="8">
        <v>0.12984729291994446</v>
      </c>
      <c r="T44" s="8">
        <v>6.117538176770014E-2</v>
      </c>
      <c r="U44" s="8">
        <v>7.0152707080055526E-2</v>
      </c>
      <c r="V44" s="11">
        <v>1</v>
      </c>
    </row>
    <row r="45" spans="2:22" s="1" customFormat="1" ht="13.5" customHeight="1">
      <c r="B45" s="224"/>
      <c r="C45" s="6" t="s">
        <v>850</v>
      </c>
      <c r="D45" s="8">
        <v>3.8933803416205705E-2</v>
      </c>
      <c r="E45" s="8">
        <v>9.011610236459789E-3</v>
      </c>
      <c r="F45" s="8">
        <v>9.345936417239074E-3</v>
      </c>
      <c r="G45" s="8">
        <v>3.2216886511458268E-3</v>
      </c>
      <c r="H45" s="8">
        <v>9.4219196401434564E-3</v>
      </c>
      <c r="I45" s="8">
        <v>4.1988328976961885E-2</v>
      </c>
      <c r="J45" s="8">
        <v>0.11256154641055255</v>
      </c>
      <c r="K45" s="8">
        <v>0.10025226430004255</v>
      </c>
      <c r="L45" s="8">
        <v>0.14240775636739408</v>
      </c>
      <c r="M45" s="8">
        <v>3.5864081210868641E-2</v>
      </c>
      <c r="N45" s="8">
        <v>6.4281806577107777E-3</v>
      </c>
      <c r="O45" s="8">
        <v>8.9964135918789139E-3</v>
      </c>
      <c r="P45" s="8">
        <v>4.1638806151601728E-3</v>
      </c>
      <c r="Q45" s="8">
        <v>1.6032460032824752E-2</v>
      </c>
      <c r="R45" s="8">
        <v>0.10789617652422345</v>
      </c>
      <c r="S45" s="8">
        <v>8.935627013555407E-2</v>
      </c>
      <c r="T45" s="8">
        <v>7.7898000121573163E-2</v>
      </c>
      <c r="U45" s="8">
        <v>0.18621968269406114</v>
      </c>
      <c r="V45" s="11">
        <v>1</v>
      </c>
    </row>
    <row r="46" spans="2:22" s="1" customFormat="1" ht="13.5" customHeight="1">
      <c r="B46" s="224"/>
      <c r="C46" s="6" t="s">
        <v>851</v>
      </c>
      <c r="D46" s="8">
        <v>3.6680421824850985E-3</v>
      </c>
      <c r="E46" s="8">
        <v>1.3558655924543132E-2</v>
      </c>
      <c r="F46" s="8">
        <v>2.1549747822099955E-2</v>
      </c>
      <c r="G46" s="8">
        <v>5.4365625204689854E-3</v>
      </c>
      <c r="H46" s="8">
        <v>1.1200628807231282E-2</v>
      </c>
      <c r="I46" s="8">
        <v>5.9474683958865529E-2</v>
      </c>
      <c r="J46" s="8">
        <v>0.13709307657038056</v>
      </c>
      <c r="K46" s="8">
        <v>9.2159559834938107E-2</v>
      </c>
      <c r="L46" s="8">
        <v>6.0981201283814762E-2</v>
      </c>
      <c r="M46" s="8">
        <v>5.6330647802449729E-3</v>
      </c>
      <c r="N46" s="8">
        <v>7.205082858452872E-3</v>
      </c>
      <c r="O46" s="8">
        <v>1.6964695093993582E-2</v>
      </c>
      <c r="P46" s="8">
        <v>2.1156743302547978E-2</v>
      </c>
      <c r="Q46" s="8">
        <v>3.0261348005502064E-2</v>
      </c>
      <c r="R46" s="8">
        <v>0.19283421759350233</v>
      </c>
      <c r="S46" s="8">
        <v>0.16100085150979238</v>
      </c>
      <c r="T46" s="8">
        <v>7.5325866247461848E-2</v>
      </c>
      <c r="U46" s="8">
        <v>8.4495971703674594E-2</v>
      </c>
      <c r="V46" s="11">
        <v>1</v>
      </c>
    </row>
    <row r="47" spans="2:22" s="1" customFormat="1" ht="13.5" customHeight="1">
      <c r="B47" s="224" t="s">
        <v>829</v>
      </c>
      <c r="C47" s="6" t="s">
        <v>849</v>
      </c>
      <c r="D47" s="8">
        <v>8.9071599862966776E-3</v>
      </c>
      <c r="E47" s="8">
        <v>2.6721479958890029E-2</v>
      </c>
      <c r="F47" s="8">
        <v>5.1730044535799928E-2</v>
      </c>
      <c r="G47" s="8">
        <v>1.8156903048989381E-2</v>
      </c>
      <c r="H47" s="8">
        <v>3.9397053785542993E-2</v>
      </c>
      <c r="I47" s="8">
        <v>0.10894141829393628</v>
      </c>
      <c r="J47" s="8">
        <v>0.16615279205207262</v>
      </c>
      <c r="K47" s="8">
        <v>8.496060294621445E-2</v>
      </c>
      <c r="L47" s="8">
        <v>4.3850633778691334E-2</v>
      </c>
      <c r="M47" s="8">
        <v>9.249743062692703E-3</v>
      </c>
      <c r="N47" s="8">
        <v>1.644398766700925E-2</v>
      </c>
      <c r="O47" s="8">
        <v>3.1517643028434399E-2</v>
      </c>
      <c r="P47" s="8">
        <v>1.1305241521068859E-2</v>
      </c>
      <c r="Q47" s="8">
        <v>3.3230558410414522E-2</v>
      </c>
      <c r="R47" s="8">
        <v>0.15895854744775609</v>
      </c>
      <c r="S47" s="8">
        <v>0.11202466598150052</v>
      </c>
      <c r="T47" s="8">
        <v>4.3508050702295305E-2</v>
      </c>
      <c r="U47" s="8">
        <v>3.4943473792394653E-2</v>
      </c>
      <c r="V47" s="11">
        <v>1</v>
      </c>
    </row>
    <row r="48" spans="2:22" s="1" customFormat="1" ht="13.5" customHeight="1">
      <c r="B48" s="224"/>
      <c r="C48" s="6" t="s">
        <v>850</v>
      </c>
      <c r="D48" s="8">
        <v>4.4700187691395832E-2</v>
      </c>
      <c r="E48" s="8">
        <v>8.9400375382791657E-3</v>
      </c>
      <c r="F48" s="8">
        <v>1.274325792749185E-2</v>
      </c>
      <c r="G48" s="8">
        <v>5.4331719845895484E-3</v>
      </c>
      <c r="H48" s="8">
        <v>1.2792650400079028E-2</v>
      </c>
      <c r="I48" s="8">
        <v>4.6132569396423982E-2</v>
      </c>
      <c r="J48" s="8">
        <v>0.13049491257532353</v>
      </c>
      <c r="K48" s="8">
        <v>0.10836708485626791</v>
      </c>
      <c r="L48" s="8">
        <v>0.12313543415983404</v>
      </c>
      <c r="M48" s="8">
        <v>3.9020053343870396E-2</v>
      </c>
      <c r="N48" s="8">
        <v>6.7173762718561692E-3</v>
      </c>
      <c r="O48" s="8">
        <v>1.0273634298132965E-2</v>
      </c>
      <c r="P48" s="8">
        <v>5.7789192926997928E-3</v>
      </c>
      <c r="Q48" s="8">
        <v>1.7534327768448089E-2</v>
      </c>
      <c r="R48" s="8">
        <v>0.11760347723007014</v>
      </c>
      <c r="S48" s="8">
        <v>9.5179294675491452E-2</v>
      </c>
      <c r="T48" s="8">
        <v>7.3298429319371722E-2</v>
      </c>
      <c r="U48" s="8">
        <v>0.14185518127037439</v>
      </c>
      <c r="V48" s="11">
        <v>1</v>
      </c>
    </row>
    <row r="49" spans="2:22" s="1" customFormat="1" ht="13.5" customHeight="1">
      <c r="B49" s="224"/>
      <c r="C49" s="6" t="s">
        <v>851</v>
      </c>
      <c r="D49" s="8">
        <v>1.5754233950374162E-3</v>
      </c>
      <c r="E49" s="8">
        <v>9.4525403702244975E-3</v>
      </c>
      <c r="F49" s="8">
        <v>2.5600630169358016E-2</v>
      </c>
      <c r="G49" s="8">
        <v>8.6648286727057898E-3</v>
      </c>
      <c r="H49" s="8">
        <v>1.063410791650256E-2</v>
      </c>
      <c r="I49" s="8">
        <v>4.8444269397400548E-2</v>
      </c>
      <c r="J49" s="8">
        <v>0.14769594328475777</v>
      </c>
      <c r="K49" s="8">
        <v>9.8857818038597875E-2</v>
      </c>
      <c r="L49" s="8">
        <v>6.5380070894052775E-2</v>
      </c>
      <c r="M49" s="8">
        <v>2.7569909413154787E-3</v>
      </c>
      <c r="N49" s="8">
        <v>4.7262701851122487E-3</v>
      </c>
      <c r="O49" s="8">
        <v>1.3391098857818039E-2</v>
      </c>
      <c r="P49" s="8">
        <v>7.8771169751870821E-3</v>
      </c>
      <c r="Q49" s="8">
        <v>2.7963765261914138E-2</v>
      </c>
      <c r="R49" s="8">
        <v>0.24182749113824339</v>
      </c>
      <c r="S49" s="8">
        <v>0.16738873572272547</v>
      </c>
      <c r="T49" s="8">
        <v>7.4832611264277274E-2</v>
      </c>
      <c r="U49" s="8">
        <v>4.2930287514769593E-2</v>
      </c>
      <c r="V49" s="11">
        <v>1</v>
      </c>
    </row>
    <row r="50" spans="2:22" s="1" customFormat="1" ht="13.5" customHeight="1">
      <c r="B50" s="224" t="s">
        <v>830</v>
      </c>
      <c r="C50" s="6" t="s">
        <v>849</v>
      </c>
      <c r="D50" s="8">
        <v>1.1639264203158067E-2</v>
      </c>
      <c r="E50" s="8">
        <v>2.6534266644961745E-2</v>
      </c>
      <c r="F50" s="8">
        <v>4.6394269900699982E-2</v>
      </c>
      <c r="G50" s="8">
        <v>1.0011395083835259E-2</v>
      </c>
      <c r="H50" s="8">
        <v>2.3848282598079116E-2</v>
      </c>
      <c r="I50" s="8">
        <v>8.8230506267296116E-2</v>
      </c>
      <c r="J50" s="8">
        <v>0.14129903955721959</v>
      </c>
      <c r="K50" s="8">
        <v>8.4893374572684352E-2</v>
      </c>
      <c r="L50" s="8">
        <v>5.7789353735959628E-2</v>
      </c>
      <c r="M50" s="8">
        <v>1.0499755819632101E-2</v>
      </c>
      <c r="N50" s="8">
        <v>1.4243854794074556E-2</v>
      </c>
      <c r="O50" s="8">
        <v>2.791795539638613E-2</v>
      </c>
      <c r="P50" s="8">
        <v>8.5463128764447331E-3</v>
      </c>
      <c r="Q50" s="8">
        <v>2.2545987302620869E-2</v>
      </c>
      <c r="R50" s="8">
        <v>0.14878723750610451</v>
      </c>
      <c r="S50" s="8">
        <v>0.16026371479733029</v>
      </c>
      <c r="T50" s="8">
        <v>6.9428617939117698E-2</v>
      </c>
      <c r="U50" s="8">
        <v>4.7126811004395246E-2</v>
      </c>
      <c r="V50" s="11">
        <v>1</v>
      </c>
    </row>
    <row r="51" spans="2:22" s="1" customFormat="1" ht="13.5" customHeight="1">
      <c r="B51" s="224"/>
      <c r="C51" s="6" t="s">
        <v>850</v>
      </c>
      <c r="D51" s="8">
        <v>5.2376929575301434E-2</v>
      </c>
      <c r="E51" s="8">
        <v>1.1256541630552843E-2</v>
      </c>
      <c r="F51" s="8">
        <v>1.2803493258143438E-2</v>
      </c>
      <c r="G51" s="8">
        <v>4.9041657981063556E-3</v>
      </c>
      <c r="H51" s="8">
        <v>8.5356621720956254E-3</v>
      </c>
      <c r="I51" s="8">
        <v>4.1372727571944219E-2</v>
      </c>
      <c r="J51" s="8">
        <v>0.10598264342216419</v>
      </c>
      <c r="K51" s="8">
        <v>0.10363478776043095</v>
      </c>
      <c r="L51" s="8">
        <v>0.13262093102351147</v>
      </c>
      <c r="M51" s="8">
        <v>4.9359825337092829E-2</v>
      </c>
      <c r="N51" s="8">
        <v>9.1500543078762882E-3</v>
      </c>
      <c r="O51" s="8">
        <v>1.0839632681273107E-2</v>
      </c>
      <c r="P51" s="8">
        <v>4.7176538997443689E-3</v>
      </c>
      <c r="Q51" s="8">
        <v>1.5930310377741452E-2</v>
      </c>
      <c r="R51" s="8">
        <v>0.12198975281687822</v>
      </c>
      <c r="S51" s="8">
        <v>8.5279822703983668E-2</v>
      </c>
      <c r="T51" s="8">
        <v>7.5734802023105535E-2</v>
      </c>
      <c r="U51" s="8">
        <v>0.15351026364005399</v>
      </c>
      <c r="V51" s="11">
        <v>1</v>
      </c>
    </row>
    <row r="52" spans="2:22" s="1" customFormat="1" ht="13.5" customHeight="1">
      <c r="B52" s="224"/>
      <c r="C52" s="6" t="s">
        <v>851</v>
      </c>
      <c r="D52" s="8">
        <v>2.198786595545421E-3</v>
      </c>
      <c r="E52" s="8">
        <v>2.0399853414226964E-2</v>
      </c>
      <c r="F52" s="8">
        <v>4.1084734720469071E-2</v>
      </c>
      <c r="G52" s="8">
        <v>1.3518465735575552E-2</v>
      </c>
      <c r="H52" s="8">
        <v>1.9707642819333036E-2</v>
      </c>
      <c r="I52" s="8">
        <v>7.1867747058104975E-2</v>
      </c>
      <c r="J52" s="8">
        <v>0.13229366016531618</v>
      </c>
      <c r="K52" s="8">
        <v>8.9498758092756217E-2</v>
      </c>
      <c r="L52" s="8">
        <v>6.6248625758377783E-2</v>
      </c>
      <c r="M52" s="8">
        <v>2.7688423795757156E-3</v>
      </c>
      <c r="N52" s="8">
        <v>1.0546032004560446E-2</v>
      </c>
      <c r="O52" s="8">
        <v>3.2004560446272243E-2</v>
      </c>
      <c r="P52" s="8">
        <v>2.4675271794454171E-2</v>
      </c>
      <c r="Q52" s="8">
        <v>3.0172238283317724E-2</v>
      </c>
      <c r="R52" s="8">
        <v>0.1945518954354819</v>
      </c>
      <c r="S52" s="8">
        <v>0.13575471313978582</v>
      </c>
      <c r="T52" s="8">
        <v>6.0629504458650597E-2</v>
      </c>
      <c r="U52" s="8">
        <v>5.2078667698196184E-2</v>
      </c>
      <c r="V52" s="11">
        <v>1</v>
      </c>
    </row>
    <row r="53" spans="2:22" s="1" customFormat="1" ht="13.5" customHeight="1">
      <c r="B53" s="224" t="s">
        <v>831</v>
      </c>
      <c r="C53" s="6" t="s">
        <v>849</v>
      </c>
      <c r="D53" s="8">
        <v>1.3906447534766119E-2</v>
      </c>
      <c r="E53" s="8">
        <v>2.5916561314791402E-2</v>
      </c>
      <c r="F53" s="8">
        <v>3.7926675094816689E-2</v>
      </c>
      <c r="G53" s="8">
        <v>1.1378002528445006E-2</v>
      </c>
      <c r="H53" s="8">
        <v>2.7812895069532238E-2</v>
      </c>
      <c r="I53" s="8">
        <v>0.12073324905183312</v>
      </c>
      <c r="J53" s="8">
        <v>0.19785082174462706</v>
      </c>
      <c r="K53" s="8">
        <v>9.7345132743362831E-2</v>
      </c>
      <c r="L53" s="8">
        <v>5.1833122629582805E-2</v>
      </c>
      <c r="M53" s="8">
        <v>1.2642225031605562E-2</v>
      </c>
      <c r="N53" s="8">
        <v>1.5170670037926675E-2</v>
      </c>
      <c r="O53" s="8">
        <v>1.643489254108723E-2</v>
      </c>
      <c r="P53" s="8">
        <v>6.9532237673830596E-3</v>
      </c>
      <c r="Q53" s="8">
        <v>1.8963337547408345E-2</v>
      </c>
      <c r="R53" s="8">
        <v>0.13084702907711757</v>
      </c>
      <c r="S53" s="8">
        <v>0.12073324905183312</v>
      </c>
      <c r="T53" s="8">
        <v>4.8672566371681415E-2</v>
      </c>
      <c r="U53" s="8">
        <v>4.487989886219975E-2</v>
      </c>
      <c r="V53" s="11">
        <v>1</v>
      </c>
    </row>
    <row r="54" spans="2:22" s="1" customFormat="1" ht="13.5" customHeight="1">
      <c r="B54" s="224"/>
      <c r="C54" s="6" t="s">
        <v>850</v>
      </c>
      <c r="D54" s="8">
        <v>4.0260366441658632E-2</v>
      </c>
      <c r="E54" s="8">
        <v>9.643201542912247E-3</v>
      </c>
      <c r="F54" s="8">
        <v>1.2214721954355513E-2</v>
      </c>
      <c r="G54" s="8">
        <v>4.0983606557377051E-3</v>
      </c>
      <c r="H54" s="8">
        <v>1.2777242044358728E-2</v>
      </c>
      <c r="I54" s="8">
        <v>5.1510768241722918E-2</v>
      </c>
      <c r="J54" s="8">
        <v>0.1249598199935712</v>
      </c>
      <c r="K54" s="8">
        <v>0.11467373834779813</v>
      </c>
      <c r="L54" s="8">
        <v>0.11001285760205722</v>
      </c>
      <c r="M54" s="8">
        <v>4.0019286403085823E-2</v>
      </c>
      <c r="N54" s="8">
        <v>8.518161362905818E-3</v>
      </c>
      <c r="O54" s="8">
        <v>1.0125361620057859E-2</v>
      </c>
      <c r="P54" s="8">
        <v>3.6162005785920926E-3</v>
      </c>
      <c r="Q54" s="8">
        <v>1.7357762777242044E-2</v>
      </c>
      <c r="R54" s="8">
        <v>0.11153969784635165</v>
      </c>
      <c r="S54" s="8">
        <v>9.6592735454837667E-2</v>
      </c>
      <c r="T54" s="8">
        <v>8.3172613307618132E-2</v>
      </c>
      <c r="U54" s="8">
        <v>0.14890710382513661</v>
      </c>
      <c r="V54" s="11">
        <v>1</v>
      </c>
    </row>
    <row r="55" spans="2:22" s="1" customFormat="1" ht="13.5" customHeight="1">
      <c r="B55" s="224"/>
      <c r="C55" s="6" t="s">
        <v>851</v>
      </c>
      <c r="D55" s="8">
        <v>3.1585596967782692E-3</v>
      </c>
      <c r="E55" s="8">
        <v>2.8427037271004423E-2</v>
      </c>
      <c r="F55" s="8">
        <v>3.0322173089071383E-2</v>
      </c>
      <c r="G55" s="8">
        <v>3.7902716361339229E-3</v>
      </c>
      <c r="H55" s="8">
        <v>1.7687934301958308E-2</v>
      </c>
      <c r="I55" s="8">
        <v>6.4434617814276687E-2</v>
      </c>
      <c r="J55" s="8">
        <v>0.15919140871762477</v>
      </c>
      <c r="K55" s="8">
        <v>7.5173720783322809E-2</v>
      </c>
      <c r="L55" s="8">
        <v>4.3588123815540114E-2</v>
      </c>
      <c r="M55" s="8">
        <v>3.1585596967782692E-3</v>
      </c>
      <c r="N55" s="8">
        <v>4.421983575489577E-3</v>
      </c>
      <c r="O55" s="8">
        <v>1.8951358180669616E-2</v>
      </c>
      <c r="P55" s="8">
        <v>5.6854074542008843E-3</v>
      </c>
      <c r="Q55" s="8">
        <v>4.9905243209096652E-2</v>
      </c>
      <c r="R55" s="8">
        <v>0.27479469361970943</v>
      </c>
      <c r="S55" s="8">
        <v>0.11244472520530638</v>
      </c>
      <c r="T55" s="8">
        <v>5.7485786481364501E-2</v>
      </c>
      <c r="U55" s="8">
        <v>4.7378395451674035E-2</v>
      </c>
      <c r="V55" s="11">
        <v>1</v>
      </c>
    </row>
    <row r="56" spans="2:22" s="1" customFormat="1" ht="13.5" customHeight="1">
      <c r="B56" s="226" t="s">
        <v>852</v>
      </c>
      <c r="C56" s="9" t="s">
        <v>849</v>
      </c>
      <c r="D56" s="11">
        <v>8.5683922878396837E-3</v>
      </c>
      <c r="E56" s="11">
        <v>2.1253985122210415E-2</v>
      </c>
      <c r="F56" s="11">
        <v>4.1633520570821314E-2</v>
      </c>
      <c r="G56" s="11">
        <v>1.1871868832548959E-2</v>
      </c>
      <c r="H56" s="11">
        <v>2.8267800212539853E-2</v>
      </c>
      <c r="I56" s="11">
        <v>9.7926218308790045E-2</v>
      </c>
      <c r="J56" s="11">
        <v>0.1592652193714893</v>
      </c>
      <c r="K56" s="11">
        <v>9.8618490967056327E-2</v>
      </c>
      <c r="L56" s="11">
        <v>6.7806285107028991E-2</v>
      </c>
      <c r="M56" s="11">
        <v>6.6312433581296494E-3</v>
      </c>
      <c r="N56" s="11">
        <v>1.2873842416881737E-2</v>
      </c>
      <c r="O56" s="11">
        <v>2.7794139972673448E-2</v>
      </c>
      <c r="P56" s="11">
        <v>7.9186275998178231E-3</v>
      </c>
      <c r="Q56" s="11">
        <v>2.0549567329588583E-2</v>
      </c>
      <c r="R56" s="11">
        <v>0.13545468346743586</v>
      </c>
      <c r="S56" s="11">
        <v>0.13334143008957036</v>
      </c>
      <c r="T56" s="11">
        <v>6.8856839228783967E-2</v>
      </c>
      <c r="U56" s="11">
        <v>5.1367845756793686E-2</v>
      </c>
      <c r="V56" s="11">
        <v>1</v>
      </c>
    </row>
    <row r="57" spans="2:22" s="1" customFormat="1" ht="13.5" customHeight="1">
      <c r="B57" s="226"/>
      <c r="C57" s="9" t="s">
        <v>850</v>
      </c>
      <c r="D57" s="11">
        <v>5.0847927872077023E-2</v>
      </c>
      <c r="E57" s="11">
        <v>1.0520887745945005E-2</v>
      </c>
      <c r="F57" s="11">
        <v>1.249744081342908E-2</v>
      </c>
      <c r="G57" s="11">
        <v>4.2095031446901902E-3</v>
      </c>
      <c r="H57" s="11">
        <v>9.3307464023098686E-3</v>
      </c>
      <c r="I57" s="11">
        <v>4.3329181232504253E-2</v>
      </c>
      <c r="J57" s="11">
        <v>0.10552746031108229</v>
      </c>
      <c r="K57" s="11">
        <v>0.10048084006375484</v>
      </c>
      <c r="L57" s="11">
        <v>0.13071176957945149</v>
      </c>
      <c r="M57" s="11">
        <v>4.6163898918349031E-2</v>
      </c>
      <c r="N57" s="11">
        <v>7.8373294912050077E-3</v>
      </c>
      <c r="O57" s="11">
        <v>9.862674526957084E-3</v>
      </c>
      <c r="P57" s="11">
        <v>4.1884556289667396E-3</v>
      </c>
      <c r="Q57" s="11">
        <v>1.6259205896365859E-2</v>
      </c>
      <c r="R57" s="11">
        <v>0.12373451811712752</v>
      </c>
      <c r="S57" s="11">
        <v>8.6896582074787565E-2</v>
      </c>
      <c r="T57" s="11">
        <v>7.6591909717638004E-2</v>
      </c>
      <c r="U57" s="11">
        <v>0.16100966846335915</v>
      </c>
      <c r="V57" s="11">
        <v>1</v>
      </c>
    </row>
    <row r="58" spans="2:22" s="1" customFormat="1" ht="13.5" customHeight="1">
      <c r="B58" s="226"/>
      <c r="C58" s="9" t="s">
        <v>851</v>
      </c>
      <c r="D58" s="11">
        <v>2.8477640240794663E-3</v>
      </c>
      <c r="E58" s="11">
        <v>1.6477112745080569E-2</v>
      </c>
      <c r="F58" s="11">
        <v>3.4123270045728175E-2</v>
      </c>
      <c r="G58" s="11">
        <v>8.8961439350467436E-3</v>
      </c>
      <c r="H58" s="11">
        <v>1.8672635446999156E-2</v>
      </c>
      <c r="I58" s="11">
        <v>6.6229225401057135E-2</v>
      </c>
      <c r="J58" s="11">
        <v>0.13504246696914507</v>
      </c>
      <c r="K58" s="11">
        <v>9.1352990865057326E-2</v>
      </c>
      <c r="L58" s="11">
        <v>7.0199699897708606E-2</v>
      </c>
      <c r="M58" s="11">
        <v>2.6873768137120374E-3</v>
      </c>
      <c r="N58" s="11">
        <v>9.9796486450844882E-3</v>
      </c>
      <c r="O58" s="11">
        <v>3.2152289438323989E-2</v>
      </c>
      <c r="P58" s="11">
        <v>2.1933842057803552E-2</v>
      </c>
      <c r="Q58" s="11">
        <v>3.614771305658817E-2</v>
      </c>
      <c r="R58" s="11">
        <v>0.20281140958972951</v>
      </c>
      <c r="S58" s="11">
        <v>0.12998492360222547</v>
      </c>
      <c r="T58" s="11">
        <v>6.4479222727936963E-2</v>
      </c>
      <c r="U58" s="11">
        <v>5.5982264738693589E-2</v>
      </c>
      <c r="V58" s="11">
        <v>1</v>
      </c>
    </row>
    <row r="59" spans="2:22" s="1" customFormat="1" ht="13.5" customHeight="1">
      <c r="B59" s="224" t="s">
        <v>832</v>
      </c>
      <c r="C59" s="14" t="s">
        <v>849</v>
      </c>
      <c r="D59" s="16">
        <v>4.4645229869784749E-3</v>
      </c>
      <c r="E59" s="16">
        <v>1.1161307467446186E-2</v>
      </c>
      <c r="F59" s="16">
        <v>2.4501727345203294E-2</v>
      </c>
      <c r="G59" s="16">
        <v>8.8758968907786343E-3</v>
      </c>
      <c r="H59" s="16">
        <v>2.9550890247143236E-2</v>
      </c>
      <c r="I59" s="16">
        <v>0.10093010895562052</v>
      </c>
      <c r="J59" s="16">
        <v>0.14903002923199574</v>
      </c>
      <c r="K59" s="16">
        <v>8.0946053680574004E-2</v>
      </c>
      <c r="L59" s="16">
        <v>3.6566569226680841E-2</v>
      </c>
      <c r="M59" s="16">
        <v>2.3917087430241827E-3</v>
      </c>
      <c r="N59" s="16">
        <v>8.5038533085304274E-3</v>
      </c>
      <c r="O59" s="16">
        <v>1.8495880946053679E-2</v>
      </c>
      <c r="P59" s="16">
        <v>6.4310390645761365E-3</v>
      </c>
      <c r="Q59" s="16">
        <v>2.2854105766675525E-2</v>
      </c>
      <c r="R59" s="16">
        <v>0.20361413765612543</v>
      </c>
      <c r="S59" s="16">
        <v>0.18836035078394897</v>
      </c>
      <c r="T59" s="16">
        <v>7.0635131543980864E-2</v>
      </c>
      <c r="U59" s="16">
        <v>3.268668615466383E-2</v>
      </c>
      <c r="V59" s="11">
        <v>1</v>
      </c>
    </row>
    <row r="60" spans="2:22" s="1" customFormat="1" ht="13.5" customHeight="1">
      <c r="B60" s="224"/>
      <c r="C60" s="14" t="s">
        <v>850</v>
      </c>
      <c r="D60" s="16">
        <v>1.3921713088323941E-2</v>
      </c>
      <c r="E60" s="16">
        <v>7.1665725794877195E-3</v>
      </c>
      <c r="F60" s="16">
        <v>1.6897419459780124E-2</v>
      </c>
      <c r="G60" s="16">
        <v>6.8508223857319181E-3</v>
      </c>
      <c r="H60" s="16">
        <v>1.7729851788772687E-2</v>
      </c>
      <c r="I60" s="16">
        <v>7.6641183393453452E-2</v>
      </c>
      <c r="J60" s="16">
        <v>0.16226689502741284</v>
      </c>
      <c r="K60" s="16">
        <v>0.11764086764325969</v>
      </c>
      <c r="L60" s="16">
        <v>7.1235157348846556E-2</v>
      </c>
      <c r="M60" s="16">
        <v>1.4476667974318983E-2</v>
      </c>
      <c r="N60" s="16">
        <v>4.7840938447848589E-3</v>
      </c>
      <c r="O60" s="16">
        <v>1.2668280500990307E-2</v>
      </c>
      <c r="P60" s="16">
        <v>5.7983217398792494E-3</v>
      </c>
      <c r="Q60" s="16">
        <v>1.6332896386095509E-2</v>
      </c>
      <c r="R60" s="16">
        <v>0.11131629558045411</v>
      </c>
      <c r="S60" s="16">
        <v>0.15974089347736645</v>
      </c>
      <c r="T60" s="16">
        <v>9.9834470352970439E-2</v>
      </c>
      <c r="U60" s="16">
        <v>8.4697597428071147E-2</v>
      </c>
      <c r="V60" s="11">
        <v>1</v>
      </c>
    </row>
    <row r="61" spans="2:22" s="1" customFormat="1" ht="13.5" customHeight="1">
      <c r="B61" s="224"/>
      <c r="C61" s="14" t="s">
        <v>851</v>
      </c>
      <c r="D61" s="16">
        <v>3.1886099885061734E-3</v>
      </c>
      <c r="E61" s="16">
        <v>1.9317044232694376E-2</v>
      </c>
      <c r="F61" s="16">
        <v>3.2664713952022542E-2</v>
      </c>
      <c r="G61" s="16">
        <v>8.3052167142486366E-3</v>
      </c>
      <c r="H61" s="16">
        <v>1.8835045048385304E-2</v>
      </c>
      <c r="I61" s="16">
        <v>7.8714174483704713E-2</v>
      </c>
      <c r="J61" s="16">
        <v>0.10833858588854696</v>
      </c>
      <c r="K61" s="16">
        <v>6.5885580809017089E-2</v>
      </c>
      <c r="L61" s="16">
        <v>2.7214415483296873E-2</v>
      </c>
      <c r="M61" s="16">
        <v>2.7436876645285679E-3</v>
      </c>
      <c r="N61" s="16">
        <v>1.3755515182974305E-2</v>
      </c>
      <c r="O61" s="16">
        <v>2.9513180823847837E-2</v>
      </c>
      <c r="P61" s="16">
        <v>1.991027399799785E-2</v>
      </c>
      <c r="Q61" s="16">
        <v>3.2887175114011347E-2</v>
      </c>
      <c r="R61" s="16">
        <v>0.30299210262874937</v>
      </c>
      <c r="S61" s="16">
        <v>0.15290497200697045</v>
      </c>
      <c r="T61" s="16">
        <v>4.6753920877980054E-2</v>
      </c>
      <c r="U61" s="16">
        <v>3.6075785102517521E-2</v>
      </c>
      <c r="V61" s="11">
        <v>1</v>
      </c>
    </row>
    <row r="62" spans="2:22" s="1" customFormat="1" ht="13.5" customHeight="1">
      <c r="B62" s="224" t="s">
        <v>853</v>
      </c>
      <c r="C62" s="14" t="s">
        <v>849</v>
      </c>
      <c r="D62" s="16">
        <v>1.6371077762619372E-2</v>
      </c>
      <c r="E62" s="16">
        <v>2.7285129604365622E-2</v>
      </c>
      <c r="F62" s="16">
        <v>3.6834924965893585E-2</v>
      </c>
      <c r="G62" s="16">
        <v>1.5006821282401092E-2</v>
      </c>
      <c r="H62" s="16">
        <v>4.7748976807639835E-2</v>
      </c>
      <c r="I62" s="16">
        <v>0.14529331514324692</v>
      </c>
      <c r="J62" s="16">
        <v>0.11323328785811733</v>
      </c>
      <c r="K62" s="16">
        <v>5.2523874488403823E-2</v>
      </c>
      <c r="L62" s="16">
        <v>1.6371077762619372E-2</v>
      </c>
      <c r="M62" s="16">
        <v>9.5497953615279671E-3</v>
      </c>
      <c r="N62" s="16">
        <v>1.0231923601637109E-2</v>
      </c>
      <c r="O62" s="16">
        <v>2.3874488403819918E-2</v>
      </c>
      <c r="P62" s="16">
        <v>1.1596180081855388E-2</v>
      </c>
      <c r="Q62" s="16">
        <v>9.8908594815825382E-2</v>
      </c>
      <c r="R62" s="16">
        <v>0.23806275579809005</v>
      </c>
      <c r="S62" s="16">
        <v>9.4133697135061395E-2</v>
      </c>
      <c r="T62" s="16">
        <v>3.0695770804911322E-2</v>
      </c>
      <c r="U62" s="16">
        <v>1.227830832196453E-2</v>
      </c>
      <c r="V62" s="11">
        <v>1</v>
      </c>
    </row>
    <row r="63" spans="2:22" s="1" customFormat="1" ht="13.5" customHeight="1">
      <c r="B63" s="224"/>
      <c r="C63" s="14" t="s">
        <v>850</v>
      </c>
      <c r="D63" s="16">
        <v>3.7142555661074182E-2</v>
      </c>
      <c r="E63" s="16">
        <v>2.4058246280468501E-2</v>
      </c>
      <c r="F63" s="16">
        <v>2.8278991241954207E-2</v>
      </c>
      <c r="G63" s="16">
        <v>6.436636066265696E-3</v>
      </c>
      <c r="H63" s="16">
        <v>4.1363300622559884E-2</v>
      </c>
      <c r="I63" s="16">
        <v>0.16482009074601667</v>
      </c>
      <c r="J63" s="16">
        <v>0.13421968977524534</v>
      </c>
      <c r="K63" s="16">
        <v>4.0730188878337029E-2</v>
      </c>
      <c r="L63" s="16">
        <v>2.4902395272765644E-2</v>
      </c>
      <c r="M63" s="16">
        <v>3.4399071436108472E-2</v>
      </c>
      <c r="N63" s="16">
        <v>1.8254721958425663E-2</v>
      </c>
      <c r="O63" s="16">
        <v>1.6777461221905668E-2</v>
      </c>
      <c r="P63" s="16">
        <v>1.0446343779677113E-2</v>
      </c>
      <c r="Q63" s="16">
        <v>8.3043157117231189E-2</v>
      </c>
      <c r="R63" s="16">
        <v>0.17589954626991663</v>
      </c>
      <c r="S63" s="16">
        <v>0.10161443494776828</v>
      </c>
      <c r="T63" s="16">
        <v>3.7670148781259891E-2</v>
      </c>
      <c r="U63" s="16">
        <v>1.9943019943019943E-2</v>
      </c>
      <c r="V63" s="11">
        <v>1</v>
      </c>
    </row>
    <row r="64" spans="2:22" s="1" customFormat="1" ht="13.5" customHeight="1">
      <c r="B64" s="224"/>
      <c r="C64" s="14" t="s">
        <v>851</v>
      </c>
      <c r="D64" s="16">
        <v>8.1749889527176316E-3</v>
      </c>
      <c r="E64" s="16">
        <v>0.13278833406981883</v>
      </c>
      <c r="F64" s="16">
        <v>0.22602739726027396</v>
      </c>
      <c r="G64" s="16">
        <v>1.2814847547503314E-2</v>
      </c>
      <c r="H64" s="16">
        <v>1.0163499779054353E-2</v>
      </c>
      <c r="I64" s="16">
        <v>4.6177640300486079E-2</v>
      </c>
      <c r="J64" s="16">
        <v>6.2527618205921343E-2</v>
      </c>
      <c r="K64" s="16">
        <v>9.0587715422006179E-3</v>
      </c>
      <c r="L64" s="16">
        <v>9.5006628369421128E-3</v>
      </c>
      <c r="M64" s="16">
        <v>6.1864781263809105E-3</v>
      </c>
      <c r="N64" s="16">
        <v>6.2527618205921343E-2</v>
      </c>
      <c r="O64" s="16">
        <v>3.7339814405656209E-2</v>
      </c>
      <c r="P64" s="16">
        <v>1.0384445426425099E-2</v>
      </c>
      <c r="Q64" s="16">
        <v>0.103844454264251</v>
      </c>
      <c r="R64" s="16">
        <v>0.16813963764913831</v>
      </c>
      <c r="S64" s="16">
        <v>6.8493150684931503E-2</v>
      </c>
      <c r="T64" s="16">
        <v>2.0326999558108707E-2</v>
      </c>
      <c r="U64" s="16">
        <v>5.5236411842686699E-3</v>
      </c>
      <c r="V64" s="11">
        <v>1</v>
      </c>
    </row>
    <row r="65" spans="2:22" s="1" customFormat="1" ht="13.5" customHeight="1">
      <c r="B65" s="226" t="s">
        <v>839</v>
      </c>
      <c r="C65" s="9" t="s">
        <v>849</v>
      </c>
      <c r="D65" s="11">
        <v>8.2127641168710398E-3</v>
      </c>
      <c r="E65" s="11">
        <v>2.0275092454421592E-2</v>
      </c>
      <c r="F65" s="11">
        <v>3.9852721728411082E-2</v>
      </c>
      <c r="G65" s="11">
        <v>1.1591946192607972E-2</v>
      </c>
      <c r="H65" s="11">
        <v>2.855273686714678E-2</v>
      </c>
      <c r="I65" s="11">
        <v>9.860723631566426E-2</v>
      </c>
      <c r="J65" s="11">
        <v>0.15785916650446594</v>
      </c>
      <c r="K65" s="11">
        <v>9.645537316983499E-2</v>
      </c>
      <c r="L65" s="11">
        <v>6.4220679512965242E-2</v>
      </c>
      <c r="M65" s="11">
        <v>6.2231017106771343E-3</v>
      </c>
      <c r="N65" s="11">
        <v>1.2408356582106015E-2</v>
      </c>
      <c r="O65" s="11">
        <v>2.6817188953048292E-2</v>
      </c>
      <c r="P65" s="11">
        <v>7.7964488851402494E-3</v>
      </c>
      <c r="Q65" s="11">
        <v>2.1405090940548023E-2</v>
      </c>
      <c r="R65" s="11">
        <v>0.14320162633274941</v>
      </c>
      <c r="S65" s="11">
        <v>0.13862756547503191</v>
      </c>
      <c r="T65" s="11">
        <v>6.8735266766149786E-2</v>
      </c>
      <c r="U65" s="11">
        <v>4.9157637492160296E-2</v>
      </c>
      <c r="V65" s="11">
        <v>1</v>
      </c>
    </row>
    <row r="66" spans="2:22" s="1" customFormat="1" ht="13.5" customHeight="1">
      <c r="B66" s="226"/>
      <c r="C66" s="9" t="s">
        <v>850</v>
      </c>
      <c r="D66" s="11">
        <v>4.7406758197583942E-2</v>
      </c>
      <c r="E66" s="11">
        <v>1.0329145546580357E-2</v>
      </c>
      <c r="F66" s="11">
        <v>1.3023142668842797E-2</v>
      </c>
      <c r="G66" s="11">
        <v>4.4658415312048196E-3</v>
      </c>
      <c r="H66" s="11">
        <v>1.0349848694493997E-2</v>
      </c>
      <c r="I66" s="11">
        <v>4.7325670868255516E-2</v>
      </c>
      <c r="J66" s="11">
        <v>0.1108774339138266</v>
      </c>
      <c r="K66" s="11">
        <v>0.10153945157361177</v>
      </c>
      <c r="L66" s="11">
        <v>0.12448457788006666</v>
      </c>
      <c r="M66" s="11">
        <v>4.3210920220419516E-2</v>
      </c>
      <c r="N66" s="11">
        <v>7.6472252606008748E-3</v>
      </c>
      <c r="O66" s="11">
        <v>1.0172146674901919E-2</v>
      </c>
      <c r="P66" s="11">
        <v>4.3847542018763952E-3</v>
      </c>
      <c r="Q66" s="11">
        <v>1.6811818737038967E-2</v>
      </c>
      <c r="R66" s="11">
        <v>0.12304139594425333</v>
      </c>
      <c r="S66" s="11">
        <v>9.3584266987795497E-2</v>
      </c>
      <c r="T66" s="11">
        <v>7.836917853359604E-2</v>
      </c>
      <c r="U66" s="11">
        <v>0.15297642256505101</v>
      </c>
      <c r="V66" s="11">
        <v>1</v>
      </c>
    </row>
    <row r="67" spans="2:22" s="1" customFormat="1" ht="13.5" customHeight="1">
      <c r="B67" s="226"/>
      <c r="C67" s="9" t="s">
        <v>851</v>
      </c>
      <c r="D67" s="11">
        <v>2.9544842790673828E-3</v>
      </c>
      <c r="E67" s="11">
        <v>1.8409449222605331E-2</v>
      </c>
      <c r="F67" s="11">
        <v>3.6780445287565529E-2</v>
      </c>
      <c r="G67" s="11">
        <v>8.9019059948472774E-3</v>
      </c>
      <c r="H67" s="11">
        <v>1.8563261853185842E-2</v>
      </c>
      <c r="I67" s="11">
        <v>6.7017444915851668E-2</v>
      </c>
      <c r="J67" s="11">
        <v>0.13168283835574299</v>
      </c>
      <c r="K67" s="11">
        <v>8.7958393683427977E-2</v>
      </c>
      <c r="L67" s="11">
        <v>6.5604291372393195E-2</v>
      </c>
      <c r="M67" s="11">
        <v>2.7429919120191752E-3</v>
      </c>
      <c r="N67" s="11">
        <v>1.1068100542189523E-2</v>
      </c>
      <c r="O67" s="11">
        <v>3.1999436020354537E-2</v>
      </c>
      <c r="P67" s="11">
        <v>2.1591448017739722E-2</v>
      </c>
      <c r="Q67" s="11">
        <v>3.6847738313444504E-2</v>
      </c>
      <c r="R67" s="11">
        <v>0.21096684056039069</v>
      </c>
      <c r="S67" s="11">
        <v>0.13107399669302844</v>
      </c>
      <c r="T67" s="11">
        <v>6.230693310432342E-2</v>
      </c>
      <c r="U67" s="11">
        <v>5.352999987182281E-2</v>
      </c>
      <c r="V67" s="11">
        <v>1</v>
      </c>
    </row>
  </sheetData>
  <mergeCells count="28">
    <mergeCell ref="B35:B37"/>
    <mergeCell ref="B38:B40"/>
    <mergeCell ref="B62:B64"/>
    <mergeCell ref="B65:B67"/>
    <mergeCell ref="B44:B46"/>
    <mergeCell ref="B47:B49"/>
    <mergeCell ref="B50:B52"/>
    <mergeCell ref="B53:B55"/>
    <mergeCell ref="B56:B58"/>
    <mergeCell ref="B59:B61"/>
    <mergeCell ref="B41:B43"/>
    <mergeCell ref="V9:V10"/>
    <mergeCell ref="B11:B13"/>
    <mergeCell ref="B14:B16"/>
    <mergeCell ref="B17:B19"/>
    <mergeCell ref="B20:B22"/>
    <mergeCell ref="B23:B25"/>
    <mergeCell ref="B26:B28"/>
    <mergeCell ref="B29:B31"/>
    <mergeCell ref="B32:B34"/>
    <mergeCell ref="G2:K3"/>
    <mergeCell ref="O2:S2"/>
    <mergeCell ref="E5:L6"/>
    <mergeCell ref="B6:B7"/>
    <mergeCell ref="B9:B10"/>
    <mergeCell ref="C9:C10"/>
    <mergeCell ref="D9:L9"/>
    <mergeCell ref="M9:U9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25"/>
  <sheetViews>
    <sheetView workbookViewId="0"/>
  </sheetViews>
  <sheetFormatPr defaultColWidth="8.85546875" defaultRowHeight="12.75"/>
  <cols>
    <col min="1" max="1" width="0.85546875" style="12" customWidth="1"/>
    <col min="2" max="2" width="0.28515625" style="12" customWidth="1"/>
    <col min="3" max="3" width="25.85546875" style="12" bestFit="1" customWidth="1"/>
    <col min="4" max="19" width="9.28515625" style="12" customWidth="1"/>
    <col min="20" max="16384" width="8.85546875" style="12"/>
  </cols>
  <sheetData>
    <row r="1" spans="2:19" s="1" customFormat="1" ht="11.25" customHeight="1" thickBot="1"/>
    <row r="2" spans="2:19" s="1" customFormat="1" ht="15.75" customHeight="1" thickBot="1">
      <c r="I2" s="216" t="s">
        <v>0</v>
      </c>
      <c r="J2" s="216"/>
      <c r="K2" s="216"/>
      <c r="L2" s="216"/>
      <c r="O2" s="220" t="s">
        <v>856</v>
      </c>
      <c r="P2" s="220"/>
      <c r="Q2" s="220"/>
    </row>
    <row r="3" spans="2:19" s="1" customFormat="1" ht="3" customHeight="1" thickBot="1">
      <c r="I3" s="216"/>
      <c r="J3" s="216"/>
      <c r="K3" s="216"/>
      <c r="L3" s="216"/>
    </row>
    <row r="4" spans="2:19" s="1" customFormat="1" ht="36.75" customHeight="1"/>
    <row r="5" spans="2:19" s="1" customFormat="1" ht="15.75" customHeight="1" thickBot="1">
      <c r="G5" s="217" t="s">
        <v>857</v>
      </c>
      <c r="H5" s="217"/>
      <c r="I5" s="217"/>
      <c r="J5" s="217"/>
      <c r="K5" s="217"/>
    </row>
    <row r="6" spans="2:19" s="1" customFormat="1" ht="2.25" customHeight="1" thickBot="1">
      <c r="C6" s="220" t="s">
        <v>213</v>
      </c>
      <c r="G6" s="217"/>
      <c r="H6" s="217"/>
      <c r="I6" s="217"/>
      <c r="J6" s="217"/>
      <c r="K6" s="217"/>
    </row>
    <row r="7" spans="2:19" s="1" customFormat="1" ht="12.75" customHeight="1">
      <c r="C7" s="220"/>
    </row>
    <row r="8" spans="2:19" s="1" customFormat="1" ht="11.25" customHeight="1"/>
    <row r="9" spans="2:19" s="1" customFormat="1" ht="15" customHeight="1">
      <c r="C9" s="2" t="s">
        <v>858</v>
      </c>
    </row>
    <row r="10" spans="2:19" s="1" customFormat="1" ht="11.25" customHeight="1"/>
    <row r="11" spans="2:19" s="1" customFormat="1" ht="15" customHeight="1">
      <c r="C11" s="2" t="s">
        <v>859</v>
      </c>
    </row>
    <row r="12" spans="2:19" s="1" customFormat="1" ht="11.25" customHeight="1"/>
    <row r="13" spans="2:19" s="1" customFormat="1" ht="15" customHeight="1">
      <c r="C13" s="2" t="s">
        <v>860</v>
      </c>
    </row>
    <row r="14" spans="2:19" s="1" customFormat="1" ht="12.75" customHeight="1"/>
    <row r="15" spans="2:19" s="1" customFormat="1" ht="27" customHeight="1">
      <c r="B15" s="17"/>
      <c r="C15" s="18"/>
      <c r="D15" s="228"/>
      <c r="E15" s="228"/>
      <c r="F15" s="228"/>
      <c r="G15" s="228"/>
      <c r="H15" s="218" t="s">
        <v>861</v>
      </c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</row>
    <row r="16" spans="2:19" s="1" customFormat="1" ht="36" customHeight="1">
      <c r="B16" s="17"/>
      <c r="C16" s="19" t="s">
        <v>862</v>
      </c>
      <c r="D16" s="20" t="s">
        <v>863</v>
      </c>
      <c r="E16" s="20" t="s">
        <v>864</v>
      </c>
      <c r="F16" s="20" t="s">
        <v>865</v>
      </c>
      <c r="G16" s="20" t="s">
        <v>866</v>
      </c>
      <c r="H16" s="20" t="s">
        <v>867</v>
      </c>
      <c r="I16" s="20" t="s">
        <v>868</v>
      </c>
      <c r="J16" s="20" t="s">
        <v>869</v>
      </c>
      <c r="K16" s="20" t="s">
        <v>870</v>
      </c>
      <c r="L16" s="20" t="s">
        <v>871</v>
      </c>
      <c r="M16" s="20" t="s">
        <v>872</v>
      </c>
      <c r="N16" s="20" t="s">
        <v>873</v>
      </c>
      <c r="O16" s="20" t="s">
        <v>874</v>
      </c>
      <c r="P16" s="20" t="s">
        <v>875</v>
      </c>
      <c r="Q16" s="20" t="s">
        <v>876</v>
      </c>
      <c r="R16" s="20" t="s">
        <v>877</v>
      </c>
      <c r="S16" s="20" t="s">
        <v>878</v>
      </c>
    </row>
    <row r="17" spans="2:19" s="1" customFormat="1" ht="18" customHeight="1">
      <c r="B17" s="21" t="s">
        <v>879</v>
      </c>
      <c r="C17" s="6" t="s">
        <v>880</v>
      </c>
      <c r="D17" s="22">
        <v>39950</v>
      </c>
      <c r="E17" s="22">
        <v>56769</v>
      </c>
      <c r="F17" s="22">
        <v>261208</v>
      </c>
      <c r="G17" s="22">
        <v>52924</v>
      </c>
      <c r="H17" s="22">
        <v>208284</v>
      </c>
      <c r="I17" s="23">
        <v>10.478874997599432</v>
      </c>
      <c r="J17" s="23">
        <v>9.0084608210397228</v>
      </c>
      <c r="K17" s="24">
        <v>6.8238558890745329E-2</v>
      </c>
      <c r="L17" s="24">
        <v>5.7864492605547005E-2</v>
      </c>
      <c r="M17" s="24">
        <v>0.4175404735841447</v>
      </c>
      <c r="N17" s="24">
        <v>8.1652935415106292E-2</v>
      </c>
      <c r="O17" s="25">
        <v>1.1809210448234142</v>
      </c>
      <c r="P17" s="26">
        <v>116</v>
      </c>
      <c r="Q17" s="27">
        <v>2.2462119029786254</v>
      </c>
      <c r="R17" s="27">
        <v>2.570906205802201</v>
      </c>
      <c r="S17" s="24">
        <v>2.4159320927195561E-2</v>
      </c>
    </row>
    <row r="18" spans="2:19" s="1" customFormat="1" ht="18" customHeight="1">
      <c r="B18" s="21"/>
      <c r="C18" s="6" t="s">
        <v>881</v>
      </c>
      <c r="D18" s="22">
        <v>6004</v>
      </c>
      <c r="E18" s="22">
        <v>7540</v>
      </c>
      <c r="F18" s="22">
        <v>34633</v>
      </c>
      <c r="G18" s="22">
        <v>4918</v>
      </c>
      <c r="H18" s="22">
        <v>29715</v>
      </c>
      <c r="I18" s="23">
        <v>9.24967188288743</v>
      </c>
      <c r="J18" s="23">
        <v>8.2257281553398052</v>
      </c>
      <c r="K18" s="24">
        <v>5.7176510180043751E-2</v>
      </c>
      <c r="L18" s="24">
        <v>4.6169966600449697E-2</v>
      </c>
      <c r="M18" s="24">
        <v>0.27332996802961468</v>
      </c>
      <c r="N18" s="24">
        <v>0.13272757866397442</v>
      </c>
      <c r="O18" s="25">
        <v>1.0735724549890626</v>
      </c>
      <c r="P18" s="26">
        <v>25</v>
      </c>
      <c r="Q18" s="27">
        <v>2.3773851590106005</v>
      </c>
      <c r="R18" s="27">
        <v>2.5214232947549866</v>
      </c>
      <c r="S18" s="24">
        <v>3.5840484603735484E-2</v>
      </c>
    </row>
    <row r="19" spans="2:19" s="1" customFormat="1" ht="18" customHeight="1">
      <c r="B19" s="21"/>
      <c r="C19" s="6" t="s">
        <v>882</v>
      </c>
      <c r="D19" s="22">
        <v>26836</v>
      </c>
      <c r="E19" s="22">
        <v>36130</v>
      </c>
      <c r="F19" s="22">
        <v>149539</v>
      </c>
      <c r="G19" s="22">
        <v>25032</v>
      </c>
      <c r="H19" s="22">
        <v>124507</v>
      </c>
      <c r="I19" s="23">
        <v>10.424506252660493</v>
      </c>
      <c r="J19" s="23">
        <v>8.6661578226100229</v>
      </c>
      <c r="K19" s="24">
        <v>7.3995839591348284E-2</v>
      </c>
      <c r="L19" s="24">
        <v>7.3171464584983401E-2</v>
      </c>
      <c r="M19" s="24">
        <v>0.48671962218991704</v>
      </c>
      <c r="N19" s="24">
        <v>9.82033138699029E-2</v>
      </c>
      <c r="O19" s="25">
        <v>1.553057999148642</v>
      </c>
      <c r="P19" s="26">
        <v>142</v>
      </c>
      <c r="Q19" s="27">
        <v>2.3563173154923018</v>
      </c>
      <c r="R19" s="27">
        <v>2.722095709570957</v>
      </c>
      <c r="S19" s="24">
        <v>2.2151364983494903E-2</v>
      </c>
    </row>
    <row r="20" spans="2:19" s="1" customFormat="1" ht="17.25" customHeight="1">
      <c r="B20" s="28"/>
      <c r="C20" s="9" t="s">
        <v>879</v>
      </c>
      <c r="D20" s="29">
        <v>72790</v>
      </c>
      <c r="E20" s="29">
        <v>100439</v>
      </c>
      <c r="F20" s="29">
        <v>445380</v>
      </c>
      <c r="G20" s="29">
        <v>82874</v>
      </c>
      <c r="H20" s="29">
        <v>362506</v>
      </c>
      <c r="I20" s="30">
        <v>10.359442326471838</v>
      </c>
      <c r="J20" s="30">
        <v>8.8264869687386067</v>
      </c>
      <c r="K20" s="31">
        <v>6.930919764086664E-2</v>
      </c>
      <c r="L20" s="31">
        <v>6.2298954028375444E-2</v>
      </c>
      <c r="M20" s="31">
        <v>0.42947978792075164</v>
      </c>
      <c r="N20" s="31">
        <v>9.1524002361340229E-2</v>
      </c>
      <c r="O20" s="32">
        <v>1.2999364333279999</v>
      </c>
      <c r="P20" s="33">
        <v>283</v>
      </c>
      <c r="Q20" s="34">
        <v>2.2947813277573337</v>
      </c>
      <c r="R20" s="34">
        <v>2.6271734033875225</v>
      </c>
      <c r="S20" s="31">
        <v>2.4427181894920359E-2</v>
      </c>
    </row>
    <row r="21" spans="2:19" s="1" customFormat="1" ht="18" customHeight="1">
      <c r="B21" s="21" t="s">
        <v>883</v>
      </c>
      <c r="C21" s="6" t="s">
        <v>884</v>
      </c>
      <c r="D21" s="22">
        <v>117161</v>
      </c>
      <c r="E21" s="22">
        <v>184083</v>
      </c>
      <c r="F21" s="22">
        <v>795303</v>
      </c>
      <c r="G21" s="22">
        <v>88090</v>
      </c>
      <c r="H21" s="22">
        <v>707213</v>
      </c>
      <c r="I21" s="23">
        <v>8.4752698267707185</v>
      </c>
      <c r="J21" s="23">
        <v>7.1948643865573541</v>
      </c>
      <c r="K21" s="24">
        <v>7.796660977668679E-2</v>
      </c>
      <c r="L21" s="24">
        <v>7.8712060303435818E-2</v>
      </c>
      <c r="M21" s="24">
        <v>0.32796908427871097</v>
      </c>
      <c r="N21" s="24">
        <v>0.11313423254380223</v>
      </c>
      <c r="O21" s="25">
        <v>1.1239936946860425</v>
      </c>
      <c r="P21" s="26">
        <v>438</v>
      </c>
      <c r="Q21" s="27">
        <v>2.2201189740573208</v>
      </c>
      <c r="R21" s="27">
        <v>2.4987669437450419</v>
      </c>
      <c r="S21" s="24">
        <v>3.6629699963094571E-2</v>
      </c>
    </row>
    <row r="22" spans="2:19" s="1" customFormat="1" ht="18" customHeight="1">
      <c r="B22" s="21"/>
      <c r="C22" s="6" t="s">
        <v>885</v>
      </c>
      <c r="D22" s="22">
        <v>22648</v>
      </c>
      <c r="E22" s="22">
        <v>26976</v>
      </c>
      <c r="F22" s="22">
        <v>92711</v>
      </c>
      <c r="G22" s="22">
        <v>12935</v>
      </c>
      <c r="H22" s="22">
        <v>79776</v>
      </c>
      <c r="I22" s="23">
        <v>7.8707631367829922</v>
      </c>
      <c r="J22" s="23">
        <v>6.6031020784467911</v>
      </c>
      <c r="K22" s="24">
        <v>7.5448756518251101E-2</v>
      </c>
      <c r="L22" s="24">
        <v>9.3255592468840479E-2</v>
      </c>
      <c r="M22" s="24">
        <v>0.38166867228239071</v>
      </c>
      <c r="N22" s="24">
        <v>0.11762936221419976</v>
      </c>
      <c r="O22" s="25">
        <v>1.2856229843561975</v>
      </c>
      <c r="P22" s="26">
        <v>61</v>
      </c>
      <c r="Q22" s="27">
        <v>2.515217609306057</v>
      </c>
      <c r="R22" s="27">
        <v>2.9755977404098792</v>
      </c>
      <c r="S22" s="24">
        <v>2.493231046931408E-2</v>
      </c>
    </row>
    <row r="23" spans="2:19" s="1" customFormat="1" ht="18" customHeight="1">
      <c r="B23" s="21"/>
      <c r="C23" s="6" t="s">
        <v>886</v>
      </c>
      <c r="D23" s="22">
        <v>570</v>
      </c>
      <c r="E23" s="22">
        <v>570</v>
      </c>
      <c r="F23" s="22">
        <v>10806</v>
      </c>
      <c r="G23" s="22">
        <v>1057</v>
      </c>
      <c r="H23" s="22">
        <v>9749</v>
      </c>
      <c r="I23" s="23">
        <v>8.472663862960303</v>
      </c>
      <c r="J23" s="23">
        <v>7.421203754831585</v>
      </c>
      <c r="K23" s="24">
        <v>7.1186788388552677E-2</v>
      </c>
      <c r="L23" s="24">
        <v>5.961259079903148E-2</v>
      </c>
      <c r="M23" s="24">
        <v>0.23992204328649092</v>
      </c>
      <c r="N23" s="24">
        <v>0.10719048107498205</v>
      </c>
      <c r="O23" s="25">
        <v>0.94413149040927258</v>
      </c>
      <c r="P23" s="26"/>
      <c r="Q23" s="27">
        <v>2.3483434198379323</v>
      </c>
      <c r="R23" s="27">
        <v>2.8867037195382643</v>
      </c>
      <c r="S23" s="24">
        <v>4.3389065545184125E-2</v>
      </c>
    </row>
    <row r="24" spans="2:19" s="1" customFormat="1" ht="17.25" customHeight="1">
      <c r="B24" s="28"/>
      <c r="C24" s="9" t="s">
        <v>883</v>
      </c>
      <c r="D24" s="29">
        <v>140379</v>
      </c>
      <c r="E24" s="29">
        <v>211629</v>
      </c>
      <c r="F24" s="29">
        <v>898820</v>
      </c>
      <c r="G24" s="29">
        <v>102082</v>
      </c>
      <c r="H24" s="29">
        <v>796738</v>
      </c>
      <c r="I24" s="30">
        <v>8.4147097289196697</v>
      </c>
      <c r="J24" s="30">
        <v>7.1382609003301196</v>
      </c>
      <c r="K24" s="31">
        <v>7.7631542615012719E-2</v>
      </c>
      <c r="L24" s="31">
        <v>7.983883225126967E-2</v>
      </c>
      <c r="M24" s="31">
        <v>0.33226857511503155</v>
      </c>
      <c r="N24" s="31">
        <v>0.11351159352258836</v>
      </c>
      <c r="O24" s="32">
        <v>1.1379765367034085</v>
      </c>
      <c r="P24" s="33">
        <v>499</v>
      </c>
      <c r="Q24" s="34">
        <v>2.2512356634175852</v>
      </c>
      <c r="R24" s="34">
        <v>2.5570371433643961</v>
      </c>
      <c r="S24" s="31">
        <v>3.5541169117074875E-2</v>
      </c>
    </row>
    <row r="25" spans="2:19" s="1" customFormat="1" ht="18" customHeight="1">
      <c r="B25" s="28"/>
      <c r="C25" s="9" t="s">
        <v>887</v>
      </c>
      <c r="D25" s="29">
        <v>213169</v>
      </c>
      <c r="E25" s="29">
        <v>312068</v>
      </c>
      <c r="F25" s="29">
        <v>1344200</v>
      </c>
      <c r="G25" s="29">
        <v>184956</v>
      </c>
      <c r="H25" s="29">
        <v>1159244</v>
      </c>
      <c r="I25" s="30">
        <v>9.0228450610915392</v>
      </c>
      <c r="J25" s="30">
        <v>7.6694489338942633</v>
      </c>
      <c r="K25" s="31">
        <v>7.5029070670195402E-2</v>
      </c>
      <c r="L25" s="31">
        <v>7.3541453805609142E-2</v>
      </c>
      <c r="M25" s="31">
        <v>0.36266739357719341</v>
      </c>
      <c r="N25" s="31">
        <v>0.10663587648501954</v>
      </c>
      <c r="O25" s="32">
        <v>1.1886228495467737</v>
      </c>
      <c r="P25" s="33">
        <v>782</v>
      </c>
      <c r="Q25" s="34">
        <v>2.2648527833657108</v>
      </c>
      <c r="R25" s="34">
        <v>2.5830098472955614</v>
      </c>
      <c r="S25" s="31">
        <v>3.2065725593576504E-2</v>
      </c>
    </row>
  </sheetData>
  <mergeCells count="6">
    <mergeCell ref="I2:L3"/>
    <mergeCell ref="O2:Q2"/>
    <mergeCell ref="G5:K6"/>
    <mergeCell ref="C6:C7"/>
    <mergeCell ref="D15:G15"/>
    <mergeCell ref="H15:S15"/>
  </mergeCells>
  <pageMargins left="0.78431372549019618" right="0.78431372549019618" top="0.98039215686274517" bottom="0.98039215686274517" header="0.50980392156862753" footer="0.50980392156862753"/>
  <pageSetup paperSize="9" orientation="landscape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52</vt:i4>
      </vt:variant>
      <vt:variant>
        <vt:lpstr>Intervalli denominati</vt:lpstr>
      </vt:variant>
      <vt:variant>
        <vt:i4>3</vt:i4>
      </vt:variant>
    </vt:vector>
  </HeadingPairs>
  <TitlesOfParts>
    <vt:vector size="55" baseType="lpstr">
      <vt:lpstr>Copertina</vt:lpstr>
      <vt:lpstr>Indice delle Tabelle</vt:lpstr>
      <vt:lpstr>Tabella 1.1.1</vt:lpstr>
      <vt:lpstr>Tabella 1.1.2</vt:lpstr>
      <vt:lpstr>Tabella 1.1.3</vt:lpstr>
      <vt:lpstr>Tabella 1.1.4</vt:lpstr>
      <vt:lpstr>Tabella 2.1.1</vt:lpstr>
      <vt:lpstr>Tabella 2.1.2</vt:lpstr>
      <vt:lpstr>Tabella 2.2.1</vt:lpstr>
      <vt:lpstr>Tabella 2.2.2</vt:lpstr>
      <vt:lpstr>Tabella 2.3.1</vt:lpstr>
      <vt:lpstr>Tabella 2.3.2</vt:lpstr>
      <vt:lpstr>Tabella 2.3.3</vt:lpstr>
      <vt:lpstr>Tabella 2.4.1</vt:lpstr>
      <vt:lpstr>Tabella 2.4.2</vt:lpstr>
      <vt:lpstr>Tabella 2.4.3</vt:lpstr>
      <vt:lpstr>Tabella 2.5.1</vt:lpstr>
      <vt:lpstr>Tabella 2.6.1</vt:lpstr>
      <vt:lpstr>Tabella 2.6.2</vt:lpstr>
      <vt:lpstr>Tabella 2.8.1</vt:lpstr>
      <vt:lpstr>Tabella 2.8.2</vt:lpstr>
      <vt:lpstr>Tabella 2.8.3</vt:lpstr>
      <vt:lpstr>Tabella 2.9.1</vt:lpstr>
      <vt:lpstr>Legenda</vt:lpstr>
      <vt:lpstr>Tabella 2.9.1 (2)</vt:lpstr>
      <vt:lpstr>Legenda (2)</vt:lpstr>
      <vt:lpstr>Tabella 2.9.2</vt:lpstr>
      <vt:lpstr>Tabella 2.9.3</vt:lpstr>
      <vt:lpstr>Tabella 2.9.4</vt:lpstr>
      <vt:lpstr>Tabella 2.9.5</vt:lpstr>
      <vt:lpstr>Tabella 2.9.6</vt:lpstr>
      <vt:lpstr>Tabella 2.9.7</vt:lpstr>
      <vt:lpstr>Tabella 2.9.8</vt:lpstr>
      <vt:lpstr>Tabella 3.1</vt:lpstr>
      <vt:lpstr>Tabella 3.2</vt:lpstr>
      <vt:lpstr>Tabella 3.3</vt:lpstr>
      <vt:lpstr>Tabella 3.4</vt:lpstr>
      <vt:lpstr>Tabella 4.1.1</vt:lpstr>
      <vt:lpstr>Tabella 4.1.2</vt:lpstr>
      <vt:lpstr>Tabella 4.1.3</vt:lpstr>
      <vt:lpstr>Tabella 4.2.1</vt:lpstr>
      <vt:lpstr>Tabella 4.3.1</vt:lpstr>
      <vt:lpstr>Tabella 4.3.2</vt:lpstr>
      <vt:lpstr>Tabella 4.3.3</vt:lpstr>
      <vt:lpstr>Tabella 4.4.1</vt:lpstr>
      <vt:lpstr>Tabella 4.4.2</vt:lpstr>
      <vt:lpstr>Tabella 4.4.3</vt:lpstr>
      <vt:lpstr>Tabella 4.5.1</vt:lpstr>
      <vt:lpstr>Tabella 4.5.2</vt:lpstr>
      <vt:lpstr>Tabella 5.1.1</vt:lpstr>
      <vt:lpstr>Tabella 5.1.2</vt:lpstr>
      <vt:lpstr>Tabella 5.1.3</vt:lpstr>
      <vt:lpstr>Copertina!_Toc394729149</vt:lpstr>
      <vt:lpstr>Copertina!Area_stampa</vt:lpstr>
      <vt:lpstr>'Indice delle Tabelle'!Area_stampa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Rosaria Longo</dc:creator>
  <cp:lastModifiedBy>Marco Luciano</cp:lastModifiedBy>
  <dcterms:created xsi:type="dcterms:W3CDTF">2014-06-06T14:21:54Z</dcterms:created>
  <dcterms:modified xsi:type="dcterms:W3CDTF">2019-12-15T22:09:22Z</dcterms:modified>
</cp:coreProperties>
</file>